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emf" ContentType="image/x-emf"/>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Αυτό_το_βιβλίο_εργασίας" defaultThemeVersion="124226"/>
  <bookViews>
    <workbookView xWindow="180" yWindow="150" windowWidth="18090" windowHeight="5175"/>
  </bookViews>
  <sheets>
    <sheet name="Introduction" sheetId="16" r:id="rId1"/>
    <sheet name="Fundamentals" sheetId="1" r:id="rId2"/>
    <sheet name="Working_Cap_Ratios" sheetId="4" r:id="rId3"/>
    <sheet name="Divisions_Table" sheetId="11" r:id="rId4"/>
    <sheet name="Stock_Graph" sheetId="2" r:id="rId5"/>
    <sheet name="Beta_Coefficient_Model_by_VRS" sheetId="14" r:id="rId6"/>
    <sheet name="Blank" sheetId="13" r:id="rId7"/>
  </sheets>
  <externalReferences>
    <externalReference r:id="rId8"/>
    <externalReference r:id="rId9"/>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_work" hidden="1">{#N/A,#N/A,FALSE,"Sheet13";#N/A,#N/A,FALSE,"Sheet23 (2)";#N/A,#N/A,FALSE,"Sheet1";#N/A,#N/A,FALSE,"Sheet16";#N/A,#N/A,FALSE,"Sheet20";#N/A,#N/A,FALSE,"Sheet19";#N/A,#N/A,FALSE,"Sheet18";#N/A,#N/A,FALSE,"Sheet17";#N/A,#N/A,FALSE,"Sheet22";#N/A,#N/A,FALSE,"Sheet21";#N/A,#N/A,FALSE,"Sheet10"}</definedName>
    <definedName name="a" localSheetId="5" hidden="1">{#N/A,#N/A,FALSE,"Sheet9";#N/A,#N/A,FALSE,"Sheet23";#N/A,#N/A,FALSE,"Sheet5";#N/A,#N/A,FALSE,"Sheet6";#N/A,#N/A,FALSE,"Sheet7";#N/A,#N/A,FALSE,"Sheet8";#N/A,#N/A,FALSE,"Sheet3";#N/A,#N/A,FALSE,"Sheet4";#N/A,#N/A,FALSE,"Sheet11"}</definedName>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5" hidden="1">{#N/A,#N/A,FALSE,"Sheet9";#N/A,#N/A,FALSE,"Sheet23";#N/A,#N/A,FALSE,"Sheet5";#N/A,#N/A,FALSE,"Sheet6";#N/A,#N/A,FALSE,"Sheet7";#N/A,#N/A,FALSE,"Sheet8";#N/A,#N/A,FALSE,"Sheet3";#N/A,#N/A,FALSE,"Sheet4";#N/A,#N/A,FALSE,"Sheet11"}</definedName>
    <definedName name="aa" localSheetId="0"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5" hidden="1">{#N/A,#N/A,FALSE,"Results_1996"}</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5" hidden="1">{#N/A,#N/A,FALSE,"Results_1997"}</definedName>
    <definedName name="aaaa" localSheetId="0" hidden="1">{#N/A,#N/A,FALSE,"Results_1997"}</definedName>
    <definedName name="aaaa" hidden="1">{#N/A,#N/A,FALSE,"Results_1997"}</definedName>
    <definedName name="aaaaaa" localSheetId="5" hidden="1">{#N/A,#N/A,FALSE,"Results_1995"}</definedName>
    <definedName name="aaaaaa" localSheetId="0"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5" hidden="1">{#N/A,#N/A,FALSE,"Results_1997"}</definedName>
    <definedName name="as" localSheetId="0" hidden="1">{#N/A,#N/A,FALSE,"Results_1997"}</definedName>
    <definedName name="as" hidden="1">{#N/A,#N/A,FALSE,"Results_1997"}</definedName>
    <definedName name="asa" localSheetId="5" hidden="1">{#N/A,#N/A,FALSE,"Sheet9";#N/A,#N/A,FALSE,"Sheet23";#N/A,#N/A,FALSE,"Sheet5";#N/A,#N/A,FALSE,"Sheet6";#N/A,#N/A,FALSE,"Sheet7";#N/A,#N/A,FALSE,"Sheet8";#N/A,#N/A,FALSE,"Sheet3";#N/A,#N/A,FALSE,"Sheet4";#N/A,#N/A,FALSE,"Sheet11"}</definedName>
    <definedName name="asa" localSheetId="0"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5" hidden="1">{#N/A,#N/A,FALSE,"Results_1997"}</definedName>
    <definedName name="asas" localSheetId="0" hidden="1">{#N/A,#N/A,FALSE,"Results_1997"}</definedName>
    <definedName name="asas" hidden="1">{#N/A,#N/A,FALSE,"Results_1997"}</definedName>
    <definedName name="asasa" localSheetId="5" hidden="1">{#N/A,#N/A,FALSE,"Results_1995"}</definedName>
    <definedName name="asasa" localSheetId="0" hidden="1">{#N/A,#N/A,FALSE,"Results_1995"}</definedName>
    <definedName name="asasa" hidden="1">{#N/A,#N/A,FALSE,"Results_1995"}</definedName>
    <definedName name="asasas" localSheetId="5" hidden="1">{#N/A,#N/A,FALSE,"Results_1996"}</definedName>
    <definedName name="asasas" localSheetId="0" hidden="1">{#N/A,#N/A,FALSE,"Results_1996"}</definedName>
    <definedName name="asasas" hidden="1">{#N/A,#N/A,FALSE,"Results_1996"}</definedName>
    <definedName name="asasasa" localSheetId="5" hidden="1">{#N/A,#N/A,FALSE,"Results_1997"}</definedName>
    <definedName name="asasasa" localSheetId="0" hidden="1">{#N/A,#N/A,FALSE,"Results_1997"}</definedName>
    <definedName name="asasasa" hidden="1">{#N/A,#N/A,FALSE,"Results_1997"}</definedName>
    <definedName name="asasasas" localSheetId="5" hidden="1">{#N/A,#N/A,FALSE,"Results_1998"}</definedName>
    <definedName name="asasasas" localSheetId="0" hidden="1">{#N/A,#N/A,FALSE,"Results_1998"}</definedName>
    <definedName name="asasasas" hidden="1">{#N/A,#N/A,FALSE,"Results_1998"}</definedName>
    <definedName name="AX">#N/A</definedName>
    <definedName name="b" hidden="1">{#N/A,#N/A,FALSE,"Results_1997"}</definedName>
    <definedName name="cvcvc" hidden="1">{#N/A,#N/A,FALSE,"Sheet9";#N/A,#N/A,FALSE,"Sheet23";#N/A,#N/A,FALSE,"Sheet5";#N/A,#N/A,FALSE,"Sheet6";#N/A,#N/A,FALSE,"Sheet7";#N/A,#N/A,FALSE,"Sheet8";#N/A,#N/A,FALSE,"Sheet3";#N/A,#N/A,FALSE,"Sheet4";#N/A,#N/A,FALSE,"Sheet11"}</definedName>
    <definedName name="d" localSheetId="5" hidden="1">{#N/A,#N/A,FALSE,"Results_1998"}</definedName>
    <definedName name="d" localSheetId="0" hidden="1">{#N/A,#N/A,FALSE,"Results_1998"}</definedName>
    <definedName name="d" hidden="1">{#N/A,#N/A,FALSE,"Results_1998"}</definedName>
    <definedName name="_xlnm.Database" localSheetId="0">#REF!</definedName>
    <definedName name="_xlnm.Database">#REF!</definedName>
    <definedName name="DIAN">#REF!</definedName>
    <definedName name="e" localSheetId="5" hidden="1">{#N/A,#N/A,FALSE,"Sheet9";#N/A,#N/A,FALSE,"Sheet23";#N/A,#N/A,FALSE,"Sheet5";#N/A,#N/A,FALSE,"Sheet6";#N/A,#N/A,FALSE,"Sheet7";#N/A,#N/A,FALSE,"Sheet8";#N/A,#N/A,FALSE,"Sheet3";#N/A,#N/A,FALSE,"Sheet4";#N/A,#N/A,FALSE,"Sheet11"}</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5" hidden="1">{#N/A,#N/A,FALSE,"Results_1997"}</definedName>
    <definedName name="Exp.Dec" localSheetId="0" hidden="1">{#N/A,#N/A,FALSE,"Results_1997"}</definedName>
    <definedName name="Exp.Dec" hidden="1">{#N/A,#N/A,FALSE,"Results_1997"}</definedName>
    <definedName name="f" localSheetId="5" hidden="1">{#N/A,#N/A,FALSE,"Sheet29";#N/A,#N/A,FALSE,"Sheet25";#N/A,#N/A,FALSE,"Sheet24";#N/A,#N/A,FALSE,"Sheet27";#N/A,#N/A,FALSE,"Sheet26";#N/A,#N/A,FALSE,"Sheet30"}</definedName>
    <definedName name="f" localSheetId="0" hidden="1">{#N/A,#N/A,FALSE,"Results_1997"}</definedName>
    <definedName name="f" hidden="1">{#N/A,#N/A,FALSE,"Sheet29";#N/A,#N/A,FALSE,"Sheet25";#N/A,#N/A,FALSE,"Sheet24";#N/A,#N/A,FALSE,"Sheet27";#N/A,#N/A,FALSE,"Sheet26";#N/A,#N/A,FALSE,"Sheet30"}</definedName>
    <definedName name="fg" localSheetId="5" hidden="1">{#N/A,#N/A,FALSE,"Results_1996"}</definedName>
    <definedName name="fg" localSheetId="0" hidden="1">{#N/A,#N/A,FALSE,"Results_1996"}</definedName>
    <definedName name="fg" hidden="1">{#N/A,#N/A,FALSE,"Results_1996"}</definedName>
    <definedName name="fgg" hidden="1">{#N/A,#N/A,FALSE,"Results_1996"}</definedName>
    <definedName name="g" localSheetId="5" hidden="1">{#N/A,#N/A,FALSE,"Sheet13";#N/A,#N/A,FALSE,"Sheet23 (2)";#N/A,#N/A,FALSE,"Sheet1";#N/A,#N/A,FALSE,"Sheet16";#N/A,#N/A,FALSE,"Sheet20";#N/A,#N/A,FALSE,"Sheet19";#N/A,#N/A,FALSE,"Sheet18";#N/A,#N/A,FALSE,"Sheet17";#N/A,#N/A,FALSE,"Sheet22";#N/A,#N/A,FALSE,"Sheet21";#N/A,#N/A,FALSE,"Sheet10"}</definedName>
    <definedName name="g" localSheetId="0"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5" hidden="1">{#N/A,#N/A,FALSE,"Sheet9";#N/A,#N/A,FALSE,"Sheet23";#N/A,#N/A,FALSE,"Sheet5";#N/A,#N/A,FALSE,"Sheet6";#N/A,#N/A,FALSE,"Sheet7";#N/A,#N/A,FALSE,"Sheet8";#N/A,#N/A,FALSE,"Sheet3";#N/A,#N/A,FALSE,"Sheet4";#N/A,#N/A,FALSE,"Sheet11"}</definedName>
    <definedName name="h" localSheetId="0"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5" hidden="1">{#N/A,#N/A,FALSE,"Results_1997"}</definedName>
    <definedName name="hgnjgh" localSheetId="0" hidden="1">{#N/A,#N/A,FALSE,"Results_1997"}</definedName>
    <definedName name="hgnjgh" hidden="1">{#N/A,#N/A,FALSE,"Results_1997"}</definedName>
    <definedName name="Introduction" hidden="1">{#N/A,#N/A,FALSE,"Results_1997"}</definedName>
    <definedName name="ioijkl" hidden="1">{#N/A,#N/A,FALSE,"Sheet29";#N/A,#N/A,FALSE,"Sheet25";#N/A,#N/A,FALSE,"Sheet24";#N/A,#N/A,FALSE,"Sheet27";#N/A,#N/A,FALSE,"Sheet26";#N/A,#N/A,FALSE,"Sheet30"}</definedName>
    <definedName name="Irakliou" hidden="1">{#N/A,#N/A,FALSE,"Results_1998"}</definedName>
    <definedName name="j" localSheetId="5" hidden="1">{#N/A,#N/A,FALSE,"Sheet10";#N/A,#N/A,FALSE,"Sheet9";#N/A,#N/A,FALSE,"Sheet5";#N/A,#N/A,FALSE,"Sheet33";#N/A,#N/A,FALSE,"Sheet13";#N/A,#N/A,FALSE,"Sheet20";#N/A,#N/A,FALSE,"Sheet19";#N/A,#N/A,FALSE,"Sheet18";#N/A,#N/A,FALSE,"Sheet17";#N/A,#N/A,FALSE,"Sheet22";#N/A,#N/A,FALSE,"Sheet1";#N/A,#N/A,FALSE,"Sheet32";#N/A,#N/A,FALSE,"Sheet21";#N/A,#N/A,FALSE,"Sheet15"}</definedName>
    <definedName name="j" localSheetId="0"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'[2]Big Table'!#REF!</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icholas" localSheetId="5" hidden="1">{#N/A,#N/A,FALSE,"Results_1995"}</definedName>
    <definedName name="Nicholas" localSheetId="0" hidden="1">{#N/A,#N/A,FALSE,"Results_1995"}</definedName>
    <definedName name="Nicholas" hidden="1">{#N/A,#N/A,FALSE,"Results_1995"}</definedName>
    <definedName name="nick" hidden="1">{#N/A,#N/A,FALSE,"Results_1997"}</definedName>
    <definedName name="oil">'[1]Big Table'!#REF!</definedName>
    <definedName name="op" localSheetId="5" hidden="1">{#N/A,#N/A,FALSE,"Results_1997"}</definedName>
    <definedName name="op" localSheetId="0" hidden="1">{#N/A,#N/A,FALSE,"Results_1997"}</definedName>
    <definedName name="op" hidden="1">{#N/A,#N/A,FALSE,"Results_1997"}</definedName>
    <definedName name="opp" hidden="1">{#N/A,#N/A,FALSE,"Results_1997"}</definedName>
    <definedName name="qqq" localSheetId="5" hidden="1">{#N/A,#N/A,FALSE,"Sales_1995"}</definedName>
    <definedName name="qqq" localSheetId="0" hidden="1">{#N/A,#N/A,FALSE,"Sales_1995"}</definedName>
    <definedName name="qqq" hidden="1">{#N/A,#N/A,FALSE,"Sales_1995"}</definedName>
    <definedName name="qwq" localSheetId="5" hidden="1">{#N/A,#N/A,FALSE,"Sheet10";#N/A,#N/A,FALSE,"Sheet9";#N/A,#N/A,FALSE,"Sheet5";#N/A,#N/A,FALSE,"Sheet33";#N/A,#N/A,FALSE,"Sheet13";#N/A,#N/A,FALSE,"Sheet20";#N/A,#N/A,FALSE,"Sheet19";#N/A,#N/A,FALSE,"Sheet18";#N/A,#N/A,FALSE,"Sheet17";#N/A,#N/A,FALSE,"Sheet22";#N/A,#N/A,FALSE,"Sheet1";#N/A,#N/A,FALSE,"Sheet32";#N/A,#N/A,FALSE,"Sheet21";#N/A,#N/A,FALSE,"Sheet15"}</definedName>
    <definedName name="qwq" localSheetId="0"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5" hidden="1">{#N/A,#N/A,FALSE,"Sheet9";#N/A,#N/A,FALSE,"Sheet23";#N/A,#N/A,FALSE,"Sheet5";#N/A,#N/A,FALSE,"Sheet6";#N/A,#N/A,FALSE,"Sheet7";#N/A,#N/A,FALSE,"Sheet8";#N/A,#N/A,FALSE,"Sheet3";#N/A,#N/A,FALSE,"Sheet4";#N/A,#N/A,FALSE,"Sheet11"}</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5" hidden="1">{#N/A,#N/A,FALSE,"Results_1997"}</definedName>
    <definedName name="s" localSheetId="0" hidden="1">{#N/A,#N/A,FALSE,"Results_1997"}</definedName>
    <definedName name="s" hidden="1">{#N/A,#N/A,FALSE,"Results_1997"}</definedName>
    <definedName name="sfdfs" hidden="1">{#N/A,#N/A,FALSE,"Results_1995"}</definedName>
    <definedName name="sh">'[2]Big Table'!#REF!</definedName>
    <definedName name="sheet1" hidden="1">{#N/A,#N/A,FALSE,"Results_1997"}</definedName>
    <definedName name="ss" localSheetId="5" hidden="1">{#N/A,#N/A,FALSE,"Sheet9";#N/A,#N/A,FALSE,"Sheet23";#N/A,#N/A,FALSE,"Sheet5";#N/A,#N/A,FALSE,"Sheet6";#N/A,#N/A,FALSE,"Sheet7";#N/A,#N/A,FALSE,"Sheet8";#N/A,#N/A,FALSE,"Sheet3";#N/A,#N/A,FALSE,"Sheet4";#N/A,#N/A,FALSE,"Sheet11"}</definedName>
    <definedName name="ss" localSheetId="0"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'[1]Big Table'!#REF!</definedName>
    <definedName name="TTL">#N/A</definedName>
    <definedName name="Work" hidden="1">{#N/A,#N/A,FALSE,"Sheet29";#N/A,#N/A,FALSE,"Sheet25";#N/A,#N/A,FALSE,"Sheet24";#N/A,#N/A,FALSE,"Sheet27";#N/A,#N/A,FALSE,"Sheet26";#N/A,#N/A,FALSE,"Sheet30"}</definedName>
    <definedName name="wrn.1995." localSheetId="5" hidden="1">{#N/A,#N/A,FALSE,"Results_1995"}</definedName>
    <definedName name="wrn.1995." localSheetId="0" hidden="1">{#N/A,#N/A,FALSE,"Results_1995"}</definedName>
    <definedName name="wrn.1995." hidden="1">{#N/A,#N/A,FALSE,"Results_1995"}</definedName>
    <definedName name="wrn.1996." localSheetId="5" hidden="1">{#N/A,#N/A,FALSE,"Results_1996"}</definedName>
    <definedName name="wrn.1996." localSheetId="0" hidden="1">{#N/A,#N/A,FALSE,"Results_1996"}</definedName>
    <definedName name="wrn.1996." hidden="1">{#N/A,#N/A,FALSE,"Results_1996"}</definedName>
    <definedName name="wrn.1997." localSheetId="5" hidden="1">{#N/A,#N/A,FALSE,"Results_1997"}</definedName>
    <definedName name="wrn.1997." localSheetId="0" hidden="1">{#N/A,#N/A,FALSE,"Results_1997"}</definedName>
    <definedName name="wrn.1997." hidden="1">{#N/A,#N/A,FALSE,"Results_1997"}</definedName>
    <definedName name="wrn.1998." localSheetId="5" hidden="1">{#N/A,#N/A,FALSE,"Results_1998"}</definedName>
    <definedName name="wrn.1998." localSheetId="0" hidden="1">{#N/A,#N/A,FALSE,"Results_1998"}</definedName>
    <definedName name="wrn.1998." hidden="1">{#N/A,#N/A,FALSE,"Results_1998"}</definedName>
    <definedName name="wrn.Balance._.LAVIPHARM." localSheetId="5" hidden="1">{#N/A,#N/A,FALSE,"Sheet29";#N/A,#N/A,FALSE,"Sheet25";#N/A,#N/A,FALSE,"Sheet24";#N/A,#N/A,FALSE,"Sheet27";#N/A,#N/A,FALSE,"Sheet26";#N/A,#N/A,FALSE,"Sheet30"}</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5" hidden="1">{#N/A,#N/A,FALSE,"Sheet13";#N/A,#N/A,FALSE,"Sheet23 (2)";#N/A,#N/A,FALSE,"Sheet1";#N/A,#N/A,FALSE,"Sheet16";#N/A,#N/A,FALSE,"Sheet20";#N/A,#N/A,FALSE,"Sheet19";#N/A,#N/A,FALSE,"Sheet18";#N/A,#N/A,FALSE,"Sheet17";#N/A,#N/A,FALSE,"Sheet22";#N/A,#N/A,FALSE,"Sheet21";#N/A,#N/A,FALSE,"Sheet10"}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5" hidden="1">{#N/A,#N/A,FALSE,"Sheet9";#N/A,#N/A,FALSE,"Sheet23";#N/A,#N/A,FALSE,"Sheet5";#N/A,#N/A,FALSE,"Sheet6";#N/A,#N/A,FALSE,"Sheet7";#N/A,#N/A,FALSE,"Sheet8";#N/A,#N/A,FALSE,"Sheet3";#N/A,#N/A,FALSE,"Sheet4";#N/A,#N/A,FALSE,"Sheet11"}</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5" hidden="1">{#N/A,#N/A,FALSE,"Sheet10";#N/A,#N/A,FALSE,"Sheet9";#N/A,#N/A,FALSE,"Sheet5";#N/A,#N/A,FALSE,"Sheet33";#N/A,#N/A,FALSE,"Sheet13";#N/A,#N/A,FALSE,"Sheet20";#N/A,#N/A,FALSE,"Sheet19";#N/A,#N/A,FALSE,"Sheet18";#N/A,#N/A,FALSE,"Sheet17";#N/A,#N/A,FALSE,"Sheet22";#N/A,#N/A,FALSE,"Sheet1";#N/A,#N/A,FALSE,"Sheet32";#N/A,#N/A,FALSE,"Sheet21";#N/A,#N/A,FALSE,"Sheet15"}</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5" hidden="1">{#N/A,#N/A,FALSE,"Sales_1995"}</definedName>
    <definedName name="wrn.Sales." localSheetId="0" hidden="1">{#N/A,#N/A,FALSE,"Sales_1995"}</definedName>
    <definedName name="wrn.Sales." hidden="1">{#N/A,#N/A,FALSE,"Sales_1995"}</definedName>
    <definedName name="ww" localSheetId="5" hidden="1">{#N/A,#N/A,FALSE,"Sheet29";#N/A,#N/A,FALSE,"Sheet25";#N/A,#N/A,FALSE,"Sheet24";#N/A,#N/A,FALSE,"Sheet27";#N/A,#N/A,FALSE,"Sheet26";#N/A,#N/A,FALSE,"Sheet30"}</definedName>
    <definedName name="ww" localSheetId="0"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5" hidden="1">{#N/A,#N/A,FALSE,"Sheet13";#N/A,#N/A,FALSE,"Sheet23 (2)";#N/A,#N/A,FALSE,"Sheet1";#N/A,#N/A,FALSE,"Sheet16";#N/A,#N/A,FALSE,"Sheet20";#N/A,#N/A,FALSE,"Sheet19";#N/A,#N/A,FALSE,"Sheet18";#N/A,#N/A,FALSE,"Sheet17";#N/A,#N/A,FALSE,"Sheet22";#N/A,#N/A,FALSE,"Sheet21";#N/A,#N/A,FALSE,"Sheet10"}</definedName>
    <definedName name="www" localSheetId="0"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5" hidden="1">{#N/A,#N/A,FALSE,"Sheet9";#N/A,#N/A,FALSE,"Sheet23";#N/A,#N/A,FALSE,"Sheet5";#N/A,#N/A,FALSE,"Sheet6";#N/A,#N/A,FALSE,"Sheet7";#N/A,#N/A,FALSE,"Sheet8";#N/A,#N/A,FALSE,"Sheet3";#N/A,#N/A,FALSE,"Sheet4";#N/A,#N/A,FALSE,"Sheet11"}</definedName>
    <definedName name="wwww" localSheetId="0"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5" hidden="1">{#N/A,#N/A,FALSE,"Results_1995"}</definedName>
    <definedName name="x" localSheetId="0" hidden="1">{#N/A,#N/A,FALSE,"Results_1995"}</definedName>
    <definedName name="x" hidden="1">{#N/A,#N/A,FALSE,"Results_1995"}</definedName>
    <definedName name="y" localSheetId="5" hidden="1">{#N/A,#N/A,FALSE,"Sales_1995"}</definedName>
    <definedName name="y" localSheetId="0" hidden="1">{#N/A,#N/A,FALSE,"Sales_1995"}</definedName>
    <definedName name="y" hidden="1">{#N/A,#N/A,FALSE,"Sales_1995"}</definedName>
    <definedName name="yy" localSheetId="0">'[1]Big Table'!#REF!</definedName>
    <definedName name="yy">'[2]Big Table'!#REF!</definedName>
    <definedName name="yyy">'[1]Big Table'!#REF!</definedName>
    <definedName name="z" localSheetId="5" hidden="1">{#N/A,#N/A,FALSE,"Results_1996"}</definedName>
    <definedName name="z" localSheetId="0" hidden="1">{#N/A,#N/A,FALSE,"Results_1996"}</definedName>
    <definedName name="z" hidden="1">{#N/A,#N/A,FALSE,"Results_1996"}</definedName>
    <definedName name="zz" localSheetId="0">'[1]Big Table'!#REF!</definedName>
    <definedName name="zz">'[2]Big Table'!#REF!</definedName>
    <definedName name="zzz">'[1]Big Table'!#REF!</definedName>
  </definedNames>
  <calcPr calcId="124519"/>
</workbook>
</file>

<file path=xl/calcChain.xml><?xml version="1.0" encoding="utf-8"?>
<calcChain xmlns="http://schemas.openxmlformats.org/spreadsheetml/2006/main">
  <c r="M48" i="1"/>
  <c r="M49"/>
  <c r="F48"/>
  <c r="F49"/>
  <c r="F50"/>
  <c r="M50"/>
  <c r="M51"/>
  <c r="F53"/>
  <c r="K75" s="1"/>
  <c r="F74"/>
  <c r="F75"/>
  <c r="F76"/>
  <c r="M77"/>
  <c r="M76"/>
  <c r="M75"/>
  <c r="M74"/>
  <c r="M73"/>
  <c r="K77"/>
  <c r="K76"/>
  <c r="K74"/>
  <c r="K73"/>
  <c r="H8" i="11"/>
  <c r="G8"/>
  <c r="F8"/>
  <c r="E8"/>
  <c r="D8"/>
  <c r="M52" i="1"/>
  <c r="M53"/>
  <c r="E60"/>
  <c r="E73"/>
  <c r="E64"/>
  <c r="G63"/>
  <c r="C8" i="11"/>
  <c r="H4" i="14" l="1"/>
  <c r="F51" i="1"/>
  <c r="F52"/>
  <c r="H53"/>
  <c r="H51"/>
  <c r="H52"/>
  <c r="L16" i="4" l="1"/>
  <c r="AD48" i="1" l="1"/>
  <c r="AD49"/>
  <c r="AD50"/>
  <c r="AD51"/>
  <c r="AD52"/>
  <c r="AD53"/>
  <c r="AD47"/>
  <c r="AC48"/>
  <c r="AC49"/>
  <c r="AC50"/>
  <c r="AC51"/>
  <c r="AC52"/>
  <c r="AC47"/>
  <c r="AA49"/>
  <c r="AA50"/>
  <c r="AA51"/>
  <c r="AA52"/>
  <c r="AA48"/>
  <c r="AA47"/>
  <c r="V53"/>
  <c r="W53"/>
  <c r="X53"/>
  <c r="Y53"/>
  <c r="Y51"/>
  <c r="V52"/>
  <c r="W52"/>
  <c r="X52"/>
  <c r="Y52"/>
  <c r="V51"/>
  <c r="W51"/>
  <c r="X51"/>
  <c r="V50"/>
  <c r="W50"/>
  <c r="X50"/>
  <c r="Y50"/>
  <c r="V49"/>
  <c r="W49"/>
  <c r="X49"/>
  <c r="Y49"/>
  <c r="V48"/>
  <c r="W48"/>
  <c r="X48"/>
  <c r="Y48"/>
  <c r="V47"/>
  <c r="W47"/>
  <c r="X47"/>
  <c r="Y47"/>
  <c r="U53"/>
  <c r="U52"/>
  <c r="U48"/>
  <c r="U49"/>
  <c r="U50"/>
  <c r="U51"/>
  <c r="U47"/>
  <c r="G40" l="1"/>
  <c r="G42"/>
  <c r="G41"/>
  <c r="H9" i="4"/>
  <c r="D4" i="14" l="1"/>
  <c r="E4" s="1"/>
  <c r="G77" i="1" l="1"/>
  <c r="E77"/>
  <c r="G73"/>
  <c r="E6" l="1"/>
  <c r="E9" s="1"/>
  <c r="Q48" l="1"/>
  <c r="Q49"/>
  <c r="P48"/>
  <c r="P49"/>
  <c r="L74" l="1"/>
  <c r="L75"/>
  <c r="L73"/>
  <c r="L77" l="1"/>
  <c r="L76"/>
  <c r="E72"/>
  <c r="M12" i="4"/>
  <c r="L12"/>
  <c r="K12"/>
  <c r="J12"/>
  <c r="I12"/>
  <c r="H12"/>
  <c r="M11"/>
  <c r="M20" s="1"/>
  <c r="L11"/>
  <c r="K11"/>
  <c r="J11"/>
  <c r="I11"/>
  <c r="H11"/>
  <c r="H20" s="1"/>
  <c r="H22" l="1"/>
  <c r="H18"/>
  <c r="L48" i="1"/>
  <c r="AB47" s="1"/>
  <c r="L50"/>
  <c r="L51"/>
  <c r="L49"/>
  <c r="J38" s="1"/>
  <c r="I13" i="4"/>
  <c r="K13"/>
  <c r="J13"/>
  <c r="L13"/>
  <c r="M13"/>
  <c r="H13"/>
  <c r="I18" l="1"/>
  <c r="E10" i="1" l="1"/>
  <c r="D5" i="14" l="1"/>
  <c r="E5" s="1"/>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7"/>
  <c r="D698"/>
  <c r="D699"/>
  <c r="D700"/>
  <c r="D701"/>
  <c r="D702"/>
  <c r="D703"/>
  <c r="D704"/>
  <c r="D705"/>
  <c r="D706"/>
  <c r="D707"/>
  <c r="D708"/>
  <c r="D709"/>
  <c r="D710"/>
  <c r="D711"/>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48"/>
  <c r="D749"/>
  <c r="D750"/>
  <c r="D751"/>
  <c r="D752"/>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2"/>
  <c r="D793"/>
  <c r="D794"/>
  <c r="D795"/>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865"/>
  <c r="D866"/>
  <c r="D867"/>
  <c r="D868"/>
  <c r="D869"/>
  <c r="D870"/>
  <c r="D871"/>
  <c r="D872"/>
  <c r="D873"/>
  <c r="D874"/>
  <c r="D875"/>
  <c r="D876"/>
  <c r="D877"/>
  <c r="D878"/>
  <c r="D879"/>
  <c r="D880"/>
  <c r="D881"/>
  <c r="D882"/>
  <c r="D883"/>
  <c r="D884"/>
  <c r="D885"/>
  <c r="D886"/>
  <c r="D887"/>
  <c r="D888"/>
  <c r="D889"/>
  <c r="D890"/>
  <c r="D891"/>
  <c r="D892"/>
  <c r="D893"/>
  <c r="D894"/>
  <c r="D895"/>
  <c r="D896"/>
  <c r="D897"/>
  <c r="D898"/>
  <c r="D899"/>
  <c r="D900"/>
  <c r="D901"/>
  <c r="D902"/>
  <c r="D903"/>
  <c r="D904"/>
  <c r="D905"/>
  <c r="D906"/>
  <c r="D907"/>
  <c r="D908"/>
  <c r="D909"/>
  <c r="D910"/>
  <c r="D911"/>
  <c r="D912"/>
  <c r="D913"/>
  <c r="D914"/>
  <c r="D915"/>
  <c r="D916"/>
  <c r="D917"/>
  <c r="D918"/>
  <c r="D919"/>
  <c r="D920"/>
  <c r="D921"/>
  <c r="D922"/>
  <c r="D923"/>
  <c r="D924"/>
  <c r="D925"/>
  <c r="D926"/>
  <c r="D927"/>
  <c r="D928"/>
  <c r="D929"/>
  <c r="D930"/>
  <c r="D931"/>
  <c r="D932"/>
  <c r="D933"/>
  <c r="D934"/>
  <c r="D935"/>
  <c r="D936"/>
  <c r="D937"/>
  <c r="D938"/>
  <c r="D939"/>
  <c r="D940"/>
  <c r="D941"/>
  <c r="D942"/>
  <c r="D943"/>
  <c r="D944"/>
  <c r="D945"/>
  <c r="D946"/>
  <c r="D947"/>
  <c r="D948"/>
  <c r="D949"/>
  <c r="D950"/>
  <c r="D951"/>
  <c r="D952"/>
  <c r="D953"/>
  <c r="D954"/>
  <c r="D955"/>
  <c r="D956"/>
  <c r="D957"/>
  <c r="D958"/>
  <c r="D959"/>
  <c r="D960"/>
  <c r="D961"/>
  <c r="D962"/>
  <c r="D963"/>
  <c r="D964"/>
  <c r="D965"/>
  <c r="D966"/>
  <c r="D967"/>
  <c r="D968"/>
  <c r="D969"/>
  <c r="D970"/>
  <c r="D971"/>
  <c r="D972"/>
  <c r="D973"/>
  <c r="D974"/>
  <c r="D975"/>
  <c r="D976"/>
  <c r="D977"/>
  <c r="D978"/>
  <c r="D979"/>
  <c r="D980"/>
  <c r="D981"/>
  <c r="D982"/>
  <c r="D983"/>
  <c r="D984"/>
  <c r="D985"/>
  <c r="D986"/>
  <c r="D987"/>
  <c r="D988"/>
  <c r="D989"/>
  <c r="D990"/>
  <c r="D991"/>
  <c r="D992"/>
  <c r="D993"/>
  <c r="D994"/>
  <c r="D995"/>
  <c r="D996"/>
  <c r="D997"/>
  <c r="D998"/>
  <c r="D999"/>
  <c r="D1000"/>
  <c r="D1001"/>
  <c r="D1002"/>
  <c r="D1003"/>
  <c r="D1004"/>
  <c r="D1005"/>
  <c r="D1006"/>
  <c r="D1007"/>
  <c r="D1008"/>
  <c r="D1009"/>
  <c r="D1010"/>
  <c r="D1011"/>
  <c r="D1012"/>
  <c r="D1013"/>
  <c r="D1014"/>
  <c r="D1015"/>
  <c r="D1016"/>
  <c r="D1017"/>
  <c r="D1018"/>
  <c r="D1019"/>
  <c r="D1020"/>
  <c r="D1021"/>
  <c r="D1022"/>
  <c r="D1023"/>
  <c r="D1024"/>
  <c r="D1025"/>
  <c r="D1026"/>
  <c r="D1027"/>
  <c r="D1028"/>
  <c r="D1029"/>
  <c r="D1030"/>
  <c r="D1031"/>
  <c r="D1032"/>
  <c r="D1033"/>
  <c r="D1034"/>
  <c r="D1035"/>
  <c r="D1036"/>
  <c r="D1037"/>
  <c r="D1038"/>
  <c r="D1039"/>
  <c r="D1040"/>
  <c r="D1041"/>
  <c r="D1042"/>
  <c r="D1043"/>
  <c r="D1044"/>
  <c r="D1045"/>
  <c r="D1046"/>
  <c r="D1047"/>
  <c r="D1048"/>
  <c r="D1049"/>
  <c r="D1050"/>
  <c r="D1051"/>
  <c r="D1052"/>
  <c r="D1053"/>
  <c r="D1054"/>
  <c r="D1055"/>
  <c r="D1056"/>
  <c r="D1057"/>
  <c r="D1058"/>
  <c r="D1059"/>
  <c r="D1060"/>
  <c r="D1061"/>
  <c r="D1062"/>
  <c r="D1063"/>
  <c r="D1064"/>
  <c r="D1065"/>
  <c r="D1066"/>
  <c r="D1067"/>
  <c r="D1068"/>
  <c r="D1069"/>
  <c r="D1070"/>
  <c r="D1071"/>
  <c r="D1072"/>
  <c r="D1073"/>
  <c r="D1074"/>
  <c r="D1075"/>
  <c r="D1076"/>
  <c r="D1077"/>
  <c r="D1078"/>
  <c r="D1079"/>
  <c r="D1080"/>
  <c r="D1081"/>
  <c r="D1082"/>
  <c r="D1083"/>
  <c r="D1084"/>
  <c r="D1085"/>
  <c r="D1086"/>
  <c r="D1087"/>
  <c r="D1088"/>
  <c r="D1089"/>
  <c r="D1090"/>
  <c r="D1091"/>
  <c r="D1092"/>
  <c r="D1093"/>
  <c r="D1094"/>
  <c r="D1095"/>
  <c r="D1096"/>
  <c r="D1097"/>
  <c r="D1098"/>
  <c r="D1099"/>
  <c r="D1100"/>
  <c r="D1101"/>
  <c r="D1102"/>
  <c r="D1103"/>
  <c r="D1104"/>
  <c r="D1105"/>
  <c r="D1106"/>
  <c r="D1107"/>
  <c r="D1108"/>
  <c r="D1109"/>
  <c r="D1110"/>
  <c r="D1111"/>
  <c r="D1112"/>
  <c r="D1113"/>
  <c r="D1114"/>
  <c r="D1115"/>
  <c r="D1116"/>
  <c r="D1117"/>
  <c r="D1118"/>
  <c r="D1119"/>
  <c r="D1120"/>
  <c r="D1121"/>
  <c r="D1122"/>
  <c r="D1123"/>
  <c r="D1124"/>
  <c r="D1125"/>
  <c r="D1126"/>
  <c r="D1127"/>
  <c r="D1128"/>
  <c r="D1129"/>
  <c r="D1130"/>
  <c r="D1131"/>
  <c r="D1132"/>
  <c r="D1133"/>
  <c r="D1134"/>
  <c r="D1135"/>
  <c r="D1136"/>
  <c r="D1137"/>
  <c r="D1138"/>
  <c r="D1139"/>
  <c r="D1140"/>
  <c r="D1141"/>
  <c r="D1142"/>
  <c r="D1143"/>
  <c r="D1144"/>
  <c r="D1145"/>
  <c r="D1146"/>
  <c r="D1147"/>
  <c r="D1148"/>
  <c r="D1149"/>
  <c r="D1150"/>
  <c r="D1151"/>
  <c r="D1152"/>
  <c r="D1153"/>
  <c r="D1154"/>
  <c r="D1155"/>
  <c r="D1156"/>
  <c r="D1157"/>
  <c r="D1158"/>
  <c r="D1159"/>
  <c r="D1160"/>
  <c r="D1161"/>
  <c r="D1162"/>
  <c r="D1163"/>
  <c r="D1164"/>
  <c r="D1165"/>
  <c r="D1166"/>
  <c r="D1167"/>
  <c r="D1168"/>
  <c r="D1169"/>
  <c r="D1170"/>
  <c r="D1171"/>
  <c r="D1172"/>
  <c r="D1173"/>
  <c r="D1174"/>
  <c r="D1175"/>
  <c r="D1176"/>
  <c r="D1177"/>
  <c r="D1178"/>
  <c r="D1179"/>
  <c r="D1180"/>
  <c r="D1181"/>
  <c r="D1182"/>
  <c r="D1183"/>
  <c r="D1184"/>
  <c r="D1185"/>
  <c r="D1186"/>
  <c r="D1187"/>
  <c r="D1188"/>
  <c r="D1189"/>
  <c r="D1190"/>
  <c r="D1191"/>
  <c r="D1192"/>
  <c r="D1193"/>
  <c r="D1194"/>
  <c r="D1195"/>
  <c r="D1196"/>
  <c r="D1197"/>
  <c r="D1198"/>
  <c r="D1199"/>
  <c r="D1200"/>
  <c r="D1201"/>
  <c r="D1202"/>
  <c r="D1203"/>
  <c r="D1204"/>
  <c r="D1205"/>
  <c r="D1206"/>
  <c r="D1207"/>
  <c r="D1208"/>
  <c r="D1209"/>
  <c r="D1210"/>
  <c r="D1211"/>
  <c r="D1212"/>
  <c r="D1213"/>
  <c r="D1214"/>
  <c r="D1215"/>
  <c r="D1216"/>
  <c r="D1217"/>
  <c r="D1218"/>
  <c r="D1219"/>
  <c r="D1220"/>
  <c r="D1221"/>
  <c r="D1222"/>
  <c r="D1223"/>
  <c r="D1224"/>
  <c r="D1225"/>
  <c r="D1226"/>
  <c r="D1227"/>
  <c r="D1228"/>
  <c r="D1229"/>
  <c r="D1230"/>
  <c r="D1231"/>
  <c r="D1232"/>
  <c r="D1233"/>
  <c r="D1234"/>
  <c r="D1235"/>
  <c r="D1236"/>
  <c r="D1237"/>
  <c r="D1238"/>
  <c r="D1239"/>
  <c r="D1240"/>
  <c r="D1241"/>
  <c r="D1242"/>
  <c r="D1243"/>
  <c r="D1244"/>
  <c r="D1245"/>
  <c r="D1246"/>
  <c r="D1247"/>
  <c r="D1248"/>
  <c r="M18" i="4" l="1"/>
  <c r="R1248" i="14" l="1"/>
  <c r="Q1248"/>
  <c r="N1248"/>
  <c r="H1248"/>
  <c r="R1247"/>
  <c r="Q1247"/>
  <c r="N1247"/>
  <c r="H1247"/>
  <c r="R1246"/>
  <c r="Q1246"/>
  <c r="N1246"/>
  <c r="H1246"/>
  <c r="R1245"/>
  <c r="Q1245"/>
  <c r="N1245"/>
  <c r="H1245"/>
  <c r="R1244"/>
  <c r="Q1244"/>
  <c r="N1244"/>
  <c r="H1244"/>
  <c r="R1243"/>
  <c r="Q1243"/>
  <c r="N1243"/>
  <c r="H1243"/>
  <c r="R1242"/>
  <c r="Q1242"/>
  <c r="N1242"/>
  <c r="H1242"/>
  <c r="R1241"/>
  <c r="Q1241"/>
  <c r="N1241"/>
  <c r="H1241"/>
  <c r="R1240"/>
  <c r="Q1240"/>
  <c r="N1240"/>
  <c r="H1240"/>
  <c r="R1239"/>
  <c r="Q1239"/>
  <c r="N1239"/>
  <c r="H1239"/>
  <c r="R1238"/>
  <c r="Q1238"/>
  <c r="N1238"/>
  <c r="H1238"/>
  <c r="R1237"/>
  <c r="Q1237"/>
  <c r="N1237"/>
  <c r="H1237"/>
  <c r="R1236"/>
  <c r="Q1236"/>
  <c r="N1236"/>
  <c r="H1236"/>
  <c r="R1235"/>
  <c r="Q1235"/>
  <c r="N1235"/>
  <c r="H1235"/>
  <c r="R1234"/>
  <c r="Q1234"/>
  <c r="N1234"/>
  <c r="H1234"/>
  <c r="R1233"/>
  <c r="Q1233"/>
  <c r="N1233"/>
  <c r="H1233"/>
  <c r="R1232"/>
  <c r="Q1232"/>
  <c r="N1232"/>
  <c r="H1232"/>
  <c r="R1231"/>
  <c r="Q1231"/>
  <c r="N1231"/>
  <c r="H1231"/>
  <c r="R1230"/>
  <c r="Q1230"/>
  <c r="N1230"/>
  <c r="H1230"/>
  <c r="R1229"/>
  <c r="Q1229"/>
  <c r="N1229"/>
  <c r="H1229"/>
  <c r="R1228"/>
  <c r="Q1228"/>
  <c r="N1228"/>
  <c r="H1228"/>
  <c r="R1227"/>
  <c r="Q1227"/>
  <c r="N1227"/>
  <c r="H1227"/>
  <c r="R1226"/>
  <c r="Q1226"/>
  <c r="N1226"/>
  <c r="H1226"/>
  <c r="R1225"/>
  <c r="Q1225"/>
  <c r="N1225"/>
  <c r="H1225"/>
  <c r="R1224"/>
  <c r="Q1224"/>
  <c r="N1224"/>
  <c r="H1224"/>
  <c r="R1223"/>
  <c r="Q1223"/>
  <c r="N1223"/>
  <c r="H1223"/>
  <c r="R1222"/>
  <c r="Q1222"/>
  <c r="N1222"/>
  <c r="H1222"/>
  <c r="R1221"/>
  <c r="Q1221"/>
  <c r="N1221"/>
  <c r="H1221"/>
  <c r="R1220"/>
  <c r="Q1220"/>
  <c r="N1220"/>
  <c r="H1220"/>
  <c r="R1219"/>
  <c r="Q1219"/>
  <c r="N1219"/>
  <c r="H1219"/>
  <c r="R1218"/>
  <c r="Q1218"/>
  <c r="N1218"/>
  <c r="H1218"/>
  <c r="R1217"/>
  <c r="Q1217"/>
  <c r="N1217"/>
  <c r="H1217"/>
  <c r="R1216"/>
  <c r="Q1216"/>
  <c r="N1216"/>
  <c r="H1216"/>
  <c r="R1215"/>
  <c r="Q1215"/>
  <c r="N1215"/>
  <c r="H1215"/>
  <c r="R1214"/>
  <c r="Q1214"/>
  <c r="N1214"/>
  <c r="H1214"/>
  <c r="R1213"/>
  <c r="Q1213"/>
  <c r="N1213"/>
  <c r="H1213"/>
  <c r="R1212"/>
  <c r="Q1212"/>
  <c r="N1212"/>
  <c r="H1212"/>
  <c r="R1211"/>
  <c r="Q1211"/>
  <c r="N1211"/>
  <c r="H1211"/>
  <c r="R1210"/>
  <c r="Q1210"/>
  <c r="N1210"/>
  <c r="H1210"/>
  <c r="R1209"/>
  <c r="Q1209"/>
  <c r="N1209"/>
  <c r="H1209"/>
  <c r="R1208"/>
  <c r="Q1208"/>
  <c r="N1208"/>
  <c r="H1208"/>
  <c r="R1207"/>
  <c r="Q1207"/>
  <c r="N1207"/>
  <c r="H1207"/>
  <c r="R1206"/>
  <c r="Q1206"/>
  <c r="N1206"/>
  <c r="H1206"/>
  <c r="R1205"/>
  <c r="Q1205"/>
  <c r="N1205"/>
  <c r="H1205"/>
  <c r="R1204"/>
  <c r="Q1204"/>
  <c r="N1204"/>
  <c r="H1204"/>
  <c r="R1203"/>
  <c r="Q1203"/>
  <c r="N1203"/>
  <c r="H1203"/>
  <c r="R1202"/>
  <c r="Q1202"/>
  <c r="N1202"/>
  <c r="H1202"/>
  <c r="R1201"/>
  <c r="Q1201"/>
  <c r="N1201"/>
  <c r="H1201"/>
  <c r="R1200"/>
  <c r="Q1200"/>
  <c r="N1200"/>
  <c r="H1200"/>
  <c r="R1199"/>
  <c r="Q1199"/>
  <c r="N1199"/>
  <c r="H1199"/>
  <c r="R1198"/>
  <c r="Q1198"/>
  <c r="N1198"/>
  <c r="H1198"/>
  <c r="R1197"/>
  <c r="Q1197"/>
  <c r="N1197"/>
  <c r="H1197"/>
  <c r="R1196"/>
  <c r="Q1196"/>
  <c r="N1196"/>
  <c r="H1196"/>
  <c r="R1195"/>
  <c r="Q1195"/>
  <c r="N1195"/>
  <c r="H1195"/>
  <c r="R1194"/>
  <c r="Q1194"/>
  <c r="N1194"/>
  <c r="H1194"/>
  <c r="R1193"/>
  <c r="Q1193"/>
  <c r="N1193"/>
  <c r="H1193"/>
  <c r="R1192"/>
  <c r="Q1192"/>
  <c r="N1192"/>
  <c r="H1192"/>
  <c r="R1191"/>
  <c r="Q1191"/>
  <c r="N1191"/>
  <c r="H1191"/>
  <c r="R1190"/>
  <c r="Q1190"/>
  <c r="N1190"/>
  <c r="H1190"/>
  <c r="R1189"/>
  <c r="Q1189"/>
  <c r="N1189"/>
  <c r="H1189"/>
  <c r="R1188"/>
  <c r="Q1188"/>
  <c r="N1188"/>
  <c r="H1188"/>
  <c r="R1187"/>
  <c r="Q1187"/>
  <c r="N1187"/>
  <c r="H1187"/>
  <c r="R1186"/>
  <c r="Q1186"/>
  <c r="N1186"/>
  <c r="H1186"/>
  <c r="R1185"/>
  <c r="Q1185"/>
  <c r="N1185"/>
  <c r="H1185"/>
  <c r="R1184"/>
  <c r="Q1184"/>
  <c r="N1184"/>
  <c r="H1184"/>
  <c r="R1183"/>
  <c r="Q1183"/>
  <c r="N1183"/>
  <c r="H1183"/>
  <c r="R1182"/>
  <c r="Q1182"/>
  <c r="N1182"/>
  <c r="H1182"/>
  <c r="R1181"/>
  <c r="Q1181"/>
  <c r="N1181"/>
  <c r="H1181"/>
  <c r="R1180"/>
  <c r="Q1180"/>
  <c r="N1180"/>
  <c r="H1180"/>
  <c r="R1179"/>
  <c r="Q1179"/>
  <c r="N1179"/>
  <c r="H1179"/>
  <c r="R1178"/>
  <c r="Q1178"/>
  <c r="N1178"/>
  <c r="H1178"/>
  <c r="R1177"/>
  <c r="Q1177"/>
  <c r="N1177"/>
  <c r="H1177"/>
  <c r="R1176"/>
  <c r="Q1176"/>
  <c r="N1176"/>
  <c r="H1176"/>
  <c r="R1175"/>
  <c r="Q1175"/>
  <c r="N1175"/>
  <c r="H1175"/>
  <c r="R1174"/>
  <c r="Q1174"/>
  <c r="N1174"/>
  <c r="H1174"/>
  <c r="R1173"/>
  <c r="Q1173"/>
  <c r="N1173"/>
  <c r="H1173"/>
  <c r="R1172"/>
  <c r="Q1172"/>
  <c r="N1172"/>
  <c r="H1172"/>
  <c r="R1171"/>
  <c r="Q1171"/>
  <c r="N1171"/>
  <c r="H1171"/>
  <c r="R1170"/>
  <c r="Q1170"/>
  <c r="N1170"/>
  <c r="H1170"/>
  <c r="R1169"/>
  <c r="Q1169"/>
  <c r="N1169"/>
  <c r="H1169"/>
  <c r="R1168"/>
  <c r="Q1168"/>
  <c r="N1168"/>
  <c r="H1168"/>
  <c r="R1167"/>
  <c r="Q1167"/>
  <c r="N1167"/>
  <c r="H1167"/>
  <c r="R1166"/>
  <c r="Q1166"/>
  <c r="N1166"/>
  <c r="H1166"/>
  <c r="R1165"/>
  <c r="Q1165"/>
  <c r="N1165"/>
  <c r="H1165"/>
  <c r="R1164"/>
  <c r="Q1164"/>
  <c r="N1164"/>
  <c r="H1164"/>
  <c r="R1163"/>
  <c r="Q1163"/>
  <c r="N1163"/>
  <c r="H1163"/>
  <c r="R1162"/>
  <c r="Q1162"/>
  <c r="N1162"/>
  <c r="H1162"/>
  <c r="R1161"/>
  <c r="Q1161"/>
  <c r="N1161"/>
  <c r="H1161"/>
  <c r="R1160"/>
  <c r="Q1160"/>
  <c r="N1160"/>
  <c r="H1160"/>
  <c r="R1159"/>
  <c r="Q1159"/>
  <c r="N1159"/>
  <c r="H1159"/>
  <c r="R1158"/>
  <c r="Q1158"/>
  <c r="N1158"/>
  <c r="H1158"/>
  <c r="R1157"/>
  <c r="Q1157"/>
  <c r="N1157"/>
  <c r="H1157"/>
  <c r="R1156"/>
  <c r="Q1156"/>
  <c r="N1156"/>
  <c r="H1156"/>
  <c r="R1155"/>
  <c r="Q1155"/>
  <c r="N1155"/>
  <c r="H1155"/>
  <c r="R1154"/>
  <c r="Q1154"/>
  <c r="N1154"/>
  <c r="H1154"/>
  <c r="R1153"/>
  <c r="Q1153"/>
  <c r="N1153"/>
  <c r="H1153"/>
  <c r="R1152"/>
  <c r="Q1152"/>
  <c r="N1152"/>
  <c r="H1152"/>
  <c r="R1151"/>
  <c r="Q1151"/>
  <c r="N1151"/>
  <c r="H1151"/>
  <c r="R1150"/>
  <c r="Q1150"/>
  <c r="N1150"/>
  <c r="H1150"/>
  <c r="R1149"/>
  <c r="Q1149"/>
  <c r="N1149"/>
  <c r="H1149"/>
  <c r="R1148"/>
  <c r="Q1148"/>
  <c r="N1148"/>
  <c r="H1148"/>
  <c r="R1147"/>
  <c r="Q1147"/>
  <c r="N1147"/>
  <c r="H1147"/>
  <c r="R1146"/>
  <c r="Q1146"/>
  <c r="N1146"/>
  <c r="H1146"/>
  <c r="R1145"/>
  <c r="Q1145"/>
  <c r="N1145"/>
  <c r="H1145"/>
  <c r="R1144"/>
  <c r="Q1144"/>
  <c r="N1144"/>
  <c r="H1144"/>
  <c r="R1143"/>
  <c r="Q1143"/>
  <c r="N1143"/>
  <c r="H1143"/>
  <c r="R1142"/>
  <c r="Q1142"/>
  <c r="N1142"/>
  <c r="H1142"/>
  <c r="R1141"/>
  <c r="Q1141"/>
  <c r="N1141"/>
  <c r="H1141"/>
  <c r="R1140"/>
  <c r="Q1140"/>
  <c r="N1140"/>
  <c r="H1140"/>
  <c r="R1139"/>
  <c r="Q1139"/>
  <c r="N1139"/>
  <c r="H1139"/>
  <c r="R1138"/>
  <c r="Q1138"/>
  <c r="N1138"/>
  <c r="H1138"/>
  <c r="R1137"/>
  <c r="Q1137"/>
  <c r="N1137"/>
  <c r="H1137"/>
  <c r="R1136"/>
  <c r="Q1136"/>
  <c r="N1136"/>
  <c r="H1136"/>
  <c r="R1135"/>
  <c r="Q1135"/>
  <c r="N1135"/>
  <c r="H1135"/>
  <c r="R1134"/>
  <c r="Q1134"/>
  <c r="N1134"/>
  <c r="H1134"/>
  <c r="R1133"/>
  <c r="Q1133"/>
  <c r="N1133"/>
  <c r="H1133"/>
  <c r="R1132"/>
  <c r="Q1132"/>
  <c r="N1132"/>
  <c r="H1132"/>
  <c r="R1131"/>
  <c r="Q1131"/>
  <c r="N1131"/>
  <c r="H1131"/>
  <c r="R1130"/>
  <c r="Q1130"/>
  <c r="N1130"/>
  <c r="H1130"/>
  <c r="R1129"/>
  <c r="Q1129"/>
  <c r="N1129"/>
  <c r="H1129"/>
  <c r="R1128"/>
  <c r="Q1128"/>
  <c r="N1128"/>
  <c r="H1128"/>
  <c r="R1127"/>
  <c r="Q1127"/>
  <c r="N1127"/>
  <c r="H1127"/>
  <c r="R1126"/>
  <c r="Q1126"/>
  <c r="N1126"/>
  <c r="H1126"/>
  <c r="R1125"/>
  <c r="Q1125"/>
  <c r="N1125"/>
  <c r="H1125"/>
  <c r="R1124"/>
  <c r="Q1124"/>
  <c r="N1124"/>
  <c r="H1124"/>
  <c r="R1123"/>
  <c r="Q1123"/>
  <c r="N1123"/>
  <c r="H1123"/>
  <c r="R1122"/>
  <c r="Q1122"/>
  <c r="N1122"/>
  <c r="H1122"/>
  <c r="R1121"/>
  <c r="Q1121"/>
  <c r="N1121"/>
  <c r="H1121"/>
  <c r="R1120"/>
  <c r="Q1120"/>
  <c r="N1120"/>
  <c r="H1120"/>
  <c r="R1119"/>
  <c r="Q1119"/>
  <c r="N1119"/>
  <c r="H1119"/>
  <c r="R1118"/>
  <c r="Q1118"/>
  <c r="N1118"/>
  <c r="H1118"/>
  <c r="R1117"/>
  <c r="Q1117"/>
  <c r="N1117"/>
  <c r="H1117"/>
  <c r="R1116"/>
  <c r="Q1116"/>
  <c r="N1116"/>
  <c r="H1116"/>
  <c r="R1115"/>
  <c r="Q1115"/>
  <c r="N1115"/>
  <c r="H1115"/>
  <c r="R1114"/>
  <c r="Q1114"/>
  <c r="N1114"/>
  <c r="H1114"/>
  <c r="R1113"/>
  <c r="Q1113"/>
  <c r="N1113"/>
  <c r="H1113"/>
  <c r="R1112"/>
  <c r="Q1112"/>
  <c r="N1112"/>
  <c r="H1112"/>
  <c r="R1111"/>
  <c r="Q1111"/>
  <c r="N1111"/>
  <c r="H1111"/>
  <c r="R1110"/>
  <c r="Q1110"/>
  <c r="N1110"/>
  <c r="H1110"/>
  <c r="R1109"/>
  <c r="Q1109"/>
  <c r="N1109"/>
  <c r="H1109"/>
  <c r="R1108"/>
  <c r="Q1108"/>
  <c r="N1108"/>
  <c r="H1108"/>
  <c r="R1107"/>
  <c r="Q1107"/>
  <c r="N1107"/>
  <c r="H1107"/>
  <c r="R1106"/>
  <c r="Q1106"/>
  <c r="N1106"/>
  <c r="H1106"/>
  <c r="R1105"/>
  <c r="Q1105"/>
  <c r="N1105"/>
  <c r="H1105"/>
  <c r="R1104"/>
  <c r="Q1104"/>
  <c r="N1104"/>
  <c r="H1104"/>
  <c r="R1103"/>
  <c r="Q1103"/>
  <c r="N1103"/>
  <c r="H1103"/>
  <c r="R1102"/>
  <c r="Q1102"/>
  <c r="N1102"/>
  <c r="H1102"/>
  <c r="R1101"/>
  <c r="Q1101"/>
  <c r="N1101"/>
  <c r="H1101"/>
  <c r="R1100"/>
  <c r="Q1100"/>
  <c r="N1100"/>
  <c r="H1100"/>
  <c r="R1099"/>
  <c r="Q1099"/>
  <c r="N1099"/>
  <c r="H1099"/>
  <c r="R1098"/>
  <c r="Q1098"/>
  <c r="N1098"/>
  <c r="H1098"/>
  <c r="R1097"/>
  <c r="Q1097"/>
  <c r="N1097"/>
  <c r="H1097"/>
  <c r="R1096"/>
  <c r="Q1096"/>
  <c r="N1096"/>
  <c r="H1096"/>
  <c r="R1095"/>
  <c r="Q1095"/>
  <c r="N1095"/>
  <c r="H1095"/>
  <c r="R1094"/>
  <c r="Q1094"/>
  <c r="N1094"/>
  <c r="H1094"/>
  <c r="R1093"/>
  <c r="Q1093"/>
  <c r="N1093"/>
  <c r="H1093"/>
  <c r="R1092"/>
  <c r="Q1092"/>
  <c r="N1092"/>
  <c r="H1092"/>
  <c r="R1091"/>
  <c r="Q1091"/>
  <c r="N1091"/>
  <c r="H1091"/>
  <c r="R1090"/>
  <c r="Q1090"/>
  <c r="N1090"/>
  <c r="H1090"/>
  <c r="R1089"/>
  <c r="Q1089"/>
  <c r="N1089"/>
  <c r="H1089"/>
  <c r="R1088"/>
  <c r="Q1088"/>
  <c r="N1088"/>
  <c r="H1088"/>
  <c r="R1087"/>
  <c r="Q1087"/>
  <c r="N1087"/>
  <c r="H1087"/>
  <c r="R1086"/>
  <c r="Q1086"/>
  <c r="N1086"/>
  <c r="H1086"/>
  <c r="R1085"/>
  <c r="Q1085"/>
  <c r="N1085"/>
  <c r="H1085"/>
  <c r="R1084"/>
  <c r="Q1084"/>
  <c r="N1084"/>
  <c r="H1084"/>
  <c r="R1083"/>
  <c r="Q1083"/>
  <c r="N1083"/>
  <c r="H1083"/>
  <c r="R1082"/>
  <c r="Q1082"/>
  <c r="N1082"/>
  <c r="H1082"/>
  <c r="R1081"/>
  <c r="Q1081"/>
  <c r="N1081"/>
  <c r="H1081"/>
  <c r="R1080"/>
  <c r="Q1080"/>
  <c r="N1080"/>
  <c r="H1080"/>
  <c r="R1079"/>
  <c r="Q1079"/>
  <c r="N1079"/>
  <c r="H1079"/>
  <c r="R1078"/>
  <c r="Q1078"/>
  <c r="N1078"/>
  <c r="H1078"/>
  <c r="R1077"/>
  <c r="Q1077"/>
  <c r="N1077"/>
  <c r="H1077"/>
  <c r="R1076"/>
  <c r="Q1076"/>
  <c r="N1076"/>
  <c r="H1076"/>
  <c r="R1075"/>
  <c r="Q1075"/>
  <c r="N1075"/>
  <c r="H1075"/>
  <c r="R1074"/>
  <c r="Q1074"/>
  <c r="N1074"/>
  <c r="H1074"/>
  <c r="R1073"/>
  <c r="Q1073"/>
  <c r="N1073"/>
  <c r="H1073"/>
  <c r="R1072"/>
  <c r="Q1072"/>
  <c r="N1072"/>
  <c r="H1072"/>
  <c r="R1071"/>
  <c r="Q1071"/>
  <c r="N1071"/>
  <c r="H1071"/>
  <c r="R1070"/>
  <c r="Q1070"/>
  <c r="N1070"/>
  <c r="H1070"/>
  <c r="R1069"/>
  <c r="Q1069"/>
  <c r="N1069"/>
  <c r="H1069"/>
  <c r="R1068"/>
  <c r="Q1068"/>
  <c r="N1068"/>
  <c r="H1068"/>
  <c r="R1067"/>
  <c r="Q1067"/>
  <c r="N1067"/>
  <c r="H1067"/>
  <c r="R1066"/>
  <c r="Q1066"/>
  <c r="N1066"/>
  <c r="H1066"/>
  <c r="R1065"/>
  <c r="Q1065"/>
  <c r="N1065"/>
  <c r="H1065"/>
  <c r="R1064"/>
  <c r="Q1064"/>
  <c r="N1064"/>
  <c r="H1064"/>
  <c r="R1063"/>
  <c r="Q1063"/>
  <c r="N1063"/>
  <c r="H1063"/>
  <c r="R1062"/>
  <c r="Q1062"/>
  <c r="N1062"/>
  <c r="H1062"/>
  <c r="R1061"/>
  <c r="Q1061"/>
  <c r="N1061"/>
  <c r="H1061"/>
  <c r="R1060"/>
  <c r="Q1060"/>
  <c r="N1060"/>
  <c r="H1060"/>
  <c r="R1059"/>
  <c r="Q1059"/>
  <c r="N1059"/>
  <c r="H1059"/>
  <c r="R1058"/>
  <c r="Q1058"/>
  <c r="N1058"/>
  <c r="H1058"/>
  <c r="R1057"/>
  <c r="Q1057"/>
  <c r="N1057"/>
  <c r="H1057"/>
  <c r="R1056"/>
  <c r="Q1056"/>
  <c r="N1056"/>
  <c r="H1056"/>
  <c r="R1055"/>
  <c r="Q1055"/>
  <c r="N1055"/>
  <c r="H1055"/>
  <c r="R1054"/>
  <c r="Q1054"/>
  <c r="N1054"/>
  <c r="H1054"/>
  <c r="R1053"/>
  <c r="Q1053"/>
  <c r="N1053"/>
  <c r="H1053"/>
  <c r="R1052"/>
  <c r="Q1052"/>
  <c r="N1052"/>
  <c r="H1052"/>
  <c r="R1051"/>
  <c r="Q1051"/>
  <c r="N1051"/>
  <c r="H1051"/>
  <c r="R1050"/>
  <c r="Q1050"/>
  <c r="N1050"/>
  <c r="H1050"/>
  <c r="R1049"/>
  <c r="Q1049"/>
  <c r="N1049"/>
  <c r="H1049"/>
  <c r="R1048"/>
  <c r="Q1048"/>
  <c r="N1048"/>
  <c r="H1048"/>
  <c r="R1047"/>
  <c r="Q1047"/>
  <c r="N1047"/>
  <c r="H1047"/>
  <c r="R1046"/>
  <c r="Q1046"/>
  <c r="N1046"/>
  <c r="H1046"/>
  <c r="R1045"/>
  <c r="Q1045"/>
  <c r="N1045"/>
  <c r="H1045"/>
  <c r="R1044"/>
  <c r="Q1044"/>
  <c r="N1044"/>
  <c r="H1044"/>
  <c r="R1043"/>
  <c r="Q1043"/>
  <c r="N1043"/>
  <c r="H1043"/>
  <c r="R1042"/>
  <c r="Q1042"/>
  <c r="N1042"/>
  <c r="H1042"/>
  <c r="R1041"/>
  <c r="Q1041"/>
  <c r="N1041"/>
  <c r="H1041"/>
  <c r="R1040"/>
  <c r="Q1040"/>
  <c r="N1040"/>
  <c r="H1040"/>
  <c r="R1039"/>
  <c r="Q1039"/>
  <c r="N1039"/>
  <c r="H1039"/>
  <c r="R1038"/>
  <c r="Q1038"/>
  <c r="N1038"/>
  <c r="H1038"/>
  <c r="R1037"/>
  <c r="Q1037"/>
  <c r="N1037"/>
  <c r="H1037"/>
  <c r="R1036"/>
  <c r="Q1036"/>
  <c r="N1036"/>
  <c r="H1036"/>
  <c r="R1035"/>
  <c r="Q1035"/>
  <c r="N1035"/>
  <c r="H1035"/>
  <c r="R1034"/>
  <c r="Q1034"/>
  <c r="N1034"/>
  <c r="H1034"/>
  <c r="R1033"/>
  <c r="Q1033"/>
  <c r="N1033"/>
  <c r="H1033"/>
  <c r="R1032"/>
  <c r="Q1032"/>
  <c r="N1032"/>
  <c r="H1032"/>
  <c r="R1031"/>
  <c r="Q1031"/>
  <c r="N1031"/>
  <c r="H1031"/>
  <c r="R1030"/>
  <c r="Q1030"/>
  <c r="N1030"/>
  <c r="H1030"/>
  <c r="R1029"/>
  <c r="Q1029"/>
  <c r="N1029"/>
  <c r="H1029"/>
  <c r="R1028"/>
  <c r="Q1028"/>
  <c r="N1028"/>
  <c r="H1028"/>
  <c r="R1027"/>
  <c r="Q1027"/>
  <c r="N1027"/>
  <c r="H1027"/>
  <c r="R1026"/>
  <c r="Q1026"/>
  <c r="N1026"/>
  <c r="H1026"/>
  <c r="R1025"/>
  <c r="Q1025"/>
  <c r="N1025"/>
  <c r="H1025"/>
  <c r="R1024"/>
  <c r="Q1024"/>
  <c r="N1024"/>
  <c r="H1024"/>
  <c r="R1023"/>
  <c r="Q1023"/>
  <c r="N1023"/>
  <c r="H1023"/>
  <c r="R1022"/>
  <c r="Q1022"/>
  <c r="N1022"/>
  <c r="H1022"/>
  <c r="R1021"/>
  <c r="Q1021"/>
  <c r="N1021"/>
  <c r="H1021"/>
  <c r="R1020"/>
  <c r="Q1020"/>
  <c r="N1020"/>
  <c r="H1020"/>
  <c r="R1019"/>
  <c r="Q1019"/>
  <c r="N1019"/>
  <c r="H1019"/>
  <c r="R1018"/>
  <c r="Q1018"/>
  <c r="N1018"/>
  <c r="H1018"/>
  <c r="R1017"/>
  <c r="Q1017"/>
  <c r="N1017"/>
  <c r="H1017"/>
  <c r="R1016"/>
  <c r="Q1016"/>
  <c r="N1016"/>
  <c r="H1016"/>
  <c r="R1015"/>
  <c r="Q1015"/>
  <c r="N1015"/>
  <c r="H1015"/>
  <c r="R1014"/>
  <c r="Q1014"/>
  <c r="N1014"/>
  <c r="H1014"/>
  <c r="R1013"/>
  <c r="Q1013"/>
  <c r="N1013"/>
  <c r="H1013"/>
  <c r="R1012"/>
  <c r="Q1012"/>
  <c r="N1012"/>
  <c r="H1012"/>
  <c r="R1011"/>
  <c r="Q1011"/>
  <c r="N1011"/>
  <c r="H1011"/>
  <c r="R1010"/>
  <c r="Q1010"/>
  <c r="N1010"/>
  <c r="H1010"/>
  <c r="R1009"/>
  <c r="Q1009"/>
  <c r="N1009"/>
  <c r="H1009"/>
  <c r="R1008"/>
  <c r="Q1008"/>
  <c r="N1008"/>
  <c r="H1008"/>
  <c r="R1007"/>
  <c r="Q1007"/>
  <c r="N1007"/>
  <c r="H1007"/>
  <c r="R1006"/>
  <c r="Q1006"/>
  <c r="N1006"/>
  <c r="H1006"/>
  <c r="R1005"/>
  <c r="Q1005"/>
  <c r="N1005"/>
  <c r="H1005"/>
  <c r="R1004"/>
  <c r="Q1004"/>
  <c r="N1004"/>
  <c r="H1004"/>
  <c r="R1003"/>
  <c r="Q1003"/>
  <c r="N1003"/>
  <c r="H1003"/>
  <c r="R1002"/>
  <c r="Q1002"/>
  <c r="N1002"/>
  <c r="H1002"/>
  <c r="R1001"/>
  <c r="Q1001"/>
  <c r="N1001"/>
  <c r="H1001"/>
  <c r="R1000"/>
  <c r="Q1000"/>
  <c r="N1000"/>
  <c r="H1000"/>
  <c r="R999"/>
  <c r="Q999"/>
  <c r="N999"/>
  <c r="H999"/>
  <c r="R998"/>
  <c r="Q998"/>
  <c r="N998"/>
  <c r="H998"/>
  <c r="R997"/>
  <c r="Q997"/>
  <c r="N997"/>
  <c r="H997"/>
  <c r="R996"/>
  <c r="Q996"/>
  <c r="N996"/>
  <c r="H996"/>
  <c r="R995"/>
  <c r="Q995"/>
  <c r="N995"/>
  <c r="H995"/>
  <c r="R994"/>
  <c r="Q994"/>
  <c r="N994"/>
  <c r="H994"/>
  <c r="R993"/>
  <c r="Q993"/>
  <c r="N993"/>
  <c r="H993"/>
  <c r="R992"/>
  <c r="Q992"/>
  <c r="N992"/>
  <c r="H992"/>
  <c r="R991"/>
  <c r="Q991"/>
  <c r="N991"/>
  <c r="H991"/>
  <c r="R990"/>
  <c r="Q990"/>
  <c r="N990"/>
  <c r="H990"/>
  <c r="R989"/>
  <c r="Q989"/>
  <c r="N989"/>
  <c r="H989"/>
  <c r="R988"/>
  <c r="Q988"/>
  <c r="N988"/>
  <c r="H988"/>
  <c r="R987"/>
  <c r="Q987"/>
  <c r="N987"/>
  <c r="H987"/>
  <c r="R986"/>
  <c r="Q986"/>
  <c r="N986"/>
  <c r="H986"/>
  <c r="R985"/>
  <c r="Q985"/>
  <c r="N985"/>
  <c r="H985"/>
  <c r="R984"/>
  <c r="Q984"/>
  <c r="N984"/>
  <c r="H984"/>
  <c r="R983"/>
  <c r="Q983"/>
  <c r="N983"/>
  <c r="H983"/>
  <c r="R982"/>
  <c r="Q982"/>
  <c r="N982"/>
  <c r="H982"/>
  <c r="R981"/>
  <c r="Q981"/>
  <c r="N981"/>
  <c r="H981"/>
  <c r="R980"/>
  <c r="Q980"/>
  <c r="N980"/>
  <c r="H980"/>
  <c r="R979"/>
  <c r="Q979"/>
  <c r="N979"/>
  <c r="H979"/>
  <c r="R978"/>
  <c r="Q978"/>
  <c r="N978"/>
  <c r="H978"/>
  <c r="R977"/>
  <c r="Q977"/>
  <c r="N977"/>
  <c r="H977"/>
  <c r="R976"/>
  <c r="Q976"/>
  <c r="N976"/>
  <c r="H976"/>
  <c r="R975"/>
  <c r="Q975"/>
  <c r="N975"/>
  <c r="H975"/>
  <c r="R974"/>
  <c r="Q974"/>
  <c r="N974"/>
  <c r="H974"/>
  <c r="R973"/>
  <c r="Q973"/>
  <c r="N973"/>
  <c r="H973"/>
  <c r="R972"/>
  <c r="Q972"/>
  <c r="N972"/>
  <c r="H972"/>
  <c r="R971"/>
  <c r="Q971"/>
  <c r="N971"/>
  <c r="H971"/>
  <c r="R970"/>
  <c r="Q970"/>
  <c r="N970"/>
  <c r="H970"/>
  <c r="R969"/>
  <c r="Q969"/>
  <c r="N969"/>
  <c r="H969"/>
  <c r="R968"/>
  <c r="Q968"/>
  <c r="N968"/>
  <c r="H968"/>
  <c r="R967"/>
  <c r="Q967"/>
  <c r="N967"/>
  <c r="H967"/>
  <c r="R966"/>
  <c r="Q966"/>
  <c r="N966"/>
  <c r="H966"/>
  <c r="R965"/>
  <c r="Q965"/>
  <c r="N965"/>
  <c r="H965"/>
  <c r="R964"/>
  <c r="Q964"/>
  <c r="N964"/>
  <c r="H964"/>
  <c r="R963"/>
  <c r="Q963"/>
  <c r="N963"/>
  <c r="H963"/>
  <c r="R962"/>
  <c r="Q962"/>
  <c r="N962"/>
  <c r="H962"/>
  <c r="R961"/>
  <c r="Q961"/>
  <c r="N961"/>
  <c r="H961"/>
  <c r="R960"/>
  <c r="Q960"/>
  <c r="N960"/>
  <c r="H960"/>
  <c r="R959"/>
  <c r="Q959"/>
  <c r="N959"/>
  <c r="H959"/>
  <c r="R958"/>
  <c r="Q958"/>
  <c r="N958"/>
  <c r="H958"/>
  <c r="R957"/>
  <c r="Q957"/>
  <c r="N957"/>
  <c r="H957"/>
  <c r="R956"/>
  <c r="Q956"/>
  <c r="N956"/>
  <c r="H956"/>
  <c r="R955"/>
  <c r="Q955"/>
  <c r="N955"/>
  <c r="H955"/>
  <c r="R954"/>
  <c r="Q954"/>
  <c r="N954"/>
  <c r="H954"/>
  <c r="R953"/>
  <c r="Q953"/>
  <c r="N953"/>
  <c r="H953"/>
  <c r="R952"/>
  <c r="Q952"/>
  <c r="N952"/>
  <c r="H952"/>
  <c r="R951"/>
  <c r="Q951"/>
  <c r="N951"/>
  <c r="H951"/>
  <c r="R950"/>
  <c r="Q950"/>
  <c r="N950"/>
  <c r="H950"/>
  <c r="R949"/>
  <c r="Q949"/>
  <c r="N949"/>
  <c r="H949"/>
  <c r="R948"/>
  <c r="Q948"/>
  <c r="N948"/>
  <c r="H948"/>
  <c r="R947"/>
  <c r="Q947"/>
  <c r="N947"/>
  <c r="H947"/>
  <c r="R946"/>
  <c r="Q946"/>
  <c r="N946"/>
  <c r="H946"/>
  <c r="R945"/>
  <c r="Q945"/>
  <c r="N945"/>
  <c r="H945"/>
  <c r="R944"/>
  <c r="Q944"/>
  <c r="N944"/>
  <c r="H944"/>
  <c r="R943"/>
  <c r="Q943"/>
  <c r="N943"/>
  <c r="H943"/>
  <c r="R942"/>
  <c r="Q942"/>
  <c r="N942"/>
  <c r="H942"/>
  <c r="R941"/>
  <c r="Q941"/>
  <c r="N941"/>
  <c r="H941"/>
  <c r="R940"/>
  <c r="Q940"/>
  <c r="N940"/>
  <c r="H940"/>
  <c r="R939"/>
  <c r="Q939"/>
  <c r="N939"/>
  <c r="H939"/>
  <c r="R938"/>
  <c r="Q938"/>
  <c r="N938"/>
  <c r="H938"/>
  <c r="R937"/>
  <c r="Q937"/>
  <c r="N937"/>
  <c r="H937"/>
  <c r="R936"/>
  <c r="Q936"/>
  <c r="N936"/>
  <c r="H936"/>
  <c r="R935"/>
  <c r="Q935"/>
  <c r="N935"/>
  <c r="H935"/>
  <c r="R934"/>
  <c r="Q934"/>
  <c r="N934"/>
  <c r="H934"/>
  <c r="R933"/>
  <c r="Q933"/>
  <c r="N933"/>
  <c r="H933"/>
  <c r="R932"/>
  <c r="Q932"/>
  <c r="N932"/>
  <c r="H932"/>
  <c r="R931"/>
  <c r="Q931"/>
  <c r="N931"/>
  <c r="H931"/>
  <c r="R930"/>
  <c r="Q930"/>
  <c r="N930"/>
  <c r="H930"/>
  <c r="R929"/>
  <c r="Q929"/>
  <c r="N929"/>
  <c r="H929"/>
  <c r="R928"/>
  <c r="Q928"/>
  <c r="N928"/>
  <c r="H928"/>
  <c r="R927"/>
  <c r="Q927"/>
  <c r="N927"/>
  <c r="H927"/>
  <c r="R926"/>
  <c r="Q926"/>
  <c r="N926"/>
  <c r="H926"/>
  <c r="R925"/>
  <c r="Q925"/>
  <c r="N925"/>
  <c r="H925"/>
  <c r="R924"/>
  <c r="Q924"/>
  <c r="N924"/>
  <c r="H924"/>
  <c r="R923"/>
  <c r="Q923"/>
  <c r="N923"/>
  <c r="H923"/>
  <c r="R922"/>
  <c r="Q922"/>
  <c r="N922"/>
  <c r="H922"/>
  <c r="R921"/>
  <c r="Q921"/>
  <c r="N921"/>
  <c r="H921"/>
  <c r="R920"/>
  <c r="Q920"/>
  <c r="N920"/>
  <c r="H920"/>
  <c r="R919"/>
  <c r="Q919"/>
  <c r="N919"/>
  <c r="H919"/>
  <c r="R918"/>
  <c r="Q918"/>
  <c r="N918"/>
  <c r="H918"/>
  <c r="R917"/>
  <c r="Q917"/>
  <c r="N917"/>
  <c r="H917"/>
  <c r="R916"/>
  <c r="Q916"/>
  <c r="N916"/>
  <c r="H916"/>
  <c r="R915"/>
  <c r="Q915"/>
  <c r="N915"/>
  <c r="H915"/>
  <c r="R914"/>
  <c r="Q914"/>
  <c r="N914"/>
  <c r="H914"/>
  <c r="R913"/>
  <c r="Q913"/>
  <c r="N913"/>
  <c r="H913"/>
  <c r="R912"/>
  <c r="Q912"/>
  <c r="N912"/>
  <c r="H912"/>
  <c r="R911"/>
  <c r="Q911"/>
  <c r="N911"/>
  <c r="H911"/>
  <c r="R910"/>
  <c r="Q910"/>
  <c r="N910"/>
  <c r="H910"/>
  <c r="R909"/>
  <c r="Q909"/>
  <c r="N909"/>
  <c r="H909"/>
  <c r="R908"/>
  <c r="Q908"/>
  <c r="N908"/>
  <c r="H908"/>
  <c r="R907"/>
  <c r="Q907"/>
  <c r="N907"/>
  <c r="H907"/>
  <c r="R906"/>
  <c r="Q906"/>
  <c r="N906"/>
  <c r="H906"/>
  <c r="R905"/>
  <c r="Q905"/>
  <c r="N905"/>
  <c r="H905"/>
  <c r="R904"/>
  <c r="Q904"/>
  <c r="N904"/>
  <c r="H904"/>
  <c r="R903"/>
  <c r="Q903"/>
  <c r="N903"/>
  <c r="H903"/>
  <c r="R902"/>
  <c r="Q902"/>
  <c r="N902"/>
  <c r="H902"/>
  <c r="R901"/>
  <c r="Q901"/>
  <c r="N901"/>
  <c r="H901"/>
  <c r="R900"/>
  <c r="Q900"/>
  <c r="N900"/>
  <c r="H900"/>
  <c r="R899"/>
  <c r="Q899"/>
  <c r="N899"/>
  <c r="H899"/>
  <c r="R898"/>
  <c r="Q898"/>
  <c r="N898"/>
  <c r="H898"/>
  <c r="R897"/>
  <c r="Q897"/>
  <c r="N897"/>
  <c r="H897"/>
  <c r="R896"/>
  <c r="Q896"/>
  <c r="N896"/>
  <c r="H896"/>
  <c r="R895"/>
  <c r="Q895"/>
  <c r="N895"/>
  <c r="H895"/>
  <c r="R894"/>
  <c r="Q894"/>
  <c r="N894"/>
  <c r="H894"/>
  <c r="R893"/>
  <c r="Q893"/>
  <c r="N893"/>
  <c r="H893"/>
  <c r="R892"/>
  <c r="Q892"/>
  <c r="N892"/>
  <c r="H892"/>
  <c r="R891"/>
  <c r="Q891"/>
  <c r="N891"/>
  <c r="H891"/>
  <c r="R890"/>
  <c r="Q890"/>
  <c r="N890"/>
  <c r="H890"/>
  <c r="R889"/>
  <c r="Q889"/>
  <c r="N889"/>
  <c r="H889"/>
  <c r="R888"/>
  <c r="Q888"/>
  <c r="N888"/>
  <c r="H888"/>
  <c r="R887"/>
  <c r="Q887"/>
  <c r="N887"/>
  <c r="H887"/>
  <c r="R886"/>
  <c r="Q886"/>
  <c r="N886"/>
  <c r="H886"/>
  <c r="R885"/>
  <c r="Q885"/>
  <c r="N885"/>
  <c r="H885"/>
  <c r="R884"/>
  <c r="Q884"/>
  <c r="N884"/>
  <c r="H884"/>
  <c r="R883"/>
  <c r="Q883"/>
  <c r="N883"/>
  <c r="H883"/>
  <c r="R882"/>
  <c r="Q882"/>
  <c r="N882"/>
  <c r="H882"/>
  <c r="R881"/>
  <c r="Q881"/>
  <c r="N881"/>
  <c r="H881"/>
  <c r="R880"/>
  <c r="Q880"/>
  <c r="N880"/>
  <c r="H880"/>
  <c r="R879"/>
  <c r="Q879"/>
  <c r="N879"/>
  <c r="H879"/>
  <c r="R878"/>
  <c r="Q878"/>
  <c r="N878"/>
  <c r="H878"/>
  <c r="R877"/>
  <c r="Q877"/>
  <c r="N877"/>
  <c r="H877"/>
  <c r="R876"/>
  <c r="Q876"/>
  <c r="N876"/>
  <c r="H876"/>
  <c r="R875"/>
  <c r="Q875"/>
  <c r="N875"/>
  <c r="H875"/>
  <c r="R874"/>
  <c r="Q874"/>
  <c r="N874"/>
  <c r="H874"/>
  <c r="R873"/>
  <c r="Q873"/>
  <c r="N873"/>
  <c r="H873"/>
  <c r="R872"/>
  <c r="Q872"/>
  <c r="N872"/>
  <c r="H872"/>
  <c r="R871"/>
  <c r="Q871"/>
  <c r="N871"/>
  <c r="H871"/>
  <c r="R870"/>
  <c r="Q870"/>
  <c r="N870"/>
  <c r="H870"/>
  <c r="R869"/>
  <c r="Q869"/>
  <c r="N869"/>
  <c r="H869"/>
  <c r="R868"/>
  <c r="Q868"/>
  <c r="N868"/>
  <c r="H868"/>
  <c r="R867"/>
  <c r="Q867"/>
  <c r="N867"/>
  <c r="H867"/>
  <c r="R866"/>
  <c r="Q866"/>
  <c r="N866"/>
  <c r="H866"/>
  <c r="R865"/>
  <c r="Q865"/>
  <c r="N865"/>
  <c r="H865"/>
  <c r="R864"/>
  <c r="Q864"/>
  <c r="N864"/>
  <c r="H864"/>
  <c r="R863"/>
  <c r="Q863"/>
  <c r="N863"/>
  <c r="H863"/>
  <c r="R862"/>
  <c r="Q862"/>
  <c r="N862"/>
  <c r="H862"/>
  <c r="R861"/>
  <c r="Q861"/>
  <c r="N861"/>
  <c r="H861"/>
  <c r="R860"/>
  <c r="Q860"/>
  <c r="N860"/>
  <c r="H860"/>
  <c r="R859"/>
  <c r="Q859"/>
  <c r="N859"/>
  <c r="H859"/>
  <c r="R858"/>
  <c r="Q858"/>
  <c r="N858"/>
  <c r="H858"/>
  <c r="R857"/>
  <c r="Q857"/>
  <c r="N857"/>
  <c r="H857"/>
  <c r="R856"/>
  <c r="Q856"/>
  <c r="N856"/>
  <c r="H856"/>
  <c r="R855"/>
  <c r="Q855"/>
  <c r="N855"/>
  <c r="H855"/>
  <c r="R854"/>
  <c r="Q854"/>
  <c r="N854"/>
  <c r="H854"/>
  <c r="R853"/>
  <c r="Q853"/>
  <c r="N853"/>
  <c r="H853"/>
  <c r="R852"/>
  <c r="Q852"/>
  <c r="N852"/>
  <c r="H852"/>
  <c r="R851"/>
  <c r="Q851"/>
  <c r="N851"/>
  <c r="H851"/>
  <c r="R850"/>
  <c r="Q850"/>
  <c r="N850"/>
  <c r="H850"/>
  <c r="R849"/>
  <c r="Q849"/>
  <c r="N849"/>
  <c r="H849"/>
  <c r="R848"/>
  <c r="Q848"/>
  <c r="N848"/>
  <c r="H848"/>
  <c r="R847"/>
  <c r="Q847"/>
  <c r="N847"/>
  <c r="H847"/>
  <c r="R846"/>
  <c r="Q846"/>
  <c r="N846"/>
  <c r="H846"/>
  <c r="R845"/>
  <c r="Q845"/>
  <c r="N845"/>
  <c r="H845"/>
  <c r="R844"/>
  <c r="Q844"/>
  <c r="N844"/>
  <c r="H844"/>
  <c r="R843"/>
  <c r="Q843"/>
  <c r="N843"/>
  <c r="H843"/>
  <c r="R842"/>
  <c r="Q842"/>
  <c r="N842"/>
  <c r="H842"/>
  <c r="R841"/>
  <c r="Q841"/>
  <c r="N841"/>
  <c r="H841"/>
  <c r="R840"/>
  <c r="Q840"/>
  <c r="N840"/>
  <c r="H840"/>
  <c r="R839"/>
  <c r="Q839"/>
  <c r="N839"/>
  <c r="H839"/>
  <c r="R838"/>
  <c r="Q838"/>
  <c r="N838"/>
  <c r="H838"/>
  <c r="R837"/>
  <c r="Q837"/>
  <c r="N837"/>
  <c r="H837"/>
  <c r="R836"/>
  <c r="Q836"/>
  <c r="N836"/>
  <c r="H836"/>
  <c r="R835"/>
  <c r="Q835"/>
  <c r="N835"/>
  <c r="H835"/>
  <c r="R834"/>
  <c r="Q834"/>
  <c r="N834"/>
  <c r="H834"/>
  <c r="R833"/>
  <c r="Q833"/>
  <c r="N833"/>
  <c r="H833"/>
  <c r="R832"/>
  <c r="Q832"/>
  <c r="N832"/>
  <c r="H832"/>
  <c r="R831"/>
  <c r="Q831"/>
  <c r="N831"/>
  <c r="H831"/>
  <c r="R830"/>
  <c r="Q830"/>
  <c r="N830"/>
  <c r="H830"/>
  <c r="R829"/>
  <c r="Q829"/>
  <c r="N829"/>
  <c r="H829"/>
  <c r="R828"/>
  <c r="Q828"/>
  <c r="N828"/>
  <c r="H828"/>
  <c r="R827"/>
  <c r="Q827"/>
  <c r="N827"/>
  <c r="H827"/>
  <c r="R826"/>
  <c r="Q826"/>
  <c r="N826"/>
  <c r="H826"/>
  <c r="R825"/>
  <c r="Q825"/>
  <c r="N825"/>
  <c r="H825"/>
  <c r="R824"/>
  <c r="Q824"/>
  <c r="N824"/>
  <c r="H824"/>
  <c r="R823"/>
  <c r="Q823"/>
  <c r="N823"/>
  <c r="H823"/>
  <c r="R822"/>
  <c r="Q822"/>
  <c r="N822"/>
  <c r="H822"/>
  <c r="R821"/>
  <c r="Q821"/>
  <c r="N821"/>
  <c r="H821"/>
  <c r="R820"/>
  <c r="Q820"/>
  <c r="N820"/>
  <c r="H820"/>
  <c r="R819"/>
  <c r="Q819"/>
  <c r="N819"/>
  <c r="H819"/>
  <c r="R818"/>
  <c r="Q818"/>
  <c r="N818"/>
  <c r="H818"/>
  <c r="R817"/>
  <c r="Q817"/>
  <c r="N817"/>
  <c r="H817"/>
  <c r="R816"/>
  <c r="Q816"/>
  <c r="N816"/>
  <c r="H816"/>
  <c r="R815"/>
  <c r="Q815"/>
  <c r="N815"/>
  <c r="H815"/>
  <c r="R814"/>
  <c r="Q814"/>
  <c r="N814"/>
  <c r="H814"/>
  <c r="R813"/>
  <c r="Q813"/>
  <c r="N813"/>
  <c r="H813"/>
  <c r="R812"/>
  <c r="Q812"/>
  <c r="N812"/>
  <c r="H812"/>
  <c r="R811"/>
  <c r="Q811"/>
  <c r="N811"/>
  <c r="H811"/>
  <c r="R810"/>
  <c r="Q810"/>
  <c r="N810"/>
  <c r="H810"/>
  <c r="R809"/>
  <c r="Q809"/>
  <c r="N809"/>
  <c r="H809"/>
  <c r="R808"/>
  <c r="Q808"/>
  <c r="N808"/>
  <c r="H808"/>
  <c r="R807"/>
  <c r="Q807"/>
  <c r="N807"/>
  <c r="H807"/>
  <c r="R806"/>
  <c r="Q806"/>
  <c r="N806"/>
  <c r="H806"/>
  <c r="R805"/>
  <c r="Q805"/>
  <c r="N805"/>
  <c r="H805"/>
  <c r="R804"/>
  <c r="Q804"/>
  <c r="N804"/>
  <c r="H804"/>
  <c r="R803"/>
  <c r="Q803"/>
  <c r="N803"/>
  <c r="H803"/>
  <c r="R802"/>
  <c r="Q802"/>
  <c r="N802"/>
  <c r="H802"/>
  <c r="R801"/>
  <c r="Q801"/>
  <c r="N801"/>
  <c r="H801"/>
  <c r="R800"/>
  <c r="Q800"/>
  <c r="N800"/>
  <c r="H800"/>
  <c r="R799"/>
  <c r="Q799"/>
  <c r="N799"/>
  <c r="H799"/>
  <c r="R798"/>
  <c r="Q798"/>
  <c r="N798"/>
  <c r="H798"/>
  <c r="R797"/>
  <c r="Q797"/>
  <c r="N797"/>
  <c r="H797"/>
  <c r="R796"/>
  <c r="Q796"/>
  <c r="N796"/>
  <c r="H796"/>
  <c r="R795"/>
  <c r="Q795"/>
  <c r="N795"/>
  <c r="H795"/>
  <c r="R794"/>
  <c r="Q794"/>
  <c r="N794"/>
  <c r="H794"/>
  <c r="R793"/>
  <c r="Q793"/>
  <c r="N793"/>
  <c r="H793"/>
  <c r="R792"/>
  <c r="Q792"/>
  <c r="N792"/>
  <c r="H792"/>
  <c r="R791"/>
  <c r="Q791"/>
  <c r="N791"/>
  <c r="H791"/>
  <c r="R790"/>
  <c r="Q790"/>
  <c r="N790"/>
  <c r="H790"/>
  <c r="R789"/>
  <c r="Q789"/>
  <c r="N789"/>
  <c r="H789"/>
  <c r="R788"/>
  <c r="Q788"/>
  <c r="N788"/>
  <c r="H788"/>
  <c r="R787"/>
  <c r="Q787"/>
  <c r="N787"/>
  <c r="H787"/>
  <c r="R786"/>
  <c r="Q786"/>
  <c r="N786"/>
  <c r="H786"/>
  <c r="R785"/>
  <c r="Q785"/>
  <c r="N785"/>
  <c r="H785"/>
  <c r="R784"/>
  <c r="Q784"/>
  <c r="N784"/>
  <c r="H784"/>
  <c r="R783"/>
  <c r="Q783"/>
  <c r="N783"/>
  <c r="H783"/>
  <c r="R782"/>
  <c r="Q782"/>
  <c r="N782"/>
  <c r="H782"/>
  <c r="R781"/>
  <c r="Q781"/>
  <c r="N781"/>
  <c r="H781"/>
  <c r="R780"/>
  <c r="Q780"/>
  <c r="N780"/>
  <c r="H780"/>
  <c r="R779"/>
  <c r="Q779"/>
  <c r="N779"/>
  <c r="H779"/>
  <c r="R778"/>
  <c r="Q778"/>
  <c r="N778"/>
  <c r="H778"/>
  <c r="R777"/>
  <c r="Q777"/>
  <c r="N777"/>
  <c r="H777"/>
  <c r="R776"/>
  <c r="Q776"/>
  <c r="N776"/>
  <c r="H776"/>
  <c r="R775"/>
  <c r="Q775"/>
  <c r="N775"/>
  <c r="H775"/>
  <c r="R774"/>
  <c r="Q774"/>
  <c r="N774"/>
  <c r="H774"/>
  <c r="R773"/>
  <c r="Q773"/>
  <c r="N773"/>
  <c r="H773"/>
  <c r="R772"/>
  <c r="Q772"/>
  <c r="N772"/>
  <c r="H772"/>
  <c r="R771"/>
  <c r="Q771"/>
  <c r="N771"/>
  <c r="H771"/>
  <c r="R770"/>
  <c r="Q770"/>
  <c r="N770"/>
  <c r="H770"/>
  <c r="R769"/>
  <c r="Q769"/>
  <c r="N769"/>
  <c r="H769"/>
  <c r="R768"/>
  <c r="Q768"/>
  <c r="N768"/>
  <c r="H768"/>
  <c r="R767"/>
  <c r="Q767"/>
  <c r="N767"/>
  <c r="H767"/>
  <c r="R766"/>
  <c r="Q766"/>
  <c r="N766"/>
  <c r="H766"/>
  <c r="R765"/>
  <c r="Q765"/>
  <c r="N765"/>
  <c r="H765"/>
  <c r="R764"/>
  <c r="Q764"/>
  <c r="N764"/>
  <c r="H764"/>
  <c r="R763"/>
  <c r="Q763"/>
  <c r="N763"/>
  <c r="H763"/>
  <c r="R762"/>
  <c r="Q762"/>
  <c r="N762"/>
  <c r="H762"/>
  <c r="R761"/>
  <c r="Q761"/>
  <c r="N761"/>
  <c r="H761"/>
  <c r="R760"/>
  <c r="Q760"/>
  <c r="N760"/>
  <c r="H760"/>
  <c r="R759"/>
  <c r="Q759"/>
  <c r="N759"/>
  <c r="H759"/>
  <c r="R758"/>
  <c r="Q758"/>
  <c r="N758"/>
  <c r="H758"/>
  <c r="R757"/>
  <c r="Q757"/>
  <c r="N757"/>
  <c r="H757"/>
  <c r="R756"/>
  <c r="Q756"/>
  <c r="N756"/>
  <c r="H756"/>
  <c r="R755"/>
  <c r="Q755"/>
  <c r="N755"/>
  <c r="H755"/>
  <c r="R754"/>
  <c r="Q754"/>
  <c r="N754"/>
  <c r="H754"/>
  <c r="R753"/>
  <c r="Q753"/>
  <c r="N753"/>
  <c r="H753"/>
  <c r="R752"/>
  <c r="Q752"/>
  <c r="N752"/>
  <c r="H752"/>
  <c r="R751"/>
  <c r="Q751"/>
  <c r="N751"/>
  <c r="H751"/>
  <c r="R750"/>
  <c r="Q750"/>
  <c r="N750"/>
  <c r="H750"/>
  <c r="R749"/>
  <c r="Q749"/>
  <c r="N749"/>
  <c r="H749"/>
  <c r="R748"/>
  <c r="Q748"/>
  <c r="N748"/>
  <c r="H748"/>
  <c r="R747"/>
  <c r="Q747"/>
  <c r="N747"/>
  <c r="H747"/>
  <c r="R746"/>
  <c r="Q746"/>
  <c r="N746"/>
  <c r="H746"/>
  <c r="R745"/>
  <c r="Q745"/>
  <c r="N745"/>
  <c r="H745"/>
  <c r="R744"/>
  <c r="Q744"/>
  <c r="N744"/>
  <c r="H744"/>
  <c r="R743"/>
  <c r="Q743"/>
  <c r="N743"/>
  <c r="H743"/>
  <c r="R742"/>
  <c r="Q742"/>
  <c r="N742"/>
  <c r="H742"/>
  <c r="R741"/>
  <c r="Q741"/>
  <c r="N741"/>
  <c r="H741"/>
  <c r="R740"/>
  <c r="Q740"/>
  <c r="N740"/>
  <c r="H740"/>
  <c r="R739"/>
  <c r="Q739"/>
  <c r="N739"/>
  <c r="H739"/>
  <c r="R738"/>
  <c r="Q738"/>
  <c r="N738"/>
  <c r="H738"/>
  <c r="R737"/>
  <c r="Q737"/>
  <c r="N737"/>
  <c r="H737"/>
  <c r="R736"/>
  <c r="Q736"/>
  <c r="N736"/>
  <c r="H736"/>
  <c r="R735"/>
  <c r="Q735"/>
  <c r="N735"/>
  <c r="H735"/>
  <c r="R734"/>
  <c r="Q734"/>
  <c r="N734"/>
  <c r="H734"/>
  <c r="R733"/>
  <c r="Q733"/>
  <c r="N733"/>
  <c r="H733"/>
  <c r="R732"/>
  <c r="Q732"/>
  <c r="N732"/>
  <c r="H732"/>
  <c r="R731"/>
  <c r="Q731"/>
  <c r="N731"/>
  <c r="H731"/>
  <c r="R730"/>
  <c r="Q730"/>
  <c r="N730"/>
  <c r="H730"/>
  <c r="R729"/>
  <c r="Q729"/>
  <c r="N729"/>
  <c r="H729"/>
  <c r="R728"/>
  <c r="Q728"/>
  <c r="N728"/>
  <c r="H728"/>
  <c r="R727"/>
  <c r="Q727"/>
  <c r="N727"/>
  <c r="H727"/>
  <c r="R726"/>
  <c r="Q726"/>
  <c r="N726"/>
  <c r="H726"/>
  <c r="R725"/>
  <c r="Q725"/>
  <c r="N725"/>
  <c r="H725"/>
  <c r="R724"/>
  <c r="Q724"/>
  <c r="N724"/>
  <c r="H724"/>
  <c r="R723"/>
  <c r="Q723"/>
  <c r="N723"/>
  <c r="H723"/>
  <c r="R722"/>
  <c r="Q722"/>
  <c r="N722"/>
  <c r="H722"/>
  <c r="R721"/>
  <c r="Q721"/>
  <c r="N721"/>
  <c r="H721"/>
  <c r="R720"/>
  <c r="Q720"/>
  <c r="N720"/>
  <c r="H720"/>
  <c r="R719"/>
  <c r="Q719"/>
  <c r="N719"/>
  <c r="H719"/>
  <c r="R718"/>
  <c r="Q718"/>
  <c r="N718"/>
  <c r="H718"/>
  <c r="R717"/>
  <c r="Q717"/>
  <c r="N717"/>
  <c r="H717"/>
  <c r="R716"/>
  <c r="Q716"/>
  <c r="N716"/>
  <c r="H716"/>
  <c r="R715"/>
  <c r="Q715"/>
  <c r="N715"/>
  <c r="H715"/>
  <c r="R714"/>
  <c r="Q714"/>
  <c r="N714"/>
  <c r="H714"/>
  <c r="R713"/>
  <c r="Q713"/>
  <c r="N713"/>
  <c r="H713"/>
  <c r="R712"/>
  <c r="Q712"/>
  <c r="N712"/>
  <c r="H712"/>
  <c r="R711"/>
  <c r="Q711"/>
  <c r="N711"/>
  <c r="H711"/>
  <c r="R710"/>
  <c r="Q710"/>
  <c r="N710"/>
  <c r="H710"/>
  <c r="R709"/>
  <c r="Q709"/>
  <c r="N709"/>
  <c r="H709"/>
  <c r="R708"/>
  <c r="Q708"/>
  <c r="N708"/>
  <c r="H708"/>
  <c r="R707"/>
  <c r="Q707"/>
  <c r="N707"/>
  <c r="H707"/>
  <c r="R706"/>
  <c r="Q706"/>
  <c r="N706"/>
  <c r="H706"/>
  <c r="R705"/>
  <c r="Q705"/>
  <c r="N705"/>
  <c r="H705"/>
  <c r="R704"/>
  <c r="Q704"/>
  <c r="N704"/>
  <c r="H704"/>
  <c r="R703"/>
  <c r="Q703"/>
  <c r="N703"/>
  <c r="H703"/>
  <c r="R702"/>
  <c r="Q702"/>
  <c r="N702"/>
  <c r="H702"/>
  <c r="R701"/>
  <c r="Q701"/>
  <c r="N701"/>
  <c r="H701"/>
  <c r="R700"/>
  <c r="Q700"/>
  <c r="N700"/>
  <c r="H700"/>
  <c r="R699"/>
  <c r="Q699"/>
  <c r="N699"/>
  <c r="H699"/>
  <c r="R698"/>
  <c r="Q698"/>
  <c r="N698"/>
  <c r="H698"/>
  <c r="R697"/>
  <c r="Q697"/>
  <c r="N697"/>
  <c r="H697"/>
  <c r="R696"/>
  <c r="Q696"/>
  <c r="N696"/>
  <c r="H696"/>
  <c r="R695"/>
  <c r="Q695"/>
  <c r="N695"/>
  <c r="H695"/>
  <c r="R694"/>
  <c r="Q694"/>
  <c r="N694"/>
  <c r="H694"/>
  <c r="R693"/>
  <c r="Q693"/>
  <c r="N693"/>
  <c r="H693"/>
  <c r="R692"/>
  <c r="Q692"/>
  <c r="N692"/>
  <c r="H692"/>
  <c r="R691"/>
  <c r="Q691"/>
  <c r="N691"/>
  <c r="H691"/>
  <c r="R690"/>
  <c r="Q690"/>
  <c r="N690"/>
  <c r="H690"/>
  <c r="R689"/>
  <c r="Q689"/>
  <c r="N689"/>
  <c r="H689"/>
  <c r="R688"/>
  <c r="Q688"/>
  <c r="N688"/>
  <c r="H688"/>
  <c r="R687"/>
  <c r="Q687"/>
  <c r="N687"/>
  <c r="H687"/>
  <c r="R686"/>
  <c r="Q686"/>
  <c r="N686"/>
  <c r="H686"/>
  <c r="R685"/>
  <c r="Q685"/>
  <c r="N685"/>
  <c r="H685"/>
  <c r="R684"/>
  <c r="Q684"/>
  <c r="N684"/>
  <c r="H684"/>
  <c r="R683"/>
  <c r="Q683"/>
  <c r="N683"/>
  <c r="H683"/>
  <c r="R682"/>
  <c r="Q682"/>
  <c r="N682"/>
  <c r="H682"/>
  <c r="R681"/>
  <c r="Q681"/>
  <c r="N681"/>
  <c r="H681"/>
  <c r="R680"/>
  <c r="Q680"/>
  <c r="N680"/>
  <c r="H680"/>
  <c r="R679"/>
  <c r="Q679"/>
  <c r="N679"/>
  <c r="H679"/>
  <c r="R678"/>
  <c r="Q678"/>
  <c r="N678"/>
  <c r="H678"/>
  <c r="R677"/>
  <c r="Q677"/>
  <c r="N677"/>
  <c r="H677"/>
  <c r="R676"/>
  <c r="Q676"/>
  <c r="N676"/>
  <c r="H676"/>
  <c r="R675"/>
  <c r="Q675"/>
  <c r="N675"/>
  <c r="H675"/>
  <c r="R674"/>
  <c r="Q674"/>
  <c r="N674"/>
  <c r="H674"/>
  <c r="R673"/>
  <c r="Q673"/>
  <c r="N673"/>
  <c r="H673"/>
  <c r="R672"/>
  <c r="Q672"/>
  <c r="N672"/>
  <c r="H672"/>
  <c r="R671"/>
  <c r="Q671"/>
  <c r="N671"/>
  <c r="H671"/>
  <c r="R670"/>
  <c r="Q670"/>
  <c r="N670"/>
  <c r="H670"/>
  <c r="R669"/>
  <c r="Q669"/>
  <c r="N669"/>
  <c r="H669"/>
  <c r="R668"/>
  <c r="Q668"/>
  <c r="N668"/>
  <c r="H668"/>
  <c r="R667"/>
  <c r="Q667"/>
  <c r="N667"/>
  <c r="H667"/>
  <c r="R666"/>
  <c r="Q666"/>
  <c r="N666"/>
  <c r="H666"/>
  <c r="R665"/>
  <c r="Q665"/>
  <c r="N665"/>
  <c r="H665"/>
  <c r="R664"/>
  <c r="Q664"/>
  <c r="N664"/>
  <c r="H664"/>
  <c r="R663"/>
  <c r="Q663"/>
  <c r="N663"/>
  <c r="H663"/>
  <c r="R662"/>
  <c r="Q662"/>
  <c r="N662"/>
  <c r="H662"/>
  <c r="R661"/>
  <c r="Q661"/>
  <c r="N661"/>
  <c r="H661"/>
  <c r="R660"/>
  <c r="Q660"/>
  <c r="N660"/>
  <c r="H660"/>
  <c r="R659"/>
  <c r="Q659"/>
  <c r="N659"/>
  <c r="H659"/>
  <c r="R658"/>
  <c r="Q658"/>
  <c r="N658"/>
  <c r="H658"/>
  <c r="R657"/>
  <c r="Q657"/>
  <c r="N657"/>
  <c r="H657"/>
  <c r="R656"/>
  <c r="Q656"/>
  <c r="N656"/>
  <c r="H656"/>
  <c r="R655"/>
  <c r="Q655"/>
  <c r="N655"/>
  <c r="H655"/>
  <c r="R654"/>
  <c r="Q654"/>
  <c r="N654"/>
  <c r="H654"/>
  <c r="R653"/>
  <c r="Q653"/>
  <c r="N653"/>
  <c r="H653"/>
  <c r="R652"/>
  <c r="Q652"/>
  <c r="N652"/>
  <c r="H652"/>
  <c r="R651"/>
  <c r="Q651"/>
  <c r="N651"/>
  <c r="H651"/>
  <c r="R650"/>
  <c r="Q650"/>
  <c r="N650"/>
  <c r="H650"/>
  <c r="R649"/>
  <c r="Q649"/>
  <c r="N649"/>
  <c r="H649"/>
  <c r="R648"/>
  <c r="Q648"/>
  <c r="N648"/>
  <c r="H648"/>
  <c r="R647"/>
  <c r="Q647"/>
  <c r="N647"/>
  <c r="H647"/>
  <c r="R646"/>
  <c r="Q646"/>
  <c r="N646"/>
  <c r="H646"/>
  <c r="R645"/>
  <c r="Q645"/>
  <c r="N645"/>
  <c r="H645"/>
  <c r="R644"/>
  <c r="Q644"/>
  <c r="N644"/>
  <c r="H644"/>
  <c r="R643"/>
  <c r="Q643"/>
  <c r="N643"/>
  <c r="H643"/>
  <c r="R642"/>
  <c r="Q642"/>
  <c r="N642"/>
  <c r="H642"/>
  <c r="R641"/>
  <c r="Q641"/>
  <c r="N641"/>
  <c r="H641"/>
  <c r="R640"/>
  <c r="Q640"/>
  <c r="N640"/>
  <c r="H640"/>
  <c r="R639"/>
  <c r="Q639"/>
  <c r="N639"/>
  <c r="H639"/>
  <c r="R638"/>
  <c r="Q638"/>
  <c r="N638"/>
  <c r="H638"/>
  <c r="R637"/>
  <c r="Q637"/>
  <c r="N637"/>
  <c r="H637"/>
  <c r="R636"/>
  <c r="Q636"/>
  <c r="N636"/>
  <c r="H636"/>
  <c r="R635"/>
  <c r="Q635"/>
  <c r="N635"/>
  <c r="H635"/>
  <c r="R634"/>
  <c r="Q634"/>
  <c r="N634"/>
  <c r="H634"/>
  <c r="R633"/>
  <c r="Q633"/>
  <c r="N633"/>
  <c r="H633"/>
  <c r="R632"/>
  <c r="Q632"/>
  <c r="N632"/>
  <c r="H632"/>
  <c r="R631"/>
  <c r="Q631"/>
  <c r="N631"/>
  <c r="H631"/>
  <c r="R630"/>
  <c r="Q630"/>
  <c r="N630"/>
  <c r="H630"/>
  <c r="R629"/>
  <c r="Q629"/>
  <c r="N629"/>
  <c r="H629"/>
  <c r="R628"/>
  <c r="Q628"/>
  <c r="N628"/>
  <c r="H628"/>
  <c r="R627"/>
  <c r="Q627"/>
  <c r="N627"/>
  <c r="H627"/>
  <c r="R626"/>
  <c r="Q626"/>
  <c r="N626"/>
  <c r="H626"/>
  <c r="R625"/>
  <c r="Q625"/>
  <c r="N625"/>
  <c r="H625"/>
  <c r="R624"/>
  <c r="Q624"/>
  <c r="N624"/>
  <c r="H624"/>
  <c r="R623"/>
  <c r="Q623"/>
  <c r="N623"/>
  <c r="H623"/>
  <c r="R622"/>
  <c r="Q622"/>
  <c r="N622"/>
  <c r="H622"/>
  <c r="R621"/>
  <c r="Q621"/>
  <c r="N621"/>
  <c r="H621"/>
  <c r="R620"/>
  <c r="Q620"/>
  <c r="N620"/>
  <c r="H620"/>
  <c r="R619"/>
  <c r="Q619"/>
  <c r="N619"/>
  <c r="H619"/>
  <c r="R618"/>
  <c r="Q618"/>
  <c r="N618"/>
  <c r="H618"/>
  <c r="R617"/>
  <c r="Q617"/>
  <c r="N617"/>
  <c r="H617"/>
  <c r="R616"/>
  <c r="Q616"/>
  <c r="N616"/>
  <c r="H616"/>
  <c r="R615"/>
  <c r="Q615"/>
  <c r="N615"/>
  <c r="H615"/>
  <c r="R614"/>
  <c r="Q614"/>
  <c r="N614"/>
  <c r="H614"/>
  <c r="R613"/>
  <c r="Q613"/>
  <c r="N613"/>
  <c r="H613"/>
  <c r="R612"/>
  <c r="Q612"/>
  <c r="N612"/>
  <c r="H612"/>
  <c r="R611"/>
  <c r="Q611"/>
  <c r="N611"/>
  <c r="H611"/>
  <c r="R610"/>
  <c r="Q610"/>
  <c r="N610"/>
  <c r="H610"/>
  <c r="R609"/>
  <c r="Q609"/>
  <c r="N609"/>
  <c r="H609"/>
  <c r="R608"/>
  <c r="Q608"/>
  <c r="N608"/>
  <c r="H608"/>
  <c r="R607"/>
  <c r="Q607"/>
  <c r="N607"/>
  <c r="H607"/>
  <c r="R606"/>
  <c r="Q606"/>
  <c r="N606"/>
  <c r="H606"/>
  <c r="R605"/>
  <c r="Q605"/>
  <c r="N605"/>
  <c r="H605"/>
  <c r="R604"/>
  <c r="Q604"/>
  <c r="N604"/>
  <c r="H604"/>
  <c r="R603"/>
  <c r="Q603"/>
  <c r="N603"/>
  <c r="H603"/>
  <c r="R602"/>
  <c r="Q602"/>
  <c r="N602"/>
  <c r="H602"/>
  <c r="R601"/>
  <c r="Q601"/>
  <c r="N601"/>
  <c r="H601"/>
  <c r="R600"/>
  <c r="Q600"/>
  <c r="N600"/>
  <c r="H600"/>
  <c r="R599"/>
  <c r="Q599"/>
  <c r="N599"/>
  <c r="H599"/>
  <c r="R598"/>
  <c r="Q598"/>
  <c r="N598"/>
  <c r="H598"/>
  <c r="R597"/>
  <c r="Q597"/>
  <c r="N597"/>
  <c r="H597"/>
  <c r="R596"/>
  <c r="Q596"/>
  <c r="N596"/>
  <c r="H596"/>
  <c r="R595"/>
  <c r="Q595"/>
  <c r="N595"/>
  <c r="H595"/>
  <c r="R594"/>
  <c r="Q594"/>
  <c r="N594"/>
  <c r="H594"/>
  <c r="R593"/>
  <c r="Q593"/>
  <c r="N593"/>
  <c r="H593"/>
  <c r="R592"/>
  <c r="Q592"/>
  <c r="N592"/>
  <c r="H592"/>
  <c r="R591"/>
  <c r="Q591"/>
  <c r="N591"/>
  <c r="H591"/>
  <c r="R590"/>
  <c r="Q590"/>
  <c r="N590"/>
  <c r="H590"/>
  <c r="R589"/>
  <c r="Q589"/>
  <c r="N589"/>
  <c r="H589"/>
  <c r="R588"/>
  <c r="Q588"/>
  <c r="N588"/>
  <c r="H588"/>
  <c r="R587"/>
  <c r="Q587"/>
  <c r="N587"/>
  <c r="H587"/>
  <c r="R586"/>
  <c r="Q586"/>
  <c r="N586"/>
  <c r="H586"/>
  <c r="R585"/>
  <c r="Q585"/>
  <c r="N585"/>
  <c r="H585"/>
  <c r="R584"/>
  <c r="Q584"/>
  <c r="N584"/>
  <c r="H584"/>
  <c r="R583"/>
  <c r="Q583"/>
  <c r="N583"/>
  <c r="H583"/>
  <c r="R582"/>
  <c r="Q582"/>
  <c r="N582"/>
  <c r="H582"/>
  <c r="R581"/>
  <c r="Q581"/>
  <c r="N581"/>
  <c r="H581"/>
  <c r="R580"/>
  <c r="Q580"/>
  <c r="N580"/>
  <c r="H580"/>
  <c r="R579"/>
  <c r="Q579"/>
  <c r="N579"/>
  <c r="H579"/>
  <c r="R578"/>
  <c r="Q578"/>
  <c r="N578"/>
  <c r="H578"/>
  <c r="R577"/>
  <c r="Q577"/>
  <c r="N577"/>
  <c r="H577"/>
  <c r="R576"/>
  <c r="Q576"/>
  <c r="N576"/>
  <c r="H576"/>
  <c r="R575"/>
  <c r="Q575"/>
  <c r="N575"/>
  <c r="H575"/>
  <c r="R574"/>
  <c r="Q574"/>
  <c r="N574"/>
  <c r="H574"/>
  <c r="R573"/>
  <c r="Q573"/>
  <c r="N573"/>
  <c r="H573"/>
  <c r="R572"/>
  <c r="Q572"/>
  <c r="N572"/>
  <c r="H572"/>
  <c r="R571"/>
  <c r="Q571"/>
  <c r="N571"/>
  <c r="H571"/>
  <c r="R570"/>
  <c r="Q570"/>
  <c r="N570"/>
  <c r="H570"/>
  <c r="R569"/>
  <c r="Q569"/>
  <c r="N569"/>
  <c r="H569"/>
  <c r="R568"/>
  <c r="Q568"/>
  <c r="N568"/>
  <c r="H568"/>
  <c r="R567"/>
  <c r="Q567"/>
  <c r="N567"/>
  <c r="H567"/>
  <c r="R566"/>
  <c r="Q566"/>
  <c r="N566"/>
  <c r="H566"/>
  <c r="R565"/>
  <c r="Q565"/>
  <c r="N565"/>
  <c r="H565"/>
  <c r="R564"/>
  <c r="Q564"/>
  <c r="N564"/>
  <c r="H564"/>
  <c r="R563"/>
  <c r="Q563"/>
  <c r="N563"/>
  <c r="H563"/>
  <c r="R562"/>
  <c r="Q562"/>
  <c r="N562"/>
  <c r="H562"/>
  <c r="R561"/>
  <c r="Q561"/>
  <c r="N561"/>
  <c r="H561"/>
  <c r="R560"/>
  <c r="Q560"/>
  <c r="N560"/>
  <c r="H560"/>
  <c r="R559"/>
  <c r="Q559"/>
  <c r="N559"/>
  <c r="H559"/>
  <c r="R558"/>
  <c r="Q558"/>
  <c r="N558"/>
  <c r="H558"/>
  <c r="R557"/>
  <c r="Q557"/>
  <c r="N557"/>
  <c r="H557"/>
  <c r="R556"/>
  <c r="Q556"/>
  <c r="N556"/>
  <c r="H556"/>
  <c r="R555"/>
  <c r="Q555"/>
  <c r="N555"/>
  <c r="H555"/>
  <c r="R554"/>
  <c r="Q554"/>
  <c r="N554"/>
  <c r="H554"/>
  <c r="R553"/>
  <c r="Q553"/>
  <c r="N553"/>
  <c r="H553"/>
  <c r="R552"/>
  <c r="Q552"/>
  <c r="N552"/>
  <c r="H552"/>
  <c r="R551"/>
  <c r="Q551"/>
  <c r="N551"/>
  <c r="H551"/>
  <c r="R550"/>
  <c r="Q550"/>
  <c r="N550"/>
  <c r="H550"/>
  <c r="R549"/>
  <c r="Q549"/>
  <c r="N549"/>
  <c r="H549"/>
  <c r="R548"/>
  <c r="Q548"/>
  <c r="N548"/>
  <c r="H548"/>
  <c r="R547"/>
  <c r="Q547"/>
  <c r="N547"/>
  <c r="H547"/>
  <c r="R546"/>
  <c r="Q546"/>
  <c r="N546"/>
  <c r="H546"/>
  <c r="R545"/>
  <c r="Q545"/>
  <c r="N545"/>
  <c r="H545"/>
  <c r="R544"/>
  <c r="Q544"/>
  <c r="N544"/>
  <c r="H544"/>
  <c r="R543"/>
  <c r="Q543"/>
  <c r="N543"/>
  <c r="H543"/>
  <c r="R542"/>
  <c r="Q542"/>
  <c r="N542"/>
  <c r="H542"/>
  <c r="R541"/>
  <c r="Q541"/>
  <c r="N541"/>
  <c r="H541"/>
  <c r="R540"/>
  <c r="Q540"/>
  <c r="N540"/>
  <c r="H540"/>
  <c r="R539"/>
  <c r="Q539"/>
  <c r="N539"/>
  <c r="H539"/>
  <c r="R538"/>
  <c r="Q538"/>
  <c r="N538"/>
  <c r="H538"/>
  <c r="R537"/>
  <c r="Q537"/>
  <c r="N537"/>
  <c r="H537"/>
  <c r="R536"/>
  <c r="Q536"/>
  <c r="N536"/>
  <c r="H536"/>
  <c r="R535"/>
  <c r="Q535"/>
  <c r="N535"/>
  <c r="H535"/>
  <c r="R534"/>
  <c r="Q534"/>
  <c r="N534"/>
  <c r="H534"/>
  <c r="R533"/>
  <c r="Q533"/>
  <c r="N533"/>
  <c r="H533"/>
  <c r="R532"/>
  <c r="Q532"/>
  <c r="N532"/>
  <c r="H532"/>
  <c r="R531"/>
  <c r="Q531"/>
  <c r="N531"/>
  <c r="H531"/>
  <c r="R530"/>
  <c r="Q530"/>
  <c r="N530"/>
  <c r="H530"/>
  <c r="R529"/>
  <c r="Q529"/>
  <c r="N529"/>
  <c r="H529"/>
  <c r="R528"/>
  <c r="Q528"/>
  <c r="N528"/>
  <c r="H528"/>
  <c r="R527"/>
  <c r="Q527"/>
  <c r="N527"/>
  <c r="H527"/>
  <c r="R526"/>
  <c r="Q526"/>
  <c r="N526"/>
  <c r="H526"/>
  <c r="R525"/>
  <c r="Q525"/>
  <c r="N525"/>
  <c r="H525"/>
  <c r="R524"/>
  <c r="Q524"/>
  <c r="N524"/>
  <c r="H524"/>
  <c r="R523"/>
  <c r="Q523"/>
  <c r="N523"/>
  <c r="H523"/>
  <c r="R522"/>
  <c r="Q522"/>
  <c r="N522"/>
  <c r="H522"/>
  <c r="R521"/>
  <c r="Q521"/>
  <c r="N521"/>
  <c r="H521"/>
  <c r="R520"/>
  <c r="Q520"/>
  <c r="N520"/>
  <c r="H520"/>
  <c r="R519"/>
  <c r="Q519"/>
  <c r="N519"/>
  <c r="H519"/>
  <c r="R518"/>
  <c r="Q518"/>
  <c r="N518"/>
  <c r="H518"/>
  <c r="R517"/>
  <c r="Q517"/>
  <c r="N517"/>
  <c r="H517"/>
  <c r="R516"/>
  <c r="Q516"/>
  <c r="N516"/>
  <c r="H516"/>
  <c r="R515"/>
  <c r="Q515"/>
  <c r="N515"/>
  <c r="H515"/>
  <c r="R514"/>
  <c r="Q514"/>
  <c r="N514"/>
  <c r="H514"/>
  <c r="R513"/>
  <c r="Q513"/>
  <c r="N513"/>
  <c r="H513"/>
  <c r="R512"/>
  <c r="Q512"/>
  <c r="N512"/>
  <c r="H512"/>
  <c r="R511"/>
  <c r="Q511"/>
  <c r="N511"/>
  <c r="H511"/>
  <c r="R510"/>
  <c r="Q510"/>
  <c r="N510"/>
  <c r="H510"/>
  <c r="R509"/>
  <c r="Q509"/>
  <c r="N509"/>
  <c r="H509"/>
  <c r="R508"/>
  <c r="Q508"/>
  <c r="N508"/>
  <c r="H508"/>
  <c r="R507"/>
  <c r="Q507"/>
  <c r="N507"/>
  <c r="H507"/>
  <c r="R506"/>
  <c r="Q506"/>
  <c r="N506"/>
  <c r="H506"/>
  <c r="R505"/>
  <c r="Q505"/>
  <c r="N505"/>
  <c r="H505"/>
  <c r="R504"/>
  <c r="Q504"/>
  <c r="N504"/>
  <c r="H504"/>
  <c r="R503"/>
  <c r="Q503"/>
  <c r="N503"/>
  <c r="H503"/>
  <c r="R502"/>
  <c r="Q502"/>
  <c r="N502"/>
  <c r="H502"/>
  <c r="R501"/>
  <c r="Q501"/>
  <c r="N501"/>
  <c r="H501"/>
  <c r="R500"/>
  <c r="Q500"/>
  <c r="N500"/>
  <c r="H500"/>
  <c r="R499"/>
  <c r="Q499"/>
  <c r="N499"/>
  <c r="H499"/>
  <c r="R498"/>
  <c r="Q498"/>
  <c r="N498"/>
  <c r="H498"/>
  <c r="R497"/>
  <c r="Q497"/>
  <c r="N497"/>
  <c r="H497"/>
  <c r="R496"/>
  <c r="Q496"/>
  <c r="N496"/>
  <c r="H496"/>
  <c r="R495"/>
  <c r="Q495"/>
  <c r="N495"/>
  <c r="H495"/>
  <c r="R494"/>
  <c r="Q494"/>
  <c r="N494"/>
  <c r="H494"/>
  <c r="R493"/>
  <c r="Q493"/>
  <c r="N493"/>
  <c r="H493"/>
  <c r="R492"/>
  <c r="Q492"/>
  <c r="N492"/>
  <c r="H492"/>
  <c r="R491"/>
  <c r="Q491"/>
  <c r="N491"/>
  <c r="H491"/>
  <c r="R490"/>
  <c r="Q490"/>
  <c r="N490"/>
  <c r="H490"/>
  <c r="R489"/>
  <c r="Q489"/>
  <c r="N489"/>
  <c r="H489"/>
  <c r="R488"/>
  <c r="Q488"/>
  <c r="N488"/>
  <c r="H488"/>
  <c r="R487"/>
  <c r="Q487"/>
  <c r="N487"/>
  <c r="H487"/>
  <c r="R486"/>
  <c r="Q486"/>
  <c r="N486"/>
  <c r="H486"/>
  <c r="R485"/>
  <c r="Q485"/>
  <c r="N485"/>
  <c r="H485"/>
  <c r="R484"/>
  <c r="Q484"/>
  <c r="N484"/>
  <c r="H484"/>
  <c r="R483"/>
  <c r="Q483"/>
  <c r="N483"/>
  <c r="H483"/>
  <c r="R482"/>
  <c r="Q482"/>
  <c r="N482"/>
  <c r="H482"/>
  <c r="R481"/>
  <c r="Q481"/>
  <c r="N481"/>
  <c r="H481"/>
  <c r="R480"/>
  <c r="Q480"/>
  <c r="N480"/>
  <c r="H480"/>
  <c r="R479"/>
  <c r="Q479"/>
  <c r="N479"/>
  <c r="H479"/>
  <c r="R478"/>
  <c r="Q478"/>
  <c r="N478"/>
  <c r="H478"/>
  <c r="R477"/>
  <c r="Q477"/>
  <c r="N477"/>
  <c r="H477"/>
  <c r="R476"/>
  <c r="Q476"/>
  <c r="N476"/>
  <c r="H476"/>
  <c r="R475"/>
  <c r="Q475"/>
  <c r="N475"/>
  <c r="H475"/>
  <c r="R474"/>
  <c r="Q474"/>
  <c r="N474"/>
  <c r="H474"/>
  <c r="R473"/>
  <c r="Q473"/>
  <c r="N473"/>
  <c r="H473"/>
  <c r="R472"/>
  <c r="Q472"/>
  <c r="N472"/>
  <c r="H472"/>
  <c r="R471"/>
  <c r="Q471"/>
  <c r="N471"/>
  <c r="H471"/>
  <c r="R470"/>
  <c r="Q470"/>
  <c r="N470"/>
  <c r="H470"/>
  <c r="R469"/>
  <c r="Q469"/>
  <c r="N469"/>
  <c r="H469"/>
  <c r="R468"/>
  <c r="Q468"/>
  <c r="N468"/>
  <c r="H468"/>
  <c r="R467"/>
  <c r="Q467"/>
  <c r="N467"/>
  <c r="H467"/>
  <c r="R466"/>
  <c r="Q466"/>
  <c r="N466"/>
  <c r="H466"/>
  <c r="R465"/>
  <c r="Q465"/>
  <c r="N465"/>
  <c r="H465"/>
  <c r="R464"/>
  <c r="Q464"/>
  <c r="N464"/>
  <c r="H464"/>
  <c r="R463"/>
  <c r="Q463"/>
  <c r="N463"/>
  <c r="H463"/>
  <c r="R462"/>
  <c r="Q462"/>
  <c r="N462"/>
  <c r="H462"/>
  <c r="R461"/>
  <c r="Q461"/>
  <c r="N461"/>
  <c r="H461"/>
  <c r="R460"/>
  <c r="Q460"/>
  <c r="N460"/>
  <c r="H460"/>
  <c r="R459"/>
  <c r="Q459"/>
  <c r="N459"/>
  <c r="H459"/>
  <c r="R458"/>
  <c r="Q458"/>
  <c r="N458"/>
  <c r="H458"/>
  <c r="R457"/>
  <c r="Q457"/>
  <c r="N457"/>
  <c r="H457"/>
  <c r="R456"/>
  <c r="Q456"/>
  <c r="N456"/>
  <c r="H456"/>
  <c r="R455"/>
  <c r="Q455"/>
  <c r="N455"/>
  <c r="H455"/>
  <c r="R454"/>
  <c r="Q454"/>
  <c r="N454"/>
  <c r="H454"/>
  <c r="R453"/>
  <c r="Q453"/>
  <c r="N453"/>
  <c r="H453"/>
  <c r="R452"/>
  <c r="Q452"/>
  <c r="N452"/>
  <c r="H452"/>
  <c r="R451"/>
  <c r="Q451"/>
  <c r="N451"/>
  <c r="H451"/>
  <c r="R450"/>
  <c r="Q450"/>
  <c r="N450"/>
  <c r="H450"/>
  <c r="R449"/>
  <c r="Q449"/>
  <c r="N449"/>
  <c r="H449"/>
  <c r="R448"/>
  <c r="Q448"/>
  <c r="N448"/>
  <c r="H448"/>
  <c r="R447"/>
  <c r="Q447"/>
  <c r="N447"/>
  <c r="H447"/>
  <c r="R446"/>
  <c r="Q446"/>
  <c r="N446"/>
  <c r="H446"/>
  <c r="R445"/>
  <c r="Q445"/>
  <c r="N445"/>
  <c r="H445"/>
  <c r="R444"/>
  <c r="Q444"/>
  <c r="N444"/>
  <c r="H444"/>
  <c r="R443"/>
  <c r="Q443"/>
  <c r="N443"/>
  <c r="H443"/>
  <c r="R442"/>
  <c r="Q442"/>
  <c r="N442"/>
  <c r="H442"/>
  <c r="R441"/>
  <c r="Q441"/>
  <c r="N441"/>
  <c r="H441"/>
  <c r="R440"/>
  <c r="Q440"/>
  <c r="N440"/>
  <c r="H440"/>
  <c r="R439"/>
  <c r="Q439"/>
  <c r="N439"/>
  <c r="H439"/>
  <c r="R438"/>
  <c r="Q438"/>
  <c r="N438"/>
  <c r="H438"/>
  <c r="R437"/>
  <c r="Q437"/>
  <c r="N437"/>
  <c r="H437"/>
  <c r="R436"/>
  <c r="Q436"/>
  <c r="N436"/>
  <c r="H436"/>
  <c r="R435"/>
  <c r="Q435"/>
  <c r="N435"/>
  <c r="H435"/>
  <c r="R434"/>
  <c r="Q434"/>
  <c r="N434"/>
  <c r="H434"/>
  <c r="R433"/>
  <c r="Q433"/>
  <c r="N433"/>
  <c r="H433"/>
  <c r="R432"/>
  <c r="Q432"/>
  <c r="N432"/>
  <c r="H432"/>
  <c r="R431"/>
  <c r="Q431"/>
  <c r="N431"/>
  <c r="H431"/>
  <c r="R430"/>
  <c r="Q430"/>
  <c r="N430"/>
  <c r="H430"/>
  <c r="R429"/>
  <c r="Q429"/>
  <c r="N429"/>
  <c r="H429"/>
  <c r="R428"/>
  <c r="Q428"/>
  <c r="N428"/>
  <c r="H428"/>
  <c r="R427"/>
  <c r="Q427"/>
  <c r="N427"/>
  <c r="H427"/>
  <c r="R426"/>
  <c r="Q426"/>
  <c r="N426"/>
  <c r="H426"/>
  <c r="R425"/>
  <c r="Q425"/>
  <c r="N425"/>
  <c r="H425"/>
  <c r="R424"/>
  <c r="Q424"/>
  <c r="N424"/>
  <c r="H424"/>
  <c r="R423"/>
  <c r="Q423"/>
  <c r="N423"/>
  <c r="H423"/>
  <c r="R422"/>
  <c r="Q422"/>
  <c r="N422"/>
  <c r="H422"/>
  <c r="R421"/>
  <c r="Q421"/>
  <c r="N421"/>
  <c r="H421"/>
  <c r="R420"/>
  <c r="Q420"/>
  <c r="N420"/>
  <c r="H420"/>
  <c r="R419"/>
  <c r="Q419"/>
  <c r="N419"/>
  <c r="H419"/>
  <c r="R418"/>
  <c r="Q418"/>
  <c r="N418"/>
  <c r="H418"/>
  <c r="R417"/>
  <c r="Q417"/>
  <c r="N417"/>
  <c r="H417"/>
  <c r="R416"/>
  <c r="Q416"/>
  <c r="N416"/>
  <c r="H416"/>
  <c r="R415"/>
  <c r="Q415"/>
  <c r="N415"/>
  <c r="H415"/>
  <c r="R414"/>
  <c r="Q414"/>
  <c r="N414"/>
  <c r="H414"/>
  <c r="R413"/>
  <c r="Q413"/>
  <c r="N413"/>
  <c r="H413"/>
  <c r="R412"/>
  <c r="Q412"/>
  <c r="N412"/>
  <c r="H412"/>
  <c r="R411"/>
  <c r="Q411"/>
  <c r="N411"/>
  <c r="H411"/>
  <c r="R410"/>
  <c r="Q410"/>
  <c r="N410"/>
  <c r="H410"/>
  <c r="R409"/>
  <c r="Q409"/>
  <c r="N409"/>
  <c r="H409"/>
  <c r="R408"/>
  <c r="Q408"/>
  <c r="N408"/>
  <c r="H408"/>
  <c r="R407"/>
  <c r="Q407"/>
  <c r="N407"/>
  <c r="H407"/>
  <c r="R406"/>
  <c r="Q406"/>
  <c r="N406"/>
  <c r="H406"/>
  <c r="R405"/>
  <c r="Q405"/>
  <c r="N405"/>
  <c r="H405"/>
  <c r="R404"/>
  <c r="Q404"/>
  <c r="N404"/>
  <c r="H404"/>
  <c r="R403"/>
  <c r="Q403"/>
  <c r="N403"/>
  <c r="H403"/>
  <c r="R402"/>
  <c r="Q402"/>
  <c r="N402"/>
  <c r="H402"/>
  <c r="R401"/>
  <c r="Q401"/>
  <c r="N401"/>
  <c r="H401"/>
  <c r="R400"/>
  <c r="Q400"/>
  <c r="N400"/>
  <c r="H400"/>
  <c r="R399"/>
  <c r="Q399"/>
  <c r="N399"/>
  <c r="H399"/>
  <c r="R398"/>
  <c r="Q398"/>
  <c r="N398"/>
  <c r="H398"/>
  <c r="R397"/>
  <c r="Q397"/>
  <c r="N397"/>
  <c r="H397"/>
  <c r="R396"/>
  <c r="Q396"/>
  <c r="N396"/>
  <c r="H396"/>
  <c r="R395"/>
  <c r="Q395"/>
  <c r="N395"/>
  <c r="H395"/>
  <c r="R394"/>
  <c r="Q394"/>
  <c r="N394"/>
  <c r="H394"/>
  <c r="R393"/>
  <c r="Q393"/>
  <c r="N393"/>
  <c r="H393"/>
  <c r="R392"/>
  <c r="Q392"/>
  <c r="N392"/>
  <c r="H392"/>
  <c r="R391"/>
  <c r="Q391"/>
  <c r="N391"/>
  <c r="H391"/>
  <c r="R390"/>
  <c r="Q390"/>
  <c r="N390"/>
  <c r="H390"/>
  <c r="R389"/>
  <c r="Q389"/>
  <c r="N389"/>
  <c r="H389"/>
  <c r="R388"/>
  <c r="Q388"/>
  <c r="N388"/>
  <c r="H388"/>
  <c r="R387"/>
  <c r="Q387"/>
  <c r="N387"/>
  <c r="H387"/>
  <c r="R386"/>
  <c r="Q386"/>
  <c r="N386"/>
  <c r="H386"/>
  <c r="R385"/>
  <c r="Q385"/>
  <c r="N385"/>
  <c r="H385"/>
  <c r="R384"/>
  <c r="Q384"/>
  <c r="N384"/>
  <c r="H384"/>
  <c r="R383"/>
  <c r="Q383"/>
  <c r="N383"/>
  <c r="H383"/>
  <c r="R382"/>
  <c r="Q382"/>
  <c r="N382"/>
  <c r="H382"/>
  <c r="R381"/>
  <c r="Q381"/>
  <c r="N381"/>
  <c r="H381"/>
  <c r="R380"/>
  <c r="Q380"/>
  <c r="N380"/>
  <c r="H380"/>
  <c r="R379"/>
  <c r="Q379"/>
  <c r="N379"/>
  <c r="H379"/>
  <c r="R378"/>
  <c r="Q378"/>
  <c r="N378"/>
  <c r="H378"/>
  <c r="R377"/>
  <c r="Q377"/>
  <c r="N377"/>
  <c r="H377"/>
  <c r="R376"/>
  <c r="Q376"/>
  <c r="N376"/>
  <c r="H376"/>
  <c r="R375"/>
  <c r="Q375"/>
  <c r="N375"/>
  <c r="H375"/>
  <c r="R374"/>
  <c r="Q374"/>
  <c r="N374"/>
  <c r="H374"/>
  <c r="R373"/>
  <c r="Q373"/>
  <c r="N373"/>
  <c r="H373"/>
  <c r="R372"/>
  <c r="Q372"/>
  <c r="N372"/>
  <c r="H372"/>
  <c r="R371"/>
  <c r="Q371"/>
  <c r="N371"/>
  <c r="H371"/>
  <c r="R370"/>
  <c r="Q370"/>
  <c r="N370"/>
  <c r="H370"/>
  <c r="R369"/>
  <c r="Q369"/>
  <c r="N369"/>
  <c r="H369"/>
  <c r="R368"/>
  <c r="Q368"/>
  <c r="N368"/>
  <c r="H368"/>
  <c r="R367"/>
  <c r="Q367"/>
  <c r="N367"/>
  <c r="H367"/>
  <c r="R366"/>
  <c r="Q366"/>
  <c r="N366"/>
  <c r="H366"/>
  <c r="R365"/>
  <c r="Q365"/>
  <c r="N365"/>
  <c r="H365"/>
  <c r="R364"/>
  <c r="Q364"/>
  <c r="N364"/>
  <c r="H364"/>
  <c r="R363"/>
  <c r="Q363"/>
  <c r="N363"/>
  <c r="H363"/>
  <c r="R362"/>
  <c r="Q362"/>
  <c r="N362"/>
  <c r="H362"/>
  <c r="R361"/>
  <c r="Q361"/>
  <c r="N361"/>
  <c r="H361"/>
  <c r="R360"/>
  <c r="Q360"/>
  <c r="N360"/>
  <c r="H360"/>
  <c r="R359"/>
  <c r="Q359"/>
  <c r="N359"/>
  <c r="H359"/>
  <c r="R358"/>
  <c r="Q358"/>
  <c r="N358"/>
  <c r="H358"/>
  <c r="R357"/>
  <c r="Q357"/>
  <c r="N357"/>
  <c r="H357"/>
  <c r="R356"/>
  <c r="Q356"/>
  <c r="N356"/>
  <c r="H356"/>
  <c r="R355"/>
  <c r="Q355"/>
  <c r="N355"/>
  <c r="H355"/>
  <c r="R354"/>
  <c r="Q354"/>
  <c r="N354"/>
  <c r="H354"/>
  <c r="R353"/>
  <c r="Q353"/>
  <c r="N353"/>
  <c r="H353"/>
  <c r="R352"/>
  <c r="Q352"/>
  <c r="N352"/>
  <c r="H352"/>
  <c r="R351"/>
  <c r="Q351"/>
  <c r="N351"/>
  <c r="H351"/>
  <c r="R350"/>
  <c r="Q350"/>
  <c r="N350"/>
  <c r="H350"/>
  <c r="R349"/>
  <c r="Q349"/>
  <c r="N349"/>
  <c r="H349"/>
  <c r="R348"/>
  <c r="Q348"/>
  <c r="N348"/>
  <c r="H348"/>
  <c r="R347"/>
  <c r="Q347"/>
  <c r="N347"/>
  <c r="H347"/>
  <c r="R346"/>
  <c r="Q346"/>
  <c r="N346"/>
  <c r="H346"/>
  <c r="R345"/>
  <c r="Q345"/>
  <c r="N345"/>
  <c r="H345"/>
  <c r="R344"/>
  <c r="Q344"/>
  <c r="N344"/>
  <c r="H344"/>
  <c r="R343"/>
  <c r="Q343"/>
  <c r="N343"/>
  <c r="H343"/>
  <c r="R342"/>
  <c r="Q342"/>
  <c r="N342"/>
  <c r="H342"/>
  <c r="R341"/>
  <c r="Q341"/>
  <c r="N341"/>
  <c r="H341"/>
  <c r="R340"/>
  <c r="Q340"/>
  <c r="N340"/>
  <c r="H340"/>
  <c r="R339"/>
  <c r="Q339"/>
  <c r="N339"/>
  <c r="H339"/>
  <c r="R338"/>
  <c r="Q338"/>
  <c r="N338"/>
  <c r="H338"/>
  <c r="R337"/>
  <c r="Q337"/>
  <c r="N337"/>
  <c r="H337"/>
  <c r="R336"/>
  <c r="Q336"/>
  <c r="N336"/>
  <c r="H336"/>
  <c r="R335"/>
  <c r="Q335"/>
  <c r="N335"/>
  <c r="H335"/>
  <c r="R334"/>
  <c r="Q334"/>
  <c r="N334"/>
  <c r="H334"/>
  <c r="R333"/>
  <c r="Q333"/>
  <c r="N333"/>
  <c r="H333"/>
  <c r="R332"/>
  <c r="Q332"/>
  <c r="N332"/>
  <c r="H332"/>
  <c r="R331"/>
  <c r="Q331"/>
  <c r="N331"/>
  <c r="H331"/>
  <c r="R330"/>
  <c r="Q330"/>
  <c r="N330"/>
  <c r="H330"/>
  <c r="R329"/>
  <c r="Q329"/>
  <c r="N329"/>
  <c r="H329"/>
  <c r="R328"/>
  <c r="Q328"/>
  <c r="N328"/>
  <c r="H328"/>
  <c r="R327"/>
  <c r="Q327"/>
  <c r="N327"/>
  <c r="H327"/>
  <c r="R326"/>
  <c r="Q326"/>
  <c r="N326"/>
  <c r="H326"/>
  <c r="R325"/>
  <c r="Q325"/>
  <c r="N325"/>
  <c r="H325"/>
  <c r="R324"/>
  <c r="Q324"/>
  <c r="N324"/>
  <c r="H324"/>
  <c r="R323"/>
  <c r="Q323"/>
  <c r="N323"/>
  <c r="H323"/>
  <c r="R322"/>
  <c r="Q322"/>
  <c r="N322"/>
  <c r="H322"/>
  <c r="R321"/>
  <c r="Q321"/>
  <c r="N321"/>
  <c r="H321"/>
  <c r="R320"/>
  <c r="Q320"/>
  <c r="N320"/>
  <c r="H320"/>
  <c r="R319"/>
  <c r="Q319"/>
  <c r="N319"/>
  <c r="H319"/>
  <c r="R318"/>
  <c r="Q318"/>
  <c r="N318"/>
  <c r="H318"/>
  <c r="R317"/>
  <c r="Q317"/>
  <c r="N317"/>
  <c r="H317"/>
  <c r="R316"/>
  <c r="Q316"/>
  <c r="N316"/>
  <c r="H316"/>
  <c r="R315"/>
  <c r="Q315"/>
  <c r="N315"/>
  <c r="H315"/>
  <c r="R314"/>
  <c r="Q314"/>
  <c r="N314"/>
  <c r="H314"/>
  <c r="R313"/>
  <c r="Q313"/>
  <c r="N313"/>
  <c r="H313"/>
  <c r="R312"/>
  <c r="Q312"/>
  <c r="N312"/>
  <c r="H312"/>
  <c r="R311"/>
  <c r="Q311"/>
  <c r="N311"/>
  <c r="H311"/>
  <c r="R310"/>
  <c r="Q310"/>
  <c r="N310"/>
  <c r="H310"/>
  <c r="R309"/>
  <c r="Q309"/>
  <c r="N309"/>
  <c r="H309"/>
  <c r="R308"/>
  <c r="Q308"/>
  <c r="N308"/>
  <c r="H308"/>
  <c r="R307"/>
  <c r="Q307"/>
  <c r="N307"/>
  <c r="H307"/>
  <c r="R306"/>
  <c r="Q306"/>
  <c r="N306"/>
  <c r="H306"/>
  <c r="R305"/>
  <c r="Q305"/>
  <c r="N305"/>
  <c r="H305"/>
  <c r="R304"/>
  <c r="Q304"/>
  <c r="N304"/>
  <c r="H304"/>
  <c r="R303"/>
  <c r="Q303"/>
  <c r="N303"/>
  <c r="H303"/>
  <c r="R302"/>
  <c r="Q302"/>
  <c r="N302"/>
  <c r="H302"/>
  <c r="R301"/>
  <c r="Q301"/>
  <c r="N301"/>
  <c r="H301"/>
  <c r="R300"/>
  <c r="Q300"/>
  <c r="N300"/>
  <c r="H300"/>
  <c r="R299"/>
  <c r="Q299"/>
  <c r="N299"/>
  <c r="H299"/>
  <c r="R298"/>
  <c r="Q298"/>
  <c r="N298"/>
  <c r="H298"/>
  <c r="R297"/>
  <c r="Q297"/>
  <c r="N297"/>
  <c r="H297"/>
  <c r="R296"/>
  <c r="Q296"/>
  <c r="N296"/>
  <c r="H296"/>
  <c r="R295"/>
  <c r="Q295"/>
  <c r="N295"/>
  <c r="H295"/>
  <c r="R294"/>
  <c r="Q294"/>
  <c r="N294"/>
  <c r="H294"/>
  <c r="R293"/>
  <c r="Q293"/>
  <c r="N293"/>
  <c r="H293"/>
  <c r="R292"/>
  <c r="Q292"/>
  <c r="N292"/>
  <c r="H292"/>
  <c r="R291"/>
  <c r="Q291"/>
  <c r="N291"/>
  <c r="H291"/>
  <c r="R290"/>
  <c r="Q290"/>
  <c r="N290"/>
  <c r="H290"/>
  <c r="R289"/>
  <c r="Q289"/>
  <c r="N289"/>
  <c r="H289"/>
  <c r="R288"/>
  <c r="Q288"/>
  <c r="N288"/>
  <c r="H288"/>
  <c r="R287"/>
  <c r="Q287"/>
  <c r="N287"/>
  <c r="H287"/>
  <c r="R286"/>
  <c r="Q286"/>
  <c r="N286"/>
  <c r="H286"/>
  <c r="R285"/>
  <c r="Q285"/>
  <c r="N285"/>
  <c r="H285"/>
  <c r="R284"/>
  <c r="Q284"/>
  <c r="N284"/>
  <c r="H284"/>
  <c r="R283"/>
  <c r="Q283"/>
  <c r="N283"/>
  <c r="H283"/>
  <c r="R282"/>
  <c r="Q282"/>
  <c r="N282"/>
  <c r="H282"/>
  <c r="R281"/>
  <c r="Q281"/>
  <c r="N281"/>
  <c r="H281"/>
  <c r="R280"/>
  <c r="Q280"/>
  <c r="N280"/>
  <c r="H280"/>
  <c r="R279"/>
  <c r="Q279"/>
  <c r="N279"/>
  <c r="H279"/>
  <c r="R278"/>
  <c r="Q278"/>
  <c r="N278"/>
  <c r="H278"/>
  <c r="R277"/>
  <c r="Q277"/>
  <c r="N277"/>
  <c r="H277"/>
  <c r="R276"/>
  <c r="Q276"/>
  <c r="N276"/>
  <c r="H276"/>
  <c r="R275"/>
  <c r="Q275"/>
  <c r="N275"/>
  <c r="H275"/>
  <c r="R274"/>
  <c r="Q274"/>
  <c r="N274"/>
  <c r="H274"/>
  <c r="R273"/>
  <c r="Q273"/>
  <c r="N273"/>
  <c r="H273"/>
  <c r="R272"/>
  <c r="Q272"/>
  <c r="N272"/>
  <c r="H272"/>
  <c r="R271"/>
  <c r="Q271"/>
  <c r="N271"/>
  <c r="H271"/>
  <c r="R270"/>
  <c r="Q270"/>
  <c r="N270"/>
  <c r="H270"/>
  <c r="R269"/>
  <c r="Q269"/>
  <c r="N269"/>
  <c r="H269"/>
  <c r="R268"/>
  <c r="Q268"/>
  <c r="N268"/>
  <c r="H268"/>
  <c r="R267"/>
  <c r="Q267"/>
  <c r="N267"/>
  <c r="H267"/>
  <c r="R266"/>
  <c r="Q266"/>
  <c r="N266"/>
  <c r="H266"/>
  <c r="R265"/>
  <c r="Q265"/>
  <c r="N265"/>
  <c r="H265"/>
  <c r="R264"/>
  <c r="Q264"/>
  <c r="N264"/>
  <c r="H264"/>
  <c r="R263"/>
  <c r="Q263"/>
  <c r="N263"/>
  <c r="H263"/>
  <c r="R262"/>
  <c r="Q262"/>
  <c r="N262"/>
  <c r="H262"/>
  <c r="R261"/>
  <c r="Q261"/>
  <c r="N261"/>
  <c r="H261"/>
  <c r="R260"/>
  <c r="Q260"/>
  <c r="N260"/>
  <c r="H260"/>
  <c r="R259"/>
  <c r="Q259"/>
  <c r="N259"/>
  <c r="H259"/>
  <c r="R258"/>
  <c r="Q258"/>
  <c r="N258"/>
  <c r="H258"/>
  <c r="R257"/>
  <c r="Q257"/>
  <c r="N257"/>
  <c r="H257"/>
  <c r="R256"/>
  <c r="Q256"/>
  <c r="N256"/>
  <c r="H256"/>
  <c r="R255"/>
  <c r="Q255"/>
  <c r="N255"/>
  <c r="H255"/>
  <c r="R254"/>
  <c r="Q254"/>
  <c r="N254"/>
  <c r="H254"/>
  <c r="R253"/>
  <c r="Q253"/>
  <c r="N253"/>
  <c r="H253"/>
  <c r="R252"/>
  <c r="Q252"/>
  <c r="N252"/>
  <c r="H252"/>
  <c r="R251"/>
  <c r="Q251"/>
  <c r="N251"/>
  <c r="H251"/>
  <c r="R250"/>
  <c r="Q250"/>
  <c r="N250"/>
  <c r="H250"/>
  <c r="R249"/>
  <c r="Q249"/>
  <c r="N249"/>
  <c r="H249"/>
  <c r="R248"/>
  <c r="Q248"/>
  <c r="N248"/>
  <c r="H248"/>
  <c r="R247"/>
  <c r="Q247"/>
  <c r="N247"/>
  <c r="H247"/>
  <c r="R246"/>
  <c r="Q246"/>
  <c r="N246"/>
  <c r="H246"/>
  <c r="R245"/>
  <c r="Q245"/>
  <c r="N245"/>
  <c r="H245"/>
  <c r="R244"/>
  <c r="Q244"/>
  <c r="N244"/>
  <c r="H244"/>
  <c r="R243"/>
  <c r="Q243"/>
  <c r="N243"/>
  <c r="H243"/>
  <c r="R242"/>
  <c r="Q242"/>
  <c r="N242"/>
  <c r="H242"/>
  <c r="R241"/>
  <c r="Q241"/>
  <c r="N241"/>
  <c r="H241"/>
  <c r="R240"/>
  <c r="Q240"/>
  <c r="N240"/>
  <c r="H240"/>
  <c r="R239"/>
  <c r="Q239"/>
  <c r="N239"/>
  <c r="H239"/>
  <c r="R238"/>
  <c r="Q238"/>
  <c r="N238"/>
  <c r="H238"/>
  <c r="R237"/>
  <c r="Q237"/>
  <c r="N237"/>
  <c r="H237"/>
  <c r="R236"/>
  <c r="Q236"/>
  <c r="N236"/>
  <c r="H236"/>
  <c r="R235"/>
  <c r="Q235"/>
  <c r="N235"/>
  <c r="H235"/>
  <c r="R234"/>
  <c r="Q234"/>
  <c r="N234"/>
  <c r="H234"/>
  <c r="R233"/>
  <c r="Q233"/>
  <c r="N233"/>
  <c r="H233"/>
  <c r="R232"/>
  <c r="Q232"/>
  <c r="N232"/>
  <c r="H232"/>
  <c r="R231"/>
  <c r="Q231"/>
  <c r="N231"/>
  <c r="H231"/>
  <c r="R230"/>
  <c r="Q230"/>
  <c r="N230"/>
  <c r="H230"/>
  <c r="R229"/>
  <c r="Q229"/>
  <c r="N229"/>
  <c r="H229"/>
  <c r="R228"/>
  <c r="Q228"/>
  <c r="N228"/>
  <c r="H228"/>
  <c r="R227"/>
  <c r="Q227"/>
  <c r="N227"/>
  <c r="H227"/>
  <c r="R226"/>
  <c r="Q226"/>
  <c r="N226"/>
  <c r="H226"/>
  <c r="R225"/>
  <c r="Q225"/>
  <c r="N225"/>
  <c r="H225"/>
  <c r="R224"/>
  <c r="Q224"/>
  <c r="N224"/>
  <c r="H224"/>
  <c r="R223"/>
  <c r="Q223"/>
  <c r="N223"/>
  <c r="H223"/>
  <c r="R222"/>
  <c r="Q222"/>
  <c r="N222"/>
  <c r="H222"/>
  <c r="R221"/>
  <c r="Q221"/>
  <c r="N221"/>
  <c r="H221"/>
  <c r="R220"/>
  <c r="Q220"/>
  <c r="N220"/>
  <c r="H220"/>
  <c r="R219"/>
  <c r="Q219"/>
  <c r="N219"/>
  <c r="H219"/>
  <c r="R218"/>
  <c r="Q218"/>
  <c r="N218"/>
  <c r="H218"/>
  <c r="R217"/>
  <c r="Q217"/>
  <c r="N217"/>
  <c r="H217"/>
  <c r="R216"/>
  <c r="Q216"/>
  <c r="N216"/>
  <c r="H216"/>
  <c r="R215"/>
  <c r="Q215"/>
  <c r="N215"/>
  <c r="H215"/>
  <c r="R214"/>
  <c r="Q214"/>
  <c r="N214"/>
  <c r="H214"/>
  <c r="R213"/>
  <c r="Q213"/>
  <c r="N213"/>
  <c r="H213"/>
  <c r="R212"/>
  <c r="Q212"/>
  <c r="N212"/>
  <c r="H212"/>
  <c r="R211"/>
  <c r="Q211"/>
  <c r="N211"/>
  <c r="H211"/>
  <c r="R210"/>
  <c r="Q210"/>
  <c r="N210"/>
  <c r="H210"/>
  <c r="R209"/>
  <c r="Q209"/>
  <c r="N209"/>
  <c r="H209"/>
  <c r="R208"/>
  <c r="Q208"/>
  <c r="N208"/>
  <c r="H208"/>
  <c r="R207"/>
  <c r="Q207"/>
  <c r="N207"/>
  <c r="H207"/>
  <c r="R206"/>
  <c r="Q206"/>
  <c r="N206"/>
  <c r="H206"/>
  <c r="R205"/>
  <c r="Q205"/>
  <c r="N205"/>
  <c r="H205"/>
  <c r="R204"/>
  <c r="Q204"/>
  <c r="N204"/>
  <c r="H204"/>
  <c r="R203"/>
  <c r="Q203"/>
  <c r="N203"/>
  <c r="H203"/>
  <c r="R202"/>
  <c r="Q202"/>
  <c r="N202"/>
  <c r="H202"/>
  <c r="R201"/>
  <c r="Q201"/>
  <c r="N201"/>
  <c r="H201"/>
  <c r="R200"/>
  <c r="Q200"/>
  <c r="N200"/>
  <c r="H200"/>
  <c r="R199"/>
  <c r="Q199"/>
  <c r="N199"/>
  <c r="H199"/>
  <c r="R198"/>
  <c r="Q198"/>
  <c r="N198"/>
  <c r="H198"/>
  <c r="R197"/>
  <c r="Q197"/>
  <c r="N197"/>
  <c r="H197"/>
  <c r="R196"/>
  <c r="Q196"/>
  <c r="N196"/>
  <c r="H196"/>
  <c r="R195"/>
  <c r="Q195"/>
  <c r="N195"/>
  <c r="H195"/>
  <c r="R194"/>
  <c r="Q194"/>
  <c r="N194"/>
  <c r="H194"/>
  <c r="R193"/>
  <c r="Q193"/>
  <c r="N193"/>
  <c r="H193"/>
  <c r="R192"/>
  <c r="Q192"/>
  <c r="N192"/>
  <c r="H192"/>
  <c r="R191"/>
  <c r="Q191"/>
  <c r="N191"/>
  <c r="H191"/>
  <c r="R190"/>
  <c r="Q190"/>
  <c r="N190"/>
  <c r="H190"/>
  <c r="R189"/>
  <c r="Q189"/>
  <c r="N189"/>
  <c r="H189"/>
  <c r="R188"/>
  <c r="Q188"/>
  <c r="N188"/>
  <c r="H188"/>
  <c r="R187"/>
  <c r="Q187"/>
  <c r="N187"/>
  <c r="H187"/>
  <c r="R186"/>
  <c r="Q186"/>
  <c r="N186"/>
  <c r="H186"/>
  <c r="R185"/>
  <c r="Q185"/>
  <c r="N185"/>
  <c r="H185"/>
  <c r="R184"/>
  <c r="Q184"/>
  <c r="N184"/>
  <c r="H184"/>
  <c r="R183"/>
  <c r="Q183"/>
  <c r="N183"/>
  <c r="H183"/>
  <c r="R182"/>
  <c r="Q182"/>
  <c r="N182"/>
  <c r="H182"/>
  <c r="R181"/>
  <c r="Q181"/>
  <c r="N181"/>
  <c r="H181"/>
  <c r="R180"/>
  <c r="Q180"/>
  <c r="N180"/>
  <c r="H180"/>
  <c r="R179"/>
  <c r="Q179"/>
  <c r="N179"/>
  <c r="H179"/>
  <c r="R178"/>
  <c r="Q178"/>
  <c r="N178"/>
  <c r="H178"/>
  <c r="R177"/>
  <c r="Q177"/>
  <c r="N177"/>
  <c r="H177"/>
  <c r="R176"/>
  <c r="Q176"/>
  <c r="N176"/>
  <c r="H176"/>
  <c r="R175"/>
  <c r="Q175"/>
  <c r="N175"/>
  <c r="H175"/>
  <c r="R174"/>
  <c r="Q174"/>
  <c r="N174"/>
  <c r="H174"/>
  <c r="R173"/>
  <c r="Q173"/>
  <c r="N173"/>
  <c r="H173"/>
  <c r="R172"/>
  <c r="Q172"/>
  <c r="N172"/>
  <c r="H172"/>
  <c r="R171"/>
  <c r="Q171"/>
  <c r="N171"/>
  <c r="H171"/>
  <c r="R170"/>
  <c r="Q170"/>
  <c r="N170"/>
  <c r="H170"/>
  <c r="R169"/>
  <c r="Q169"/>
  <c r="N169"/>
  <c r="H169"/>
  <c r="R168"/>
  <c r="Q168"/>
  <c r="N168"/>
  <c r="H168"/>
  <c r="R167"/>
  <c r="Q167"/>
  <c r="N167"/>
  <c r="H167"/>
  <c r="R166"/>
  <c r="Q166"/>
  <c r="N166"/>
  <c r="H166"/>
  <c r="R165"/>
  <c r="Q165"/>
  <c r="N165"/>
  <c r="H165"/>
  <c r="R164"/>
  <c r="Q164"/>
  <c r="N164"/>
  <c r="H164"/>
  <c r="R163"/>
  <c r="Q163"/>
  <c r="N163"/>
  <c r="H163"/>
  <c r="R162"/>
  <c r="Q162"/>
  <c r="N162"/>
  <c r="H162"/>
  <c r="R161"/>
  <c r="Q161"/>
  <c r="N161"/>
  <c r="H161"/>
  <c r="R160"/>
  <c r="Q160"/>
  <c r="N160"/>
  <c r="H160"/>
  <c r="R159"/>
  <c r="Q159"/>
  <c r="N159"/>
  <c r="H159"/>
  <c r="R158"/>
  <c r="Q158"/>
  <c r="N158"/>
  <c r="H158"/>
  <c r="R157"/>
  <c r="Q157"/>
  <c r="N157"/>
  <c r="H157"/>
  <c r="R156"/>
  <c r="Q156"/>
  <c r="N156"/>
  <c r="H156"/>
  <c r="R155"/>
  <c r="Q155"/>
  <c r="N155"/>
  <c r="H155"/>
  <c r="R154"/>
  <c r="Q154"/>
  <c r="N154"/>
  <c r="H154"/>
  <c r="R153"/>
  <c r="Q153"/>
  <c r="N153"/>
  <c r="H153"/>
  <c r="R152"/>
  <c r="Q152"/>
  <c r="N152"/>
  <c r="H152"/>
  <c r="R151"/>
  <c r="Q151"/>
  <c r="N151"/>
  <c r="H151"/>
  <c r="R150"/>
  <c r="Q150"/>
  <c r="N150"/>
  <c r="H150"/>
  <c r="R149"/>
  <c r="Q149"/>
  <c r="N149"/>
  <c r="H149"/>
  <c r="R148"/>
  <c r="Q148"/>
  <c r="N148"/>
  <c r="H148"/>
  <c r="R147"/>
  <c r="Q147"/>
  <c r="N147"/>
  <c r="H147"/>
  <c r="R146"/>
  <c r="Q146"/>
  <c r="N146"/>
  <c r="H146"/>
  <c r="R145"/>
  <c r="Q145"/>
  <c r="N145"/>
  <c r="H145"/>
  <c r="R144"/>
  <c r="Q144"/>
  <c r="N144"/>
  <c r="H144"/>
  <c r="R143"/>
  <c r="Q143"/>
  <c r="N143"/>
  <c r="H143"/>
  <c r="R142"/>
  <c r="Q142"/>
  <c r="N142"/>
  <c r="H142"/>
  <c r="R141"/>
  <c r="Q141"/>
  <c r="N141"/>
  <c r="H141"/>
  <c r="R140"/>
  <c r="Q140"/>
  <c r="N140"/>
  <c r="H140"/>
  <c r="R139"/>
  <c r="Q139"/>
  <c r="N139"/>
  <c r="H139"/>
  <c r="R138"/>
  <c r="Q138"/>
  <c r="N138"/>
  <c r="H138"/>
  <c r="R137"/>
  <c r="Q137"/>
  <c r="N137"/>
  <c r="H137"/>
  <c r="R136"/>
  <c r="Q136"/>
  <c r="N136"/>
  <c r="H136"/>
  <c r="R135"/>
  <c r="Q135"/>
  <c r="N135"/>
  <c r="H135"/>
  <c r="R134"/>
  <c r="Q134"/>
  <c r="N134"/>
  <c r="H134"/>
  <c r="R133"/>
  <c r="Q133"/>
  <c r="N133"/>
  <c r="H133"/>
  <c r="R132"/>
  <c r="Q132"/>
  <c r="N132"/>
  <c r="H132"/>
  <c r="R131"/>
  <c r="Q131"/>
  <c r="N131"/>
  <c r="H131"/>
  <c r="R130"/>
  <c r="Q130"/>
  <c r="N130"/>
  <c r="H130"/>
  <c r="R129"/>
  <c r="Q129"/>
  <c r="N129"/>
  <c r="H129"/>
  <c r="R128"/>
  <c r="Q128"/>
  <c r="N128"/>
  <c r="H128"/>
  <c r="R127"/>
  <c r="Q127"/>
  <c r="N127"/>
  <c r="H127"/>
  <c r="R126"/>
  <c r="Q126"/>
  <c r="N126"/>
  <c r="H126"/>
  <c r="R125"/>
  <c r="Q125"/>
  <c r="N125"/>
  <c r="H125"/>
  <c r="R124"/>
  <c r="Q124"/>
  <c r="N124"/>
  <c r="H124"/>
  <c r="R123"/>
  <c r="Q123"/>
  <c r="N123"/>
  <c r="H123"/>
  <c r="R122"/>
  <c r="Q122"/>
  <c r="N122"/>
  <c r="H122"/>
  <c r="R121"/>
  <c r="Q121"/>
  <c r="N121"/>
  <c r="H121"/>
  <c r="R120"/>
  <c r="Q120"/>
  <c r="N120"/>
  <c r="H120"/>
  <c r="R119"/>
  <c r="Q119"/>
  <c r="N119"/>
  <c r="H119"/>
  <c r="R118"/>
  <c r="Q118"/>
  <c r="N118"/>
  <c r="H118"/>
  <c r="R117"/>
  <c r="Q117"/>
  <c r="N117"/>
  <c r="H117"/>
  <c r="R116"/>
  <c r="Q116"/>
  <c r="N116"/>
  <c r="H116"/>
  <c r="R115"/>
  <c r="Q115"/>
  <c r="N115"/>
  <c r="H115"/>
  <c r="R114"/>
  <c r="Q114"/>
  <c r="N114"/>
  <c r="H114"/>
  <c r="R113"/>
  <c r="Q113"/>
  <c r="N113"/>
  <c r="H113"/>
  <c r="R112"/>
  <c r="Q112"/>
  <c r="N112"/>
  <c r="H112"/>
  <c r="R111"/>
  <c r="Q111"/>
  <c r="N111"/>
  <c r="H111"/>
  <c r="R110"/>
  <c r="Q110"/>
  <c r="N110"/>
  <c r="H110"/>
  <c r="R109"/>
  <c r="Q109"/>
  <c r="N109"/>
  <c r="H109"/>
  <c r="R108"/>
  <c r="Q108"/>
  <c r="N108"/>
  <c r="H108"/>
  <c r="R107"/>
  <c r="Q107"/>
  <c r="N107"/>
  <c r="H107"/>
  <c r="R106"/>
  <c r="Q106"/>
  <c r="N106"/>
  <c r="H106"/>
  <c r="R105"/>
  <c r="Q105"/>
  <c r="N105"/>
  <c r="H105"/>
  <c r="R104"/>
  <c r="Q104"/>
  <c r="N104"/>
  <c r="H104"/>
  <c r="R103"/>
  <c r="Q103"/>
  <c r="N103"/>
  <c r="H103"/>
  <c r="R102"/>
  <c r="Q102"/>
  <c r="N102"/>
  <c r="H102"/>
  <c r="R101"/>
  <c r="Q101"/>
  <c r="N101"/>
  <c r="H101"/>
  <c r="R100"/>
  <c r="Q100"/>
  <c r="N100"/>
  <c r="H100"/>
  <c r="R99"/>
  <c r="Q99"/>
  <c r="N99"/>
  <c r="H99"/>
  <c r="R98"/>
  <c r="Q98"/>
  <c r="N98"/>
  <c r="H98"/>
  <c r="R97"/>
  <c r="Q97"/>
  <c r="N97"/>
  <c r="H97"/>
  <c r="R96"/>
  <c r="Q96"/>
  <c r="N96"/>
  <c r="H96"/>
  <c r="R95"/>
  <c r="Q95"/>
  <c r="N95"/>
  <c r="H95"/>
  <c r="R94"/>
  <c r="Q94"/>
  <c r="N94"/>
  <c r="H94"/>
  <c r="R93"/>
  <c r="Q93"/>
  <c r="N93"/>
  <c r="H93"/>
  <c r="R92"/>
  <c r="Q92"/>
  <c r="N92"/>
  <c r="H92"/>
  <c r="R91"/>
  <c r="Q91"/>
  <c r="N91"/>
  <c r="H91"/>
  <c r="R90"/>
  <c r="Q90"/>
  <c r="N90"/>
  <c r="H90"/>
  <c r="R89"/>
  <c r="Q89"/>
  <c r="N89"/>
  <c r="H89"/>
  <c r="R88"/>
  <c r="Q88"/>
  <c r="N88"/>
  <c r="H88"/>
  <c r="R87"/>
  <c r="Q87"/>
  <c r="N87"/>
  <c r="H87"/>
  <c r="R86"/>
  <c r="Q86"/>
  <c r="N86"/>
  <c r="H86"/>
  <c r="R85"/>
  <c r="Q85"/>
  <c r="N85"/>
  <c r="H85"/>
  <c r="R84"/>
  <c r="Q84"/>
  <c r="N84"/>
  <c r="H84"/>
  <c r="R83"/>
  <c r="Q83"/>
  <c r="N83"/>
  <c r="H83"/>
  <c r="R82"/>
  <c r="Q82"/>
  <c r="N82"/>
  <c r="H82"/>
  <c r="R81"/>
  <c r="Q81"/>
  <c r="N81"/>
  <c r="H81"/>
  <c r="R80"/>
  <c r="Q80"/>
  <c r="N80"/>
  <c r="H80"/>
  <c r="R79"/>
  <c r="Q79"/>
  <c r="N79"/>
  <c r="H79"/>
  <c r="R78"/>
  <c r="Q78"/>
  <c r="N78"/>
  <c r="H78"/>
  <c r="R77"/>
  <c r="Q77"/>
  <c r="N77"/>
  <c r="H77"/>
  <c r="R76"/>
  <c r="Q76"/>
  <c r="N76"/>
  <c r="H76"/>
  <c r="R75"/>
  <c r="Q75"/>
  <c r="N75"/>
  <c r="H75"/>
  <c r="R74"/>
  <c r="Q74"/>
  <c r="N74"/>
  <c r="H74"/>
  <c r="R73"/>
  <c r="Q73"/>
  <c r="N73"/>
  <c r="H73"/>
  <c r="R72"/>
  <c r="Q72"/>
  <c r="N72"/>
  <c r="H72"/>
  <c r="R71"/>
  <c r="Q71"/>
  <c r="N71"/>
  <c r="H71"/>
  <c r="R70"/>
  <c r="Q70"/>
  <c r="N70"/>
  <c r="H70"/>
  <c r="R69"/>
  <c r="Q69"/>
  <c r="N69"/>
  <c r="H69"/>
  <c r="R68"/>
  <c r="Q68"/>
  <c r="N68"/>
  <c r="H68"/>
  <c r="R67"/>
  <c r="Q67"/>
  <c r="N67"/>
  <c r="H67"/>
  <c r="R66"/>
  <c r="Q66"/>
  <c r="N66"/>
  <c r="H66"/>
  <c r="R65"/>
  <c r="Q65"/>
  <c r="N65"/>
  <c r="H65"/>
  <c r="R64"/>
  <c r="Q64"/>
  <c r="N64"/>
  <c r="H64"/>
  <c r="R63"/>
  <c r="Q63"/>
  <c r="N63"/>
  <c r="H63"/>
  <c r="R62"/>
  <c r="Q62"/>
  <c r="N62"/>
  <c r="H62"/>
  <c r="R61"/>
  <c r="Q61"/>
  <c r="N61"/>
  <c r="H61"/>
  <c r="R60"/>
  <c r="Q60"/>
  <c r="N60"/>
  <c r="H60"/>
  <c r="R59"/>
  <c r="Q59"/>
  <c r="N59"/>
  <c r="H59"/>
  <c r="R58"/>
  <c r="Q58"/>
  <c r="N58"/>
  <c r="H58"/>
  <c r="R57"/>
  <c r="Q57"/>
  <c r="N57"/>
  <c r="H57"/>
  <c r="R56"/>
  <c r="Q56"/>
  <c r="N56"/>
  <c r="H56"/>
  <c r="R55"/>
  <c r="Q55"/>
  <c r="N55"/>
  <c r="H55"/>
  <c r="R54"/>
  <c r="Q54"/>
  <c r="N54"/>
  <c r="H54"/>
  <c r="R53"/>
  <c r="Q53"/>
  <c r="N53"/>
  <c r="H53"/>
  <c r="R52"/>
  <c r="Q52"/>
  <c r="N52"/>
  <c r="H52"/>
  <c r="R51"/>
  <c r="Q51"/>
  <c r="N51"/>
  <c r="H51"/>
  <c r="R50"/>
  <c r="Q50"/>
  <c r="N50"/>
  <c r="H50"/>
  <c r="R49"/>
  <c r="Q49"/>
  <c r="N49"/>
  <c r="H49"/>
  <c r="R48"/>
  <c r="Q48"/>
  <c r="N48"/>
  <c r="H48"/>
  <c r="R47"/>
  <c r="Q47"/>
  <c r="N47"/>
  <c r="H47"/>
  <c r="R46"/>
  <c r="Q46"/>
  <c r="N46"/>
  <c r="H46"/>
  <c r="R45"/>
  <c r="Q45"/>
  <c r="N45"/>
  <c r="H45"/>
  <c r="R44"/>
  <c r="Q44"/>
  <c r="N44"/>
  <c r="H44"/>
  <c r="R43"/>
  <c r="Q43"/>
  <c r="N43"/>
  <c r="H43"/>
  <c r="R42"/>
  <c r="Q42"/>
  <c r="N42"/>
  <c r="H42"/>
  <c r="R41"/>
  <c r="Q41"/>
  <c r="N41"/>
  <c r="H41"/>
  <c r="R40"/>
  <c r="Q40"/>
  <c r="N40"/>
  <c r="H40"/>
  <c r="R39"/>
  <c r="Q39"/>
  <c r="N39"/>
  <c r="H39"/>
  <c r="R38"/>
  <c r="Q38"/>
  <c r="N38"/>
  <c r="H38"/>
  <c r="R37"/>
  <c r="Q37"/>
  <c r="N37"/>
  <c r="H37"/>
  <c r="R36"/>
  <c r="Q36"/>
  <c r="N36"/>
  <c r="H36"/>
  <c r="R35"/>
  <c r="Q35"/>
  <c r="N35"/>
  <c r="H35"/>
  <c r="R34"/>
  <c r="Q34"/>
  <c r="N34"/>
  <c r="H34"/>
  <c r="R33"/>
  <c r="Q33"/>
  <c r="N33"/>
  <c r="H33"/>
  <c r="R32"/>
  <c r="Q32"/>
  <c r="N32"/>
  <c r="H32"/>
  <c r="R31"/>
  <c r="Q31"/>
  <c r="N31"/>
  <c r="H31"/>
  <c r="R30"/>
  <c r="Q30"/>
  <c r="N30"/>
  <c r="H30"/>
  <c r="R29"/>
  <c r="Q29"/>
  <c r="N29"/>
  <c r="H29"/>
  <c r="R28"/>
  <c r="Q28"/>
  <c r="N28"/>
  <c r="H28"/>
  <c r="R27"/>
  <c r="Q27"/>
  <c r="N27"/>
  <c r="H27"/>
  <c r="R26"/>
  <c r="Q26"/>
  <c r="N26"/>
  <c r="H26"/>
  <c r="R25"/>
  <c r="Q25"/>
  <c r="N25"/>
  <c r="H25"/>
  <c r="R24"/>
  <c r="Q24"/>
  <c r="N24"/>
  <c r="H24"/>
  <c r="R23"/>
  <c r="Q23"/>
  <c r="N23"/>
  <c r="H23"/>
  <c r="R22"/>
  <c r="Q22"/>
  <c r="N22"/>
  <c r="H22"/>
  <c r="R21"/>
  <c r="Q21"/>
  <c r="N21"/>
  <c r="H21"/>
  <c r="R20"/>
  <c r="Q20"/>
  <c r="N20"/>
  <c r="H20"/>
  <c r="R19"/>
  <c r="Q19"/>
  <c r="N19"/>
  <c r="H19"/>
  <c r="R18"/>
  <c r="Q18"/>
  <c r="N18"/>
  <c r="H18"/>
  <c r="R17"/>
  <c r="Q17"/>
  <c r="N17"/>
  <c r="H17"/>
  <c r="R16"/>
  <c r="Q16"/>
  <c r="N16"/>
  <c r="H16"/>
  <c r="R15"/>
  <c r="Q15"/>
  <c r="N15"/>
  <c r="H15"/>
  <c r="R14"/>
  <c r="Q14"/>
  <c r="N14"/>
  <c r="H14"/>
  <c r="R13"/>
  <c r="Q13"/>
  <c r="N13"/>
  <c r="H13"/>
  <c r="R12"/>
  <c r="Q12"/>
  <c r="N12"/>
  <c r="H12"/>
  <c r="R11"/>
  <c r="Q11"/>
  <c r="N11"/>
  <c r="H11"/>
  <c r="R10"/>
  <c r="Q10"/>
  <c r="N10"/>
  <c r="H10"/>
  <c r="R9"/>
  <c r="Q9"/>
  <c r="N9"/>
  <c r="H9"/>
  <c r="R8"/>
  <c r="Q8"/>
  <c r="N8"/>
  <c r="H8"/>
  <c r="R7"/>
  <c r="Q7"/>
  <c r="N7"/>
  <c r="H7"/>
  <c r="R6"/>
  <c r="Q6"/>
  <c r="N6"/>
  <c r="H6"/>
  <c r="R5"/>
  <c r="Q5"/>
  <c r="N5"/>
  <c r="H5"/>
  <c r="R4"/>
  <c r="Q4"/>
  <c r="N4"/>
  <c r="D1249"/>
  <c r="L5" s="1"/>
  <c r="R3"/>
  <c r="Q3"/>
  <c r="N3"/>
  <c r="R2"/>
  <c r="P2" s="1"/>
  <c r="Q2"/>
  <c r="O2" s="1"/>
  <c r="O480" l="1"/>
  <c r="O3"/>
  <c r="P479"/>
  <c r="P3"/>
  <c r="I4"/>
  <c r="I5" s="1"/>
  <c r="I6" s="1"/>
  <c r="I7" s="1"/>
  <c r="I8" s="1"/>
  <c r="I9" s="1"/>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I51" s="1"/>
  <c r="I52" s="1"/>
  <c r="I53" s="1"/>
  <c r="I54" s="1"/>
  <c r="I55" s="1"/>
  <c r="I56" s="1"/>
  <c r="I57" s="1"/>
  <c r="I58" s="1"/>
  <c r="I59" s="1"/>
  <c r="I60" s="1"/>
  <c r="I61" s="1"/>
  <c r="I62" s="1"/>
  <c r="I63" s="1"/>
  <c r="I64" s="1"/>
  <c r="I65" s="1"/>
  <c r="I66" s="1"/>
  <c r="I67" s="1"/>
  <c r="I68" s="1"/>
  <c r="I69" s="1"/>
  <c r="I70" s="1"/>
  <c r="I71" s="1"/>
  <c r="I72" s="1"/>
  <c r="I73" s="1"/>
  <c r="I74" s="1"/>
  <c r="I75" s="1"/>
  <c r="I76" s="1"/>
  <c r="I77" s="1"/>
  <c r="I78" s="1"/>
  <c r="I79" s="1"/>
  <c r="I80" s="1"/>
  <c r="I81" s="1"/>
  <c r="I82" s="1"/>
  <c r="I83" s="1"/>
  <c r="I84" s="1"/>
  <c r="I85" s="1"/>
  <c r="I86" s="1"/>
  <c r="I87" s="1"/>
  <c r="I88" s="1"/>
  <c r="I89" s="1"/>
  <c r="I90" s="1"/>
  <c r="I91" s="1"/>
  <c r="I92" s="1"/>
  <c r="I93" s="1"/>
  <c r="I94" s="1"/>
  <c r="I95" s="1"/>
  <c r="I96" s="1"/>
  <c r="I97" s="1"/>
  <c r="I98" s="1"/>
  <c r="I99" s="1"/>
  <c r="I100" s="1"/>
  <c r="I101" s="1"/>
  <c r="I102" s="1"/>
  <c r="I103" s="1"/>
  <c r="I104" s="1"/>
  <c r="I105" s="1"/>
  <c r="I106" s="1"/>
  <c r="I107" s="1"/>
  <c r="I108" s="1"/>
  <c r="I109" s="1"/>
  <c r="I110" s="1"/>
  <c r="I111" s="1"/>
  <c r="I112" s="1"/>
  <c r="I113" s="1"/>
  <c r="I114" s="1"/>
  <c r="I115" s="1"/>
  <c r="I116" s="1"/>
  <c r="I117" s="1"/>
  <c r="I118" s="1"/>
  <c r="I119" s="1"/>
  <c r="I120" s="1"/>
  <c r="I121" s="1"/>
  <c r="I122" s="1"/>
  <c r="I123" s="1"/>
  <c r="I124" s="1"/>
  <c r="I125" s="1"/>
  <c r="I126" s="1"/>
  <c r="I127" s="1"/>
  <c r="I128" s="1"/>
  <c r="I129" s="1"/>
  <c r="I130" s="1"/>
  <c r="I131" s="1"/>
  <c r="I132" s="1"/>
  <c r="I133" s="1"/>
  <c r="I134" s="1"/>
  <c r="I135" s="1"/>
  <c r="I136" s="1"/>
  <c r="I137" s="1"/>
  <c r="I138" s="1"/>
  <c r="I139" s="1"/>
  <c r="I140" s="1"/>
  <c r="I141" s="1"/>
  <c r="I142" s="1"/>
  <c r="I143" s="1"/>
  <c r="I144" s="1"/>
  <c r="I145" s="1"/>
  <c r="I146" s="1"/>
  <c r="I147" s="1"/>
  <c r="I148" s="1"/>
  <c r="I149" s="1"/>
  <c r="I150" s="1"/>
  <c r="I151" s="1"/>
  <c r="I152" s="1"/>
  <c r="I153" s="1"/>
  <c r="I154" s="1"/>
  <c r="I155" s="1"/>
  <c r="I156" s="1"/>
  <c r="I157" s="1"/>
  <c r="I158" s="1"/>
  <c r="I159" s="1"/>
  <c r="I160" s="1"/>
  <c r="I161" s="1"/>
  <c r="I162" s="1"/>
  <c r="I163" s="1"/>
  <c r="I164" s="1"/>
  <c r="I165" s="1"/>
  <c r="I166" s="1"/>
  <c r="I167" s="1"/>
  <c r="I168" s="1"/>
  <c r="I169" s="1"/>
  <c r="I170" s="1"/>
  <c r="I171" s="1"/>
  <c r="I172" s="1"/>
  <c r="I173" s="1"/>
  <c r="I174" s="1"/>
  <c r="I175" s="1"/>
  <c r="I176" s="1"/>
  <c r="I177" s="1"/>
  <c r="I178" s="1"/>
  <c r="I179" s="1"/>
  <c r="I180" s="1"/>
  <c r="I181" s="1"/>
  <c r="I182" s="1"/>
  <c r="I183" s="1"/>
  <c r="I184" s="1"/>
  <c r="I185" s="1"/>
  <c r="I186" s="1"/>
  <c r="I187" s="1"/>
  <c r="I188" s="1"/>
  <c r="I189" s="1"/>
  <c r="I190" s="1"/>
  <c r="I191" s="1"/>
  <c r="I192" s="1"/>
  <c r="I193" s="1"/>
  <c r="I194" s="1"/>
  <c r="I195" s="1"/>
  <c r="I196" s="1"/>
  <c r="I197" s="1"/>
  <c r="I198" s="1"/>
  <c r="I199" s="1"/>
  <c r="I200" s="1"/>
  <c r="I201" s="1"/>
  <c r="I202" s="1"/>
  <c r="I203" s="1"/>
  <c r="I204" s="1"/>
  <c r="I205" s="1"/>
  <c r="I206" s="1"/>
  <c r="I207" s="1"/>
  <c r="I208" s="1"/>
  <c r="I209" s="1"/>
  <c r="I210" s="1"/>
  <c r="I211" s="1"/>
  <c r="I212" s="1"/>
  <c r="I213" s="1"/>
  <c r="I214" s="1"/>
  <c r="I215" s="1"/>
  <c r="I216" s="1"/>
  <c r="I217" s="1"/>
  <c r="I218" s="1"/>
  <c r="I219" s="1"/>
  <c r="I220" s="1"/>
  <c r="I221" s="1"/>
  <c r="I222" s="1"/>
  <c r="I223" s="1"/>
  <c r="I224" s="1"/>
  <c r="I225" s="1"/>
  <c r="I226" s="1"/>
  <c r="I227" s="1"/>
  <c r="I228" s="1"/>
  <c r="I229" s="1"/>
  <c r="I230" s="1"/>
  <c r="I231" s="1"/>
  <c r="I232" s="1"/>
  <c r="I233" s="1"/>
  <c r="I234" s="1"/>
  <c r="I235" s="1"/>
  <c r="I236" s="1"/>
  <c r="I237" s="1"/>
  <c r="I238" s="1"/>
  <c r="I239" s="1"/>
  <c r="I240" s="1"/>
  <c r="I241" s="1"/>
  <c r="I242" s="1"/>
  <c r="I243" s="1"/>
  <c r="I244" s="1"/>
  <c r="I245" s="1"/>
  <c r="I246" s="1"/>
  <c r="I247" s="1"/>
  <c r="I248" s="1"/>
  <c r="I249" s="1"/>
  <c r="I250" s="1"/>
  <c r="I251" s="1"/>
  <c r="I252" s="1"/>
  <c r="I253" s="1"/>
  <c r="I254" s="1"/>
  <c r="I255" s="1"/>
  <c r="I256" s="1"/>
  <c r="I257" s="1"/>
  <c r="I258" s="1"/>
  <c r="I259" s="1"/>
  <c r="I260" s="1"/>
  <c r="I261" s="1"/>
  <c r="I262" s="1"/>
  <c r="I263" s="1"/>
  <c r="I264" s="1"/>
  <c r="I265" s="1"/>
  <c r="I266" s="1"/>
  <c r="I267" s="1"/>
  <c r="I268" s="1"/>
  <c r="I269" s="1"/>
  <c r="I270" s="1"/>
  <c r="I271" s="1"/>
  <c r="I272" s="1"/>
  <c r="I273" s="1"/>
  <c r="I274" s="1"/>
  <c r="I275" s="1"/>
  <c r="I276" s="1"/>
  <c r="I277" s="1"/>
  <c r="I278" s="1"/>
  <c r="I279" s="1"/>
  <c r="I280" s="1"/>
  <c r="I281" s="1"/>
  <c r="I282" s="1"/>
  <c r="I283" s="1"/>
  <c r="I284" s="1"/>
  <c r="I285" s="1"/>
  <c r="I286" s="1"/>
  <c r="I287" s="1"/>
  <c r="I288" s="1"/>
  <c r="I289" s="1"/>
  <c r="I290" s="1"/>
  <c r="I291" s="1"/>
  <c r="I292" s="1"/>
  <c r="I293" s="1"/>
  <c r="I294" s="1"/>
  <c r="I295" s="1"/>
  <c r="I296" s="1"/>
  <c r="I297" s="1"/>
  <c r="I298" s="1"/>
  <c r="I299" s="1"/>
  <c r="I300" s="1"/>
  <c r="I301" s="1"/>
  <c r="I302" s="1"/>
  <c r="I303" s="1"/>
  <c r="I304" s="1"/>
  <c r="I305" s="1"/>
  <c r="I306" s="1"/>
  <c r="I307" s="1"/>
  <c r="I308" s="1"/>
  <c r="I309" s="1"/>
  <c r="I310" s="1"/>
  <c r="I311" s="1"/>
  <c r="I312" s="1"/>
  <c r="I313" s="1"/>
  <c r="I314" s="1"/>
  <c r="I315" s="1"/>
  <c r="I316" s="1"/>
  <c r="I317" s="1"/>
  <c r="I318" s="1"/>
  <c r="I319" s="1"/>
  <c r="I320" s="1"/>
  <c r="I321" s="1"/>
  <c r="I322" s="1"/>
  <c r="I323" s="1"/>
  <c r="I324" s="1"/>
  <c r="I325" s="1"/>
  <c r="I326" s="1"/>
  <c r="I327" s="1"/>
  <c r="I328" s="1"/>
  <c r="I329" s="1"/>
  <c r="I330" s="1"/>
  <c r="I331" s="1"/>
  <c r="I332" s="1"/>
  <c r="I333" s="1"/>
  <c r="I334" s="1"/>
  <c r="I335" s="1"/>
  <c r="I336" s="1"/>
  <c r="I337" s="1"/>
  <c r="I338" s="1"/>
  <c r="I339" s="1"/>
  <c r="I340" s="1"/>
  <c r="I341" s="1"/>
  <c r="I342" s="1"/>
  <c r="I343" s="1"/>
  <c r="I344" s="1"/>
  <c r="I345" s="1"/>
  <c r="I346" s="1"/>
  <c r="I347" s="1"/>
  <c r="I348" s="1"/>
  <c r="I349" s="1"/>
  <c r="I350" s="1"/>
  <c r="I351" s="1"/>
  <c r="I352" s="1"/>
  <c r="I353" s="1"/>
  <c r="I354" s="1"/>
  <c r="I355" s="1"/>
  <c r="I356" s="1"/>
  <c r="I357" s="1"/>
  <c r="I358" s="1"/>
  <c r="I359" s="1"/>
  <c r="I360" s="1"/>
  <c r="I361" s="1"/>
  <c r="I362" s="1"/>
  <c r="I363" s="1"/>
  <c r="I364" s="1"/>
  <c r="I365" s="1"/>
  <c r="I366" s="1"/>
  <c r="I367" s="1"/>
  <c r="I368" s="1"/>
  <c r="I369" s="1"/>
  <c r="I370" s="1"/>
  <c r="I371" s="1"/>
  <c r="I372" s="1"/>
  <c r="I373" s="1"/>
  <c r="I374" s="1"/>
  <c r="I375" s="1"/>
  <c r="I376" s="1"/>
  <c r="I377" s="1"/>
  <c r="I378" s="1"/>
  <c r="I379" s="1"/>
  <c r="I380" s="1"/>
  <c r="I381" s="1"/>
  <c r="I382" s="1"/>
  <c r="I383" s="1"/>
  <c r="I384" s="1"/>
  <c r="I385" s="1"/>
  <c r="I386" s="1"/>
  <c r="I387" s="1"/>
  <c r="I388" s="1"/>
  <c r="I389" s="1"/>
  <c r="I390" s="1"/>
  <c r="I391" s="1"/>
  <c r="I392" s="1"/>
  <c r="I393" s="1"/>
  <c r="I394" s="1"/>
  <c r="I395" s="1"/>
  <c r="I396" s="1"/>
  <c r="I397" s="1"/>
  <c r="I398" s="1"/>
  <c r="I399" s="1"/>
  <c r="I400" s="1"/>
  <c r="I401" s="1"/>
  <c r="I402" s="1"/>
  <c r="I403" s="1"/>
  <c r="I404" s="1"/>
  <c r="I405" s="1"/>
  <c r="I406" s="1"/>
  <c r="I407" s="1"/>
  <c r="I408" s="1"/>
  <c r="I409" s="1"/>
  <c r="I410" s="1"/>
  <c r="I411" s="1"/>
  <c r="I412" s="1"/>
  <c r="I413" s="1"/>
  <c r="I414" s="1"/>
  <c r="I415" s="1"/>
  <c r="I416" s="1"/>
  <c r="I417" s="1"/>
  <c r="I418" s="1"/>
  <c r="I419" s="1"/>
  <c r="I420" s="1"/>
  <c r="I421" s="1"/>
  <c r="I422" s="1"/>
  <c r="I423" s="1"/>
  <c r="I424" s="1"/>
  <c r="I425" s="1"/>
  <c r="I426" s="1"/>
  <c r="I427" s="1"/>
  <c r="I428" s="1"/>
  <c r="I429" s="1"/>
  <c r="I430" s="1"/>
  <c r="I431" s="1"/>
  <c r="I432" s="1"/>
  <c r="I433" s="1"/>
  <c r="I434" s="1"/>
  <c r="I435" s="1"/>
  <c r="I436" s="1"/>
  <c r="I437" s="1"/>
  <c r="I438" s="1"/>
  <c r="I439" s="1"/>
  <c r="I440" s="1"/>
  <c r="I441" s="1"/>
  <c r="I442" s="1"/>
  <c r="I443" s="1"/>
  <c r="I444" s="1"/>
  <c r="I445" s="1"/>
  <c r="I446" s="1"/>
  <c r="I447" s="1"/>
  <c r="I448" s="1"/>
  <c r="I449" s="1"/>
  <c r="I450" s="1"/>
  <c r="I451" s="1"/>
  <c r="I452" s="1"/>
  <c r="I453" s="1"/>
  <c r="I454" s="1"/>
  <c r="I455" s="1"/>
  <c r="I456" s="1"/>
  <c r="I457" s="1"/>
  <c r="I458" s="1"/>
  <c r="I459" s="1"/>
  <c r="I460" s="1"/>
  <c r="I461" s="1"/>
  <c r="I462" s="1"/>
  <c r="I463" s="1"/>
  <c r="I464" s="1"/>
  <c r="I465" s="1"/>
  <c r="I466" s="1"/>
  <c r="I467" s="1"/>
  <c r="I468" s="1"/>
  <c r="I469" s="1"/>
  <c r="I470" s="1"/>
  <c r="I471" s="1"/>
  <c r="I472" s="1"/>
  <c r="I473" s="1"/>
  <c r="I474" s="1"/>
  <c r="I475" s="1"/>
  <c r="I476" s="1"/>
  <c r="I477" s="1"/>
  <c r="I478" s="1"/>
  <c r="I479" s="1"/>
  <c r="I480" s="1"/>
  <c r="I481" s="1"/>
  <c r="I482" s="1"/>
  <c r="I483" s="1"/>
  <c r="I484" s="1"/>
  <c r="I485" s="1"/>
  <c r="I486" s="1"/>
  <c r="I487" s="1"/>
  <c r="I488" s="1"/>
  <c r="I489" s="1"/>
  <c r="I490" s="1"/>
  <c r="I491" s="1"/>
  <c r="I492" s="1"/>
  <c r="I493" s="1"/>
  <c r="I494" s="1"/>
  <c r="I495" s="1"/>
  <c r="I496" s="1"/>
  <c r="I497" s="1"/>
  <c r="I498" s="1"/>
  <c r="I499" s="1"/>
  <c r="I500" s="1"/>
  <c r="I501" s="1"/>
  <c r="I502" s="1"/>
  <c r="I503" s="1"/>
  <c r="I504" s="1"/>
  <c r="I505" s="1"/>
  <c r="I506" s="1"/>
  <c r="I507" s="1"/>
  <c r="I508" s="1"/>
  <c r="I509" s="1"/>
  <c r="I510" s="1"/>
  <c r="I511" s="1"/>
  <c r="I512" s="1"/>
  <c r="I513" s="1"/>
  <c r="I514" s="1"/>
  <c r="I515" s="1"/>
  <c r="I516" s="1"/>
  <c r="I517" s="1"/>
  <c r="I518" s="1"/>
  <c r="I519" s="1"/>
  <c r="I520" s="1"/>
  <c r="I521" s="1"/>
  <c r="I522" s="1"/>
  <c r="I523" s="1"/>
  <c r="I524" s="1"/>
  <c r="I525" s="1"/>
  <c r="I526" s="1"/>
  <c r="I527" s="1"/>
  <c r="I528" s="1"/>
  <c r="I529" s="1"/>
  <c r="I530" s="1"/>
  <c r="I531" s="1"/>
  <c r="I532" s="1"/>
  <c r="I533" s="1"/>
  <c r="I534" s="1"/>
  <c r="I535" s="1"/>
  <c r="I536" s="1"/>
  <c r="I537" s="1"/>
  <c r="I538" s="1"/>
  <c r="I539" s="1"/>
  <c r="I540" s="1"/>
  <c r="I541" s="1"/>
  <c r="I542" s="1"/>
  <c r="I543" s="1"/>
  <c r="I544" s="1"/>
  <c r="I545" s="1"/>
  <c r="I546" s="1"/>
  <c r="I547" s="1"/>
  <c r="I548" s="1"/>
  <c r="I549" s="1"/>
  <c r="I550" s="1"/>
  <c r="I551" s="1"/>
  <c r="I552" s="1"/>
  <c r="I553" s="1"/>
  <c r="I554" s="1"/>
  <c r="I555" s="1"/>
  <c r="I556" s="1"/>
  <c r="I557" s="1"/>
  <c r="I558" s="1"/>
  <c r="I559" s="1"/>
  <c r="I560" s="1"/>
  <c r="I561" s="1"/>
  <c r="I562" s="1"/>
  <c r="I563" s="1"/>
  <c r="I564" s="1"/>
  <c r="I565" s="1"/>
  <c r="I566" s="1"/>
  <c r="I567" s="1"/>
  <c r="I568" s="1"/>
  <c r="I569" s="1"/>
  <c r="I570" s="1"/>
  <c r="I571" s="1"/>
  <c r="I572" s="1"/>
  <c r="I573" s="1"/>
  <c r="I574" s="1"/>
  <c r="I575" s="1"/>
  <c r="I576" s="1"/>
  <c r="I577" s="1"/>
  <c r="I578" s="1"/>
  <c r="I579" s="1"/>
  <c r="I580" s="1"/>
  <c r="I581" s="1"/>
  <c r="I582" s="1"/>
  <c r="I583" s="1"/>
  <c r="I584" s="1"/>
  <c r="I585" s="1"/>
  <c r="I586" s="1"/>
  <c r="I587" s="1"/>
  <c r="I588" s="1"/>
  <c r="I589" s="1"/>
  <c r="I590" s="1"/>
  <c r="I591" s="1"/>
  <c r="I592" s="1"/>
  <c r="I593" s="1"/>
  <c r="I594" s="1"/>
  <c r="I595" s="1"/>
  <c r="I596" s="1"/>
  <c r="I597" s="1"/>
  <c r="I598" s="1"/>
  <c r="I599" s="1"/>
  <c r="I600" s="1"/>
  <c r="I601" s="1"/>
  <c r="I602" s="1"/>
  <c r="I603" s="1"/>
  <c r="I604" s="1"/>
  <c r="I605" s="1"/>
  <c r="I606" s="1"/>
  <c r="I607" s="1"/>
  <c r="I608" s="1"/>
  <c r="I609" s="1"/>
  <c r="I610" s="1"/>
  <c r="I611" s="1"/>
  <c r="I612" s="1"/>
  <c r="I613" s="1"/>
  <c r="I614" s="1"/>
  <c r="I615" s="1"/>
  <c r="I616" s="1"/>
  <c r="I617" s="1"/>
  <c r="I618" s="1"/>
  <c r="I619" s="1"/>
  <c r="I620" s="1"/>
  <c r="I621" s="1"/>
  <c r="I622" s="1"/>
  <c r="I623" s="1"/>
  <c r="I624" s="1"/>
  <c r="I625" s="1"/>
  <c r="I626" s="1"/>
  <c r="I627" s="1"/>
  <c r="I628" s="1"/>
  <c r="I629" s="1"/>
  <c r="I630" s="1"/>
  <c r="I631" s="1"/>
  <c r="I632" s="1"/>
  <c r="I633" s="1"/>
  <c r="I634" s="1"/>
  <c r="I635" s="1"/>
  <c r="I636" s="1"/>
  <c r="I637" s="1"/>
  <c r="I638" s="1"/>
  <c r="I639" s="1"/>
  <c r="I640" s="1"/>
  <c r="I641" s="1"/>
  <c r="I642" s="1"/>
  <c r="I643" s="1"/>
  <c r="I644" s="1"/>
  <c r="I645" s="1"/>
  <c r="I646" s="1"/>
  <c r="I647" s="1"/>
  <c r="I648" s="1"/>
  <c r="I649" s="1"/>
  <c r="I650" s="1"/>
  <c r="I651" s="1"/>
  <c r="I652" s="1"/>
  <c r="I653" s="1"/>
  <c r="I654" s="1"/>
  <c r="I655" s="1"/>
  <c r="I656" s="1"/>
  <c r="I657" s="1"/>
  <c r="I658" s="1"/>
  <c r="I659" s="1"/>
  <c r="I660" s="1"/>
  <c r="I661" s="1"/>
  <c r="I662" s="1"/>
  <c r="I663" s="1"/>
  <c r="I664" s="1"/>
  <c r="I665" s="1"/>
  <c r="I666" s="1"/>
  <c r="I667" s="1"/>
  <c r="I668" s="1"/>
  <c r="I669" s="1"/>
  <c r="I670" s="1"/>
  <c r="I671" s="1"/>
  <c r="I672" s="1"/>
  <c r="I673" s="1"/>
  <c r="I674" s="1"/>
  <c r="I675" s="1"/>
  <c r="I676" s="1"/>
  <c r="I677" s="1"/>
  <c r="I678" s="1"/>
  <c r="I679" s="1"/>
  <c r="I680" s="1"/>
  <c r="I681" s="1"/>
  <c r="I682" s="1"/>
  <c r="I683" s="1"/>
  <c r="I684" s="1"/>
  <c r="I685" s="1"/>
  <c r="I686" s="1"/>
  <c r="I687" s="1"/>
  <c r="I688" s="1"/>
  <c r="I689" s="1"/>
  <c r="I690" s="1"/>
  <c r="I691" s="1"/>
  <c r="I692" s="1"/>
  <c r="I693" s="1"/>
  <c r="I694" s="1"/>
  <c r="I695" s="1"/>
  <c r="I696" s="1"/>
  <c r="I697" s="1"/>
  <c r="I698" s="1"/>
  <c r="I699" s="1"/>
  <c r="I700" s="1"/>
  <c r="I701" s="1"/>
  <c r="I702" s="1"/>
  <c r="I703" s="1"/>
  <c r="I704" s="1"/>
  <c r="I705" s="1"/>
  <c r="I706" s="1"/>
  <c r="I707" s="1"/>
  <c r="I708" s="1"/>
  <c r="I709" s="1"/>
  <c r="I710" s="1"/>
  <c r="I711" s="1"/>
  <c r="I712" s="1"/>
  <c r="I713" s="1"/>
  <c r="I714" s="1"/>
  <c r="I715" s="1"/>
  <c r="I716" s="1"/>
  <c r="I717" s="1"/>
  <c r="I718" s="1"/>
  <c r="I719" s="1"/>
  <c r="I720" s="1"/>
  <c r="I721" s="1"/>
  <c r="I722" s="1"/>
  <c r="I723" s="1"/>
  <c r="I724" s="1"/>
  <c r="I725" s="1"/>
  <c r="I726" s="1"/>
  <c r="I727" s="1"/>
  <c r="I728" s="1"/>
  <c r="I729" s="1"/>
  <c r="I730" s="1"/>
  <c r="I731" s="1"/>
  <c r="I732" s="1"/>
  <c r="I733" s="1"/>
  <c r="I734" s="1"/>
  <c r="I735" s="1"/>
  <c r="I736" s="1"/>
  <c r="I737" s="1"/>
  <c r="I738" s="1"/>
  <c r="I739" s="1"/>
  <c r="I740" s="1"/>
  <c r="I741" s="1"/>
  <c r="I742" s="1"/>
  <c r="I743" s="1"/>
  <c r="I744" s="1"/>
  <c r="I745" s="1"/>
  <c r="I746" s="1"/>
  <c r="I747" s="1"/>
  <c r="I748" s="1"/>
  <c r="I749" s="1"/>
  <c r="I750" s="1"/>
  <c r="I751" s="1"/>
  <c r="I752" s="1"/>
  <c r="I753" s="1"/>
  <c r="I754" s="1"/>
  <c r="I755" s="1"/>
  <c r="I756" s="1"/>
  <c r="I757" s="1"/>
  <c r="I758" s="1"/>
  <c r="I759" s="1"/>
  <c r="I760" s="1"/>
  <c r="I761" s="1"/>
  <c r="I762" s="1"/>
  <c r="I763" s="1"/>
  <c r="I764" s="1"/>
  <c r="I765" s="1"/>
  <c r="I766" s="1"/>
  <c r="I767" s="1"/>
  <c r="I768" s="1"/>
  <c r="I769" s="1"/>
  <c r="I770" s="1"/>
  <c r="I771" s="1"/>
  <c r="I772" s="1"/>
  <c r="I773" s="1"/>
  <c r="I774" s="1"/>
  <c r="I775" s="1"/>
  <c r="I776" s="1"/>
  <c r="I777" s="1"/>
  <c r="I778" s="1"/>
  <c r="I779" s="1"/>
  <c r="I780" s="1"/>
  <c r="I781" s="1"/>
  <c r="I782" s="1"/>
  <c r="I783" s="1"/>
  <c r="I784" s="1"/>
  <c r="I785" s="1"/>
  <c r="I786" s="1"/>
  <c r="I787" s="1"/>
  <c r="I788" s="1"/>
  <c r="I789" s="1"/>
  <c r="I790" s="1"/>
  <c r="I791" s="1"/>
  <c r="I792" s="1"/>
  <c r="I793" s="1"/>
  <c r="I794" s="1"/>
  <c r="I795" s="1"/>
  <c r="I796" s="1"/>
  <c r="I797" s="1"/>
  <c r="I798" s="1"/>
  <c r="I799" s="1"/>
  <c r="I800" s="1"/>
  <c r="I801" s="1"/>
  <c r="I802" s="1"/>
  <c r="I803" s="1"/>
  <c r="I804" s="1"/>
  <c r="I805" s="1"/>
  <c r="I806" s="1"/>
  <c r="I807" s="1"/>
  <c r="I808" s="1"/>
  <c r="I809" s="1"/>
  <c r="I810" s="1"/>
  <c r="I811" s="1"/>
  <c r="I812" s="1"/>
  <c r="I813" s="1"/>
  <c r="I814" s="1"/>
  <c r="I815" s="1"/>
  <c r="I816" s="1"/>
  <c r="I817" s="1"/>
  <c r="I818" s="1"/>
  <c r="I819" s="1"/>
  <c r="I820" s="1"/>
  <c r="I821" s="1"/>
  <c r="I822" s="1"/>
  <c r="I823" s="1"/>
  <c r="I824" s="1"/>
  <c r="I825" s="1"/>
  <c r="I826" s="1"/>
  <c r="I827" s="1"/>
  <c r="I828" s="1"/>
  <c r="I829" s="1"/>
  <c r="I830" s="1"/>
  <c r="I831" s="1"/>
  <c r="I832" s="1"/>
  <c r="I833" s="1"/>
  <c r="I834" s="1"/>
  <c r="I835" s="1"/>
  <c r="I836" s="1"/>
  <c r="I837" s="1"/>
  <c r="I838" s="1"/>
  <c r="I839" s="1"/>
  <c r="I840" s="1"/>
  <c r="I841" s="1"/>
  <c r="I842" s="1"/>
  <c r="I843" s="1"/>
  <c r="I844" s="1"/>
  <c r="I845" s="1"/>
  <c r="I846" s="1"/>
  <c r="I847" s="1"/>
  <c r="I848" s="1"/>
  <c r="I849" s="1"/>
  <c r="I850" s="1"/>
  <c r="I851" s="1"/>
  <c r="I852" s="1"/>
  <c r="I853" s="1"/>
  <c r="I854" s="1"/>
  <c r="I855" s="1"/>
  <c r="I856" s="1"/>
  <c r="I857" s="1"/>
  <c r="I858" s="1"/>
  <c r="I859" s="1"/>
  <c r="I860" s="1"/>
  <c r="I861" s="1"/>
  <c r="I862" s="1"/>
  <c r="I863" s="1"/>
  <c r="I864" s="1"/>
  <c r="I865" s="1"/>
  <c r="I866" s="1"/>
  <c r="I867" s="1"/>
  <c r="I868" s="1"/>
  <c r="I869" s="1"/>
  <c r="I870" s="1"/>
  <c r="I871" s="1"/>
  <c r="I872" s="1"/>
  <c r="I873" s="1"/>
  <c r="I874" s="1"/>
  <c r="I875" s="1"/>
  <c r="I876" s="1"/>
  <c r="I877" s="1"/>
  <c r="I878" s="1"/>
  <c r="I879" s="1"/>
  <c r="I880" s="1"/>
  <c r="I881" s="1"/>
  <c r="I882" s="1"/>
  <c r="I883" s="1"/>
  <c r="I884" s="1"/>
  <c r="I885" s="1"/>
  <c r="I886" s="1"/>
  <c r="I887" s="1"/>
  <c r="I888" s="1"/>
  <c r="I889" s="1"/>
  <c r="I890" s="1"/>
  <c r="I891" s="1"/>
  <c r="I892" s="1"/>
  <c r="I893" s="1"/>
  <c r="I894" s="1"/>
  <c r="I895" s="1"/>
  <c r="I896" s="1"/>
  <c r="I897" s="1"/>
  <c r="I898" s="1"/>
  <c r="I899" s="1"/>
  <c r="I900" s="1"/>
  <c r="I901" s="1"/>
  <c r="I902" s="1"/>
  <c r="I903" s="1"/>
  <c r="I904" s="1"/>
  <c r="I905" s="1"/>
  <c r="I906" s="1"/>
  <c r="I907" s="1"/>
  <c r="I908" s="1"/>
  <c r="I909" s="1"/>
  <c r="I910" s="1"/>
  <c r="I911" s="1"/>
  <c r="I912" s="1"/>
  <c r="I913" s="1"/>
  <c r="I914" s="1"/>
  <c r="I915" s="1"/>
  <c r="I916" s="1"/>
  <c r="I917" s="1"/>
  <c r="I918" s="1"/>
  <c r="I919" s="1"/>
  <c r="I920" s="1"/>
  <c r="I921" s="1"/>
  <c r="I922" s="1"/>
  <c r="I923" s="1"/>
  <c r="I924" s="1"/>
  <c r="I925" s="1"/>
  <c r="I926" s="1"/>
  <c r="I927" s="1"/>
  <c r="I928" s="1"/>
  <c r="I929" s="1"/>
  <c r="I930" s="1"/>
  <c r="I931" s="1"/>
  <c r="I932" s="1"/>
  <c r="I933" s="1"/>
  <c r="I934" s="1"/>
  <c r="I935" s="1"/>
  <c r="I936" s="1"/>
  <c r="I937" s="1"/>
  <c r="I938" s="1"/>
  <c r="I939" s="1"/>
  <c r="I940" s="1"/>
  <c r="I941" s="1"/>
  <c r="I942" s="1"/>
  <c r="I943" s="1"/>
  <c r="I944" s="1"/>
  <c r="I945" s="1"/>
  <c r="I946" s="1"/>
  <c r="I947" s="1"/>
  <c r="I948" s="1"/>
  <c r="I949" s="1"/>
  <c r="I950" s="1"/>
  <c r="I951" s="1"/>
  <c r="I952" s="1"/>
  <c r="I953" s="1"/>
  <c r="I954" s="1"/>
  <c r="I955" s="1"/>
  <c r="I956" s="1"/>
  <c r="I957" s="1"/>
  <c r="I958" s="1"/>
  <c r="I959" s="1"/>
  <c r="I960" s="1"/>
  <c r="I961" s="1"/>
  <c r="I962" s="1"/>
  <c r="I963" s="1"/>
  <c r="I964" s="1"/>
  <c r="I965" s="1"/>
  <c r="I966" s="1"/>
  <c r="I967" s="1"/>
  <c r="I968" s="1"/>
  <c r="I969" s="1"/>
  <c r="I970" s="1"/>
  <c r="I971" s="1"/>
  <c r="I972" s="1"/>
  <c r="I973" s="1"/>
  <c r="I974" s="1"/>
  <c r="I975" s="1"/>
  <c r="I976" s="1"/>
  <c r="I977" s="1"/>
  <c r="I978" s="1"/>
  <c r="I979" s="1"/>
  <c r="I980" s="1"/>
  <c r="I981" s="1"/>
  <c r="I982" s="1"/>
  <c r="I983" s="1"/>
  <c r="I984" s="1"/>
  <c r="I985" s="1"/>
  <c r="I986" s="1"/>
  <c r="I987" s="1"/>
  <c r="I988" s="1"/>
  <c r="I989" s="1"/>
  <c r="I990" s="1"/>
  <c r="I991" s="1"/>
  <c r="I992" s="1"/>
  <c r="I993" s="1"/>
  <c r="I994" s="1"/>
  <c r="I995" s="1"/>
  <c r="I996" s="1"/>
  <c r="I997" s="1"/>
  <c r="I998" s="1"/>
  <c r="I999" s="1"/>
  <c r="I1000" s="1"/>
  <c r="I1001" s="1"/>
  <c r="I1002" s="1"/>
  <c r="I1003" s="1"/>
  <c r="I1004" s="1"/>
  <c r="I1005" s="1"/>
  <c r="I1006" s="1"/>
  <c r="I1007" s="1"/>
  <c r="I1008" s="1"/>
  <c r="I1009" s="1"/>
  <c r="I1010" s="1"/>
  <c r="I1011" s="1"/>
  <c r="I1012" s="1"/>
  <c r="I1013" s="1"/>
  <c r="I1014" s="1"/>
  <c r="I1015" s="1"/>
  <c r="I1016" s="1"/>
  <c r="I1017" s="1"/>
  <c r="I1018" s="1"/>
  <c r="I1019" s="1"/>
  <c r="I1020" s="1"/>
  <c r="I1021" s="1"/>
  <c r="I1022" s="1"/>
  <c r="I1023" s="1"/>
  <c r="I1024" s="1"/>
  <c r="I1025" s="1"/>
  <c r="I1026" s="1"/>
  <c r="I1027" s="1"/>
  <c r="I1028" s="1"/>
  <c r="I1029" s="1"/>
  <c r="I1030" s="1"/>
  <c r="I1031" s="1"/>
  <c r="I1032" s="1"/>
  <c r="I1033" s="1"/>
  <c r="I1034" s="1"/>
  <c r="I1035" s="1"/>
  <c r="I1036" s="1"/>
  <c r="I1037" s="1"/>
  <c r="I1038" s="1"/>
  <c r="I1039" s="1"/>
  <c r="I1040" s="1"/>
  <c r="I1041" s="1"/>
  <c r="I1042" s="1"/>
  <c r="I1043" s="1"/>
  <c r="I1044" s="1"/>
  <c r="I1045" s="1"/>
  <c r="I1046" s="1"/>
  <c r="I1047" s="1"/>
  <c r="I1048" s="1"/>
  <c r="I1049" s="1"/>
  <c r="I1050" s="1"/>
  <c r="I1051" s="1"/>
  <c r="I1052" s="1"/>
  <c r="I1053" s="1"/>
  <c r="I1054" s="1"/>
  <c r="I1055" s="1"/>
  <c r="I1056" s="1"/>
  <c r="I1057" s="1"/>
  <c r="I1058" s="1"/>
  <c r="I1059" s="1"/>
  <c r="I1060" s="1"/>
  <c r="I1061" s="1"/>
  <c r="I1062" s="1"/>
  <c r="I1063" s="1"/>
  <c r="I1064" s="1"/>
  <c r="I1065" s="1"/>
  <c r="I1066" s="1"/>
  <c r="I1067" s="1"/>
  <c r="I1068" s="1"/>
  <c r="I1069" s="1"/>
  <c r="I1070" s="1"/>
  <c r="I1071" s="1"/>
  <c r="I1072" s="1"/>
  <c r="I1073" s="1"/>
  <c r="I1074" s="1"/>
  <c r="I1075" s="1"/>
  <c r="I1076" s="1"/>
  <c r="I1077" s="1"/>
  <c r="I1078" s="1"/>
  <c r="I1079" s="1"/>
  <c r="I1080" s="1"/>
  <c r="I1081" s="1"/>
  <c r="I1082" s="1"/>
  <c r="I1083" s="1"/>
  <c r="I1084" s="1"/>
  <c r="I1085" s="1"/>
  <c r="I1086" s="1"/>
  <c r="I1087" s="1"/>
  <c r="I1088" s="1"/>
  <c r="I1089" s="1"/>
  <c r="I1090" s="1"/>
  <c r="I1091" s="1"/>
  <c r="I1092" s="1"/>
  <c r="I1093" s="1"/>
  <c r="I1094" s="1"/>
  <c r="I1095" s="1"/>
  <c r="I1096" s="1"/>
  <c r="I1097" s="1"/>
  <c r="I1098" s="1"/>
  <c r="I1099" s="1"/>
  <c r="I1100" s="1"/>
  <c r="I1101" s="1"/>
  <c r="I1102" s="1"/>
  <c r="I1103" s="1"/>
  <c r="I1104" s="1"/>
  <c r="I1105" s="1"/>
  <c r="I1106" s="1"/>
  <c r="I1107" s="1"/>
  <c r="I1108" s="1"/>
  <c r="I1109" s="1"/>
  <c r="I1110" s="1"/>
  <c r="I1111" s="1"/>
  <c r="I1112" s="1"/>
  <c r="I1113" s="1"/>
  <c r="I1114" s="1"/>
  <c r="I1115" s="1"/>
  <c r="I1116" s="1"/>
  <c r="I1117" s="1"/>
  <c r="I1118" s="1"/>
  <c r="I1119" s="1"/>
  <c r="I1120" s="1"/>
  <c r="I1121" s="1"/>
  <c r="I1122" s="1"/>
  <c r="I1123" s="1"/>
  <c r="I1124" s="1"/>
  <c r="I1125" s="1"/>
  <c r="I1126" s="1"/>
  <c r="I1127" s="1"/>
  <c r="I1128" s="1"/>
  <c r="I1129" s="1"/>
  <c r="I1130" s="1"/>
  <c r="I1131" s="1"/>
  <c r="I1132" s="1"/>
  <c r="I1133" s="1"/>
  <c r="I1134" s="1"/>
  <c r="I1135" s="1"/>
  <c r="I1136" s="1"/>
  <c r="I1137" s="1"/>
  <c r="I1138" s="1"/>
  <c r="I1139" s="1"/>
  <c r="I1140" s="1"/>
  <c r="I1141" s="1"/>
  <c r="I1142" s="1"/>
  <c r="I1143" s="1"/>
  <c r="I1144" s="1"/>
  <c r="I1145" s="1"/>
  <c r="I1146" s="1"/>
  <c r="I1147" s="1"/>
  <c r="I1148" s="1"/>
  <c r="I1149" s="1"/>
  <c r="I1150" s="1"/>
  <c r="I1151" s="1"/>
  <c r="I1152" s="1"/>
  <c r="I1153" s="1"/>
  <c r="I1154" s="1"/>
  <c r="I1155" s="1"/>
  <c r="I1156" s="1"/>
  <c r="I1157" s="1"/>
  <c r="I1158" s="1"/>
  <c r="I1159" s="1"/>
  <c r="I1160" s="1"/>
  <c r="I1161" s="1"/>
  <c r="I1162" s="1"/>
  <c r="I1163" s="1"/>
  <c r="I1164" s="1"/>
  <c r="I1165" s="1"/>
  <c r="I1166" s="1"/>
  <c r="I1167" s="1"/>
  <c r="I1168" s="1"/>
  <c r="I1169" s="1"/>
  <c r="I1170" s="1"/>
  <c r="I1171" s="1"/>
  <c r="I1172" s="1"/>
  <c r="I1173" s="1"/>
  <c r="I1174" s="1"/>
  <c r="I1175" s="1"/>
  <c r="I1176" s="1"/>
  <c r="I1177" s="1"/>
  <c r="I1178" s="1"/>
  <c r="I1179" s="1"/>
  <c r="I1180" s="1"/>
  <c r="I1181" s="1"/>
  <c r="I1182" s="1"/>
  <c r="I1183" s="1"/>
  <c r="I1184" s="1"/>
  <c r="I1185" s="1"/>
  <c r="I1186" s="1"/>
  <c r="I1187" s="1"/>
  <c r="I1188" s="1"/>
  <c r="I1189" s="1"/>
  <c r="I1190" s="1"/>
  <c r="I1191" s="1"/>
  <c r="I1192" s="1"/>
  <c r="I1193" s="1"/>
  <c r="I1194" s="1"/>
  <c r="I1195" s="1"/>
  <c r="I1196" s="1"/>
  <c r="I1197" s="1"/>
  <c r="I1198" s="1"/>
  <c r="I1199" s="1"/>
  <c r="I1200" s="1"/>
  <c r="I1201" s="1"/>
  <c r="I1202" s="1"/>
  <c r="I1203" s="1"/>
  <c r="I1204" s="1"/>
  <c r="I1205" s="1"/>
  <c r="I1206" s="1"/>
  <c r="I1207" s="1"/>
  <c r="I1208" s="1"/>
  <c r="I1209" s="1"/>
  <c r="I1210" s="1"/>
  <c r="I1211" s="1"/>
  <c r="I1212" s="1"/>
  <c r="I1213" s="1"/>
  <c r="I1214" s="1"/>
  <c r="I1215" s="1"/>
  <c r="I1216" s="1"/>
  <c r="I1217" s="1"/>
  <c r="I1218" s="1"/>
  <c r="I1219" s="1"/>
  <c r="I1220" s="1"/>
  <c r="I1221" s="1"/>
  <c r="I1222" s="1"/>
  <c r="I1223" s="1"/>
  <c r="I1224" s="1"/>
  <c r="I1225" s="1"/>
  <c r="I1226" s="1"/>
  <c r="I1227" s="1"/>
  <c r="I1228" s="1"/>
  <c r="I1229" s="1"/>
  <c r="I1230" s="1"/>
  <c r="I1231" s="1"/>
  <c r="I1232" s="1"/>
  <c r="I1233" s="1"/>
  <c r="I1234" s="1"/>
  <c r="I1235" s="1"/>
  <c r="I1236" s="1"/>
  <c r="I1237" s="1"/>
  <c r="I1238" s="1"/>
  <c r="I1239" s="1"/>
  <c r="I1240" s="1"/>
  <c r="I1241" s="1"/>
  <c r="I1242" s="1"/>
  <c r="I1243" s="1"/>
  <c r="I1244" s="1"/>
  <c r="I1245" s="1"/>
  <c r="I1246" s="1"/>
  <c r="I1247" s="1"/>
  <c r="I1248" s="1"/>
  <c r="L4"/>
  <c r="L6" s="1"/>
  <c r="E11" i="1" s="1"/>
  <c r="O4" i="14"/>
  <c r="O5"/>
  <c r="O6"/>
  <c r="P7"/>
  <c r="O8"/>
  <c r="P9"/>
  <c r="O10"/>
  <c r="P11"/>
  <c r="O12"/>
  <c r="P13"/>
  <c r="O14"/>
  <c r="P15"/>
  <c r="O16"/>
  <c r="P17"/>
  <c r="O18"/>
  <c r="P19"/>
  <c r="O20"/>
  <c r="P21"/>
  <c r="O22"/>
  <c r="P23"/>
  <c r="O24"/>
  <c r="P25"/>
  <c r="O26"/>
  <c r="P27"/>
  <c r="O28"/>
  <c r="P29"/>
  <c r="O30"/>
  <c r="P31"/>
  <c r="O32"/>
  <c r="P33"/>
  <c r="O34"/>
  <c r="P35"/>
  <c r="O36"/>
  <c r="P37"/>
  <c r="O38"/>
  <c r="P39"/>
  <c r="O40"/>
  <c r="P41"/>
  <c r="O42"/>
  <c r="P43"/>
  <c r="O44"/>
  <c r="P45"/>
  <c r="O46"/>
  <c r="P47"/>
  <c r="O48"/>
  <c r="P49"/>
  <c r="O50"/>
  <c r="P51"/>
  <c r="O52"/>
  <c r="P53"/>
  <c r="O54"/>
  <c r="P55"/>
  <c r="O56"/>
  <c r="P57"/>
  <c r="O58"/>
  <c r="P59"/>
  <c r="O60"/>
  <c r="P61"/>
  <c r="O62"/>
  <c r="P63"/>
  <c r="O64"/>
  <c r="P65"/>
  <c r="O66"/>
  <c r="P67"/>
  <c r="O68"/>
  <c r="P69"/>
  <c r="O70"/>
  <c r="P71"/>
  <c r="O72"/>
  <c r="P73"/>
  <c r="O74"/>
  <c r="P75"/>
  <c r="O76"/>
  <c r="P77"/>
  <c r="O78"/>
  <c r="P79"/>
  <c r="O80"/>
  <c r="P81"/>
  <c r="O82"/>
  <c r="P83"/>
  <c r="O84"/>
  <c r="P85"/>
  <c r="O86"/>
  <c r="P87"/>
  <c r="O88"/>
  <c r="P89"/>
  <c r="O90"/>
  <c r="P91"/>
  <c r="O92"/>
  <c r="P93"/>
  <c r="O94"/>
  <c r="P95"/>
  <c r="O96"/>
  <c r="P97"/>
  <c r="O98"/>
  <c r="P99"/>
  <c r="O100"/>
  <c r="P101"/>
  <c r="O102"/>
  <c r="P103"/>
  <c r="O104"/>
  <c r="P105"/>
  <c r="O106"/>
  <c r="P107"/>
  <c r="O108"/>
  <c r="P109"/>
  <c r="O110"/>
  <c r="P111"/>
  <c r="O112"/>
  <c r="P113"/>
  <c r="O114"/>
  <c r="P115"/>
  <c r="O116"/>
  <c r="P117"/>
  <c r="O118"/>
  <c r="P119"/>
  <c r="O120"/>
  <c r="P121"/>
  <c r="O122"/>
  <c r="P123"/>
  <c r="O124"/>
  <c r="P125"/>
  <c r="O126"/>
  <c r="P127"/>
  <c r="O128"/>
  <c r="P129"/>
  <c r="O130"/>
  <c r="P131"/>
  <c r="O132"/>
  <c r="P133"/>
  <c r="O134"/>
  <c r="P135"/>
  <c r="O136"/>
  <c r="P137"/>
  <c r="O138"/>
  <c r="P139"/>
  <c r="O140"/>
  <c r="P141"/>
  <c r="O142"/>
  <c r="P143"/>
  <c r="O144"/>
  <c r="P145"/>
  <c r="O146"/>
  <c r="P147"/>
  <c r="O148"/>
  <c r="P149"/>
  <c r="O150"/>
  <c r="P151"/>
  <c r="O152"/>
  <c r="P153"/>
  <c r="O154"/>
  <c r="P155"/>
  <c r="O156"/>
  <c r="P157"/>
  <c r="O158"/>
  <c r="P159"/>
  <c r="O160"/>
  <c r="P161"/>
  <c r="O162"/>
  <c r="P163"/>
  <c r="O164"/>
  <c r="P165"/>
  <c r="O166"/>
  <c r="P167"/>
  <c r="O168"/>
  <c r="P169"/>
  <c r="O170"/>
  <c r="P171"/>
  <c r="O172"/>
  <c r="P173"/>
  <c r="O174"/>
  <c r="P175"/>
  <c r="O176"/>
  <c r="P177"/>
  <c r="O178"/>
  <c r="P179"/>
  <c r="O180"/>
  <c r="P181"/>
  <c r="O182"/>
  <c r="P183"/>
  <c r="O184"/>
  <c r="P185"/>
  <c r="O186"/>
  <c r="P187"/>
  <c r="O188"/>
  <c r="P189"/>
  <c r="O190"/>
  <c r="P191"/>
  <c r="O192"/>
  <c r="P193"/>
  <c r="O194"/>
  <c r="P195"/>
  <c r="O196"/>
  <c r="P197"/>
  <c r="O198"/>
  <c r="P199"/>
  <c r="O200"/>
  <c r="P201"/>
  <c r="O202"/>
  <c r="P203"/>
  <c r="O204"/>
  <c r="P205"/>
  <c r="O206"/>
  <c r="P207"/>
  <c r="O208"/>
  <c r="P209"/>
  <c r="O210"/>
  <c r="P211"/>
  <c r="O212"/>
  <c r="P213"/>
  <c r="O214"/>
  <c r="P215"/>
  <c r="O216"/>
  <c r="P217"/>
  <c r="O218"/>
  <c r="P219"/>
  <c r="O220"/>
  <c r="P221"/>
  <c r="O222"/>
  <c r="P223"/>
  <c r="O224"/>
  <c r="P225"/>
  <c r="O226"/>
  <c r="P227"/>
  <c r="O228"/>
  <c r="P229"/>
  <c r="O230"/>
  <c r="P231"/>
  <c r="O232"/>
  <c r="P233"/>
  <c r="O234"/>
  <c r="P235"/>
  <c r="O236"/>
  <c r="P237"/>
  <c r="O238"/>
  <c r="P239"/>
  <c r="O240"/>
  <c r="P241"/>
  <c r="O242"/>
  <c r="P243"/>
  <c r="O244"/>
  <c r="P245"/>
  <c r="O246"/>
  <c r="P247"/>
  <c r="O248"/>
  <c r="P249"/>
  <c r="O250"/>
  <c r="P251"/>
  <c r="O252"/>
  <c r="P253"/>
  <c r="O254"/>
  <c r="P255"/>
  <c r="O256"/>
  <c r="P257"/>
  <c r="O258"/>
  <c r="P259"/>
  <c r="O260"/>
  <c r="P261"/>
  <c r="O262"/>
  <c r="P263"/>
  <c r="O264"/>
  <c r="P265"/>
  <c r="O266"/>
  <c r="P267"/>
  <c r="O268"/>
  <c r="P269"/>
  <c r="O270"/>
  <c r="P271"/>
  <c r="O272"/>
  <c r="P273"/>
  <c r="O274"/>
  <c r="P275"/>
  <c r="O276"/>
  <c r="P277"/>
  <c r="O278"/>
  <c r="P279"/>
  <c r="O280"/>
  <c r="P281"/>
  <c r="O282"/>
  <c r="P283"/>
  <c r="O284"/>
  <c r="P285"/>
  <c r="O286"/>
  <c r="P287"/>
  <c r="O288"/>
  <c r="P289"/>
  <c r="O290"/>
  <c r="P291"/>
  <c r="O292"/>
  <c r="P293"/>
  <c r="O294"/>
  <c r="P295"/>
  <c r="O296"/>
  <c r="P297"/>
  <c r="O298"/>
  <c r="P299"/>
  <c r="O300"/>
  <c r="P301"/>
  <c r="O302"/>
  <c r="P303"/>
  <c r="O304"/>
  <c r="P305"/>
  <c r="O306"/>
  <c r="P307"/>
  <c r="O308"/>
  <c r="P309"/>
  <c r="O310"/>
  <c r="P311"/>
  <c r="O312"/>
  <c r="P313"/>
  <c r="O314"/>
  <c r="P315"/>
  <c r="O316"/>
  <c r="P317"/>
  <c r="O318"/>
  <c r="P319"/>
  <c r="O320"/>
  <c r="P321"/>
  <c r="O322"/>
  <c r="P323"/>
  <c r="O324"/>
  <c r="P325"/>
  <c r="O326"/>
  <c r="P327"/>
  <c r="O328"/>
  <c r="P329"/>
  <c r="O330"/>
  <c r="P331"/>
  <c r="O332"/>
  <c r="P333"/>
  <c r="O334"/>
  <c r="P335"/>
  <c r="O336"/>
  <c r="P337"/>
  <c r="O338"/>
  <c r="P339"/>
  <c r="O340"/>
  <c r="P341"/>
  <c r="O342"/>
  <c r="P343"/>
  <c r="O344"/>
  <c r="P345"/>
  <c r="O346"/>
  <c r="P347"/>
  <c r="O348"/>
  <c r="P349"/>
  <c r="O350"/>
  <c r="P351"/>
  <c r="O352"/>
  <c r="P353"/>
  <c r="O354"/>
  <c r="P355"/>
  <c r="O356"/>
  <c r="P357"/>
  <c r="O358"/>
  <c r="P359"/>
  <c r="O360"/>
  <c r="P361"/>
  <c r="O362"/>
  <c r="P363"/>
  <c r="O364"/>
  <c r="P365"/>
  <c r="O366"/>
  <c r="P367"/>
  <c r="O368"/>
  <c r="P369"/>
  <c r="O370"/>
  <c r="P371"/>
  <c r="O372"/>
  <c r="P373"/>
  <c r="O374"/>
  <c r="P375"/>
  <c r="O376"/>
  <c r="P377"/>
  <c r="O378"/>
  <c r="P379"/>
  <c r="O380"/>
  <c r="P381"/>
  <c r="O382"/>
  <c r="P383"/>
  <c r="O384"/>
  <c r="P385"/>
  <c r="O386"/>
  <c r="P387"/>
  <c r="O388"/>
  <c r="P389"/>
  <c r="O390"/>
  <c r="P391"/>
  <c r="O392"/>
  <c r="P393"/>
  <c r="O394"/>
  <c r="P395"/>
  <c r="O396"/>
  <c r="P397"/>
  <c r="O398"/>
  <c r="P399"/>
  <c r="O400"/>
  <c r="P401"/>
  <c r="O402"/>
  <c r="P403"/>
  <c r="O404"/>
  <c r="P405"/>
  <c r="O406"/>
  <c r="P407"/>
  <c r="O408"/>
  <c r="P409"/>
  <c r="O410"/>
  <c r="P411"/>
  <c r="O412"/>
  <c r="P413"/>
  <c r="O414"/>
  <c r="P415"/>
  <c r="O416"/>
  <c r="P417"/>
  <c r="O418"/>
  <c r="P419"/>
  <c r="O420"/>
  <c r="P421"/>
  <c r="O422"/>
  <c r="P423"/>
  <c r="O424"/>
  <c r="P425"/>
  <c r="O426"/>
  <c r="P427"/>
  <c r="O428"/>
  <c r="P429"/>
  <c r="O430"/>
  <c r="P431"/>
  <c r="O432"/>
  <c r="P433"/>
  <c r="O434"/>
  <c r="P435"/>
  <c r="O436"/>
  <c r="P437"/>
  <c r="O438"/>
  <c r="P439"/>
  <c r="O440"/>
  <c r="P441"/>
  <c r="O442"/>
  <c r="P443"/>
  <c r="O444"/>
  <c r="P445"/>
  <c r="O446"/>
  <c r="P447"/>
  <c r="O448"/>
  <c r="P449"/>
  <c r="O450"/>
  <c r="P451"/>
  <c r="O452"/>
  <c r="P453"/>
  <c r="O454"/>
  <c r="P455"/>
  <c r="O456"/>
  <c r="P457"/>
  <c r="O458"/>
  <c r="P459"/>
  <c r="O460"/>
  <c r="P461"/>
  <c r="O462"/>
  <c r="P463"/>
  <c r="O464"/>
  <c r="P465"/>
  <c r="O466"/>
  <c r="P467"/>
  <c r="O468"/>
  <c r="P469"/>
  <c r="O470"/>
  <c r="P471"/>
  <c r="O472"/>
  <c r="P473"/>
  <c r="O474"/>
  <c r="P475"/>
  <c r="O476"/>
  <c r="P477"/>
  <c r="O478"/>
  <c r="O1247"/>
  <c r="O1245"/>
  <c r="O1243"/>
  <c r="O1241"/>
  <c r="O1239"/>
  <c r="O1237"/>
  <c r="O1235"/>
  <c r="O1233"/>
  <c r="O1231"/>
  <c r="O1229"/>
  <c r="O1227"/>
  <c r="O1225"/>
  <c r="O1223"/>
  <c r="O1221"/>
  <c r="O1219"/>
  <c r="O1217"/>
  <c r="O1215"/>
  <c r="O1213"/>
  <c r="O1211"/>
  <c r="O1209"/>
  <c r="O1207"/>
  <c r="O1205"/>
  <c r="O1203"/>
  <c r="O1201"/>
  <c r="O1199"/>
  <c r="O1197"/>
  <c r="O1195"/>
  <c r="O1193"/>
  <c r="O1191"/>
  <c r="O1189"/>
  <c r="O1187"/>
  <c r="O1185"/>
  <c r="O1183"/>
  <c r="O1181"/>
  <c r="O1179"/>
  <c r="O1177"/>
  <c r="O1175"/>
  <c r="O1173"/>
  <c r="O1171"/>
  <c r="O1169"/>
  <c r="O1167"/>
  <c r="O1165"/>
  <c r="O1163"/>
  <c r="O1161"/>
  <c r="O1159"/>
  <c r="O1157"/>
  <c r="O1155"/>
  <c r="O1153"/>
  <c r="O1151"/>
  <c r="O1149"/>
  <c r="O1147"/>
  <c r="O1145"/>
  <c r="O1143"/>
  <c r="O1141"/>
  <c r="O1139"/>
  <c r="O1137"/>
  <c r="O1135"/>
  <c r="O1133"/>
  <c r="O1131"/>
  <c r="O1129"/>
  <c r="O1127"/>
  <c r="O1125"/>
  <c r="O1123"/>
  <c r="O1121"/>
  <c r="O1248"/>
  <c r="O1246"/>
  <c r="O1244"/>
  <c r="O1242"/>
  <c r="O1240"/>
  <c r="O1238"/>
  <c r="O1236"/>
  <c r="O1234"/>
  <c r="O1232"/>
  <c r="O1230"/>
  <c r="O1228"/>
  <c r="O1226"/>
  <c r="O1224"/>
  <c r="O1222"/>
  <c r="O1220"/>
  <c r="O1218"/>
  <c r="O1216"/>
  <c r="O1214"/>
  <c r="O1212"/>
  <c r="O1210"/>
  <c r="O1208"/>
  <c r="O1206"/>
  <c r="O1204"/>
  <c r="O1202"/>
  <c r="O1200"/>
  <c r="O1198"/>
  <c r="O1196"/>
  <c r="O1194"/>
  <c r="O1192"/>
  <c r="O1190"/>
  <c r="O1188"/>
  <c r="O1186"/>
  <c r="O1184"/>
  <c r="O1182"/>
  <c r="O1180"/>
  <c r="O1178"/>
  <c r="O1176"/>
  <c r="O1174"/>
  <c r="O1172"/>
  <c r="O1170"/>
  <c r="O1168"/>
  <c r="O1166"/>
  <c r="O1164"/>
  <c r="O1162"/>
  <c r="O1160"/>
  <c r="O1158"/>
  <c r="O1156"/>
  <c r="O1154"/>
  <c r="O1152"/>
  <c r="O1150"/>
  <c r="O1148"/>
  <c r="O1146"/>
  <c r="O1144"/>
  <c r="O1142"/>
  <c r="O1140"/>
  <c r="O1138"/>
  <c r="O1136"/>
  <c r="O1134"/>
  <c r="O1132"/>
  <c r="O1130"/>
  <c r="O1128"/>
  <c r="O1126"/>
  <c r="O1124"/>
  <c r="O1122"/>
  <c r="O1120"/>
  <c r="O1118"/>
  <c r="O1116"/>
  <c r="O1114"/>
  <c r="O1112"/>
  <c r="O1110"/>
  <c r="O1108"/>
  <c r="O1106"/>
  <c r="O1104"/>
  <c r="O1102"/>
  <c r="O1100"/>
  <c r="O1098"/>
  <c r="O1096"/>
  <c r="O1094"/>
  <c r="O1092"/>
  <c r="O1090"/>
  <c r="O1088"/>
  <c r="O1086"/>
  <c r="O1084"/>
  <c r="O1082"/>
  <c r="O1080"/>
  <c r="O1078"/>
  <c r="O1076"/>
  <c r="O1074"/>
  <c r="O1072"/>
  <c r="O1070"/>
  <c r="O1068"/>
  <c r="O1066"/>
  <c r="O1064"/>
  <c r="O1062"/>
  <c r="O1060"/>
  <c r="O1058"/>
  <c r="O1056"/>
  <c r="O1054"/>
  <c r="O1052"/>
  <c r="O1050"/>
  <c r="O1048"/>
  <c r="O1046"/>
  <c r="O1044"/>
  <c r="O1042"/>
  <c r="O1040"/>
  <c r="O1038"/>
  <c r="O1036"/>
  <c r="O1034"/>
  <c r="O1032"/>
  <c r="O1030"/>
  <c r="O1028"/>
  <c r="O1026"/>
  <c r="O1024"/>
  <c r="O1022"/>
  <c r="O1020"/>
  <c r="O1018"/>
  <c r="O1016"/>
  <c r="O1014"/>
  <c r="O1012"/>
  <c r="O1010"/>
  <c r="O1008"/>
  <c r="O1006"/>
  <c r="O1004"/>
  <c r="O1002"/>
  <c r="O1000"/>
  <c r="O998"/>
  <c r="O996"/>
  <c r="O994"/>
  <c r="O1119"/>
  <c r="O1117"/>
  <c r="O1115"/>
  <c r="O1113"/>
  <c r="O1111"/>
  <c r="O1109"/>
  <c r="O1107"/>
  <c r="O1105"/>
  <c r="O1103"/>
  <c r="O1101"/>
  <c r="O1099"/>
  <c r="O1097"/>
  <c r="O1095"/>
  <c r="O1093"/>
  <c r="O1091"/>
  <c r="O1089"/>
  <c r="O1087"/>
  <c r="O1085"/>
  <c r="O1083"/>
  <c r="O1081"/>
  <c r="O1079"/>
  <c r="O1077"/>
  <c r="O1075"/>
  <c r="O1073"/>
  <c r="O1071"/>
  <c r="O1069"/>
  <c r="O1067"/>
  <c r="O1065"/>
  <c r="O1063"/>
  <c r="O1061"/>
  <c r="O1059"/>
  <c r="O1057"/>
  <c r="O1055"/>
  <c r="O1053"/>
  <c r="O1051"/>
  <c r="O1049"/>
  <c r="O1047"/>
  <c r="O1045"/>
  <c r="O1043"/>
  <c r="O1041"/>
  <c r="O1039"/>
  <c r="O1037"/>
  <c r="O1035"/>
  <c r="O1033"/>
  <c r="O1031"/>
  <c r="O1029"/>
  <c r="O1027"/>
  <c r="O1025"/>
  <c r="O1023"/>
  <c r="O1021"/>
  <c r="O1019"/>
  <c r="O1017"/>
  <c r="O1015"/>
  <c r="O1013"/>
  <c r="O1011"/>
  <c r="O1009"/>
  <c r="O1007"/>
  <c r="O1005"/>
  <c r="O1003"/>
  <c r="O1001"/>
  <c r="O999"/>
  <c r="O997"/>
  <c r="O995"/>
  <c r="O993"/>
  <c r="O992"/>
  <c r="O990"/>
  <c r="O988"/>
  <c r="O986"/>
  <c r="O984"/>
  <c r="O982"/>
  <c r="O980"/>
  <c r="O978"/>
  <c r="O976"/>
  <c r="O974"/>
  <c r="O972"/>
  <c r="O970"/>
  <c r="O968"/>
  <c r="O966"/>
  <c r="O964"/>
  <c r="O962"/>
  <c r="O960"/>
  <c r="O958"/>
  <c r="O956"/>
  <c r="O954"/>
  <c r="O952"/>
  <c r="O950"/>
  <c r="O948"/>
  <c r="O946"/>
  <c r="O944"/>
  <c r="O942"/>
  <c r="O940"/>
  <c r="O938"/>
  <c r="O936"/>
  <c r="O934"/>
  <c r="O932"/>
  <c r="O930"/>
  <c r="O928"/>
  <c r="O926"/>
  <c r="O924"/>
  <c r="O922"/>
  <c r="O920"/>
  <c r="O918"/>
  <c r="O916"/>
  <c r="O914"/>
  <c r="O912"/>
  <c r="O910"/>
  <c r="O908"/>
  <c r="O906"/>
  <c r="O904"/>
  <c r="O902"/>
  <c r="O900"/>
  <c r="O898"/>
  <c r="O896"/>
  <c r="O894"/>
  <c r="O892"/>
  <c r="O890"/>
  <c r="O888"/>
  <c r="O886"/>
  <c r="O884"/>
  <c r="O882"/>
  <c r="O880"/>
  <c r="O878"/>
  <c r="O876"/>
  <c r="O874"/>
  <c r="O872"/>
  <c r="O870"/>
  <c r="O868"/>
  <c r="O866"/>
  <c r="O864"/>
  <c r="O862"/>
  <c r="O860"/>
  <c r="O858"/>
  <c r="O856"/>
  <c r="O854"/>
  <c r="O852"/>
  <c r="O850"/>
  <c r="O848"/>
  <c r="O846"/>
  <c r="O844"/>
  <c r="O842"/>
  <c r="O840"/>
  <c r="O838"/>
  <c r="O836"/>
  <c r="O834"/>
  <c r="O832"/>
  <c r="O830"/>
  <c r="O828"/>
  <c r="O826"/>
  <c r="O824"/>
  <c r="O822"/>
  <c r="O820"/>
  <c r="O818"/>
  <c r="O816"/>
  <c r="O814"/>
  <c r="O812"/>
  <c r="O810"/>
  <c r="O808"/>
  <c r="O806"/>
  <c r="O804"/>
  <c r="O802"/>
  <c r="O800"/>
  <c r="O798"/>
  <c r="O796"/>
  <c r="O794"/>
  <c r="O792"/>
  <c r="O790"/>
  <c r="O788"/>
  <c r="O786"/>
  <c r="O784"/>
  <c r="O782"/>
  <c r="O780"/>
  <c r="O778"/>
  <c r="O776"/>
  <c r="O774"/>
  <c r="O772"/>
  <c r="O770"/>
  <c r="O768"/>
  <c r="O766"/>
  <c r="O764"/>
  <c r="O762"/>
  <c r="O760"/>
  <c r="O758"/>
  <c r="O756"/>
  <c r="O754"/>
  <c r="O752"/>
  <c r="O750"/>
  <c r="O748"/>
  <c r="O746"/>
  <c r="O744"/>
  <c r="O742"/>
  <c r="O740"/>
  <c r="O991"/>
  <c r="O989"/>
  <c r="O987"/>
  <c r="O985"/>
  <c r="O983"/>
  <c r="O981"/>
  <c r="O979"/>
  <c r="O977"/>
  <c r="O975"/>
  <c r="O973"/>
  <c r="O971"/>
  <c r="O969"/>
  <c r="O967"/>
  <c r="O965"/>
  <c r="O963"/>
  <c r="O961"/>
  <c r="O959"/>
  <c r="O957"/>
  <c r="O955"/>
  <c r="O953"/>
  <c r="O951"/>
  <c r="O949"/>
  <c r="O947"/>
  <c r="O945"/>
  <c r="O943"/>
  <c r="O941"/>
  <c r="O939"/>
  <c r="O937"/>
  <c r="O935"/>
  <c r="O933"/>
  <c r="O931"/>
  <c r="O929"/>
  <c r="O927"/>
  <c r="O925"/>
  <c r="O923"/>
  <c r="O921"/>
  <c r="O919"/>
  <c r="O917"/>
  <c r="O915"/>
  <c r="O913"/>
  <c r="O911"/>
  <c r="O909"/>
  <c r="O907"/>
  <c r="O905"/>
  <c r="O903"/>
  <c r="O901"/>
  <c r="O899"/>
  <c r="O897"/>
  <c r="O895"/>
  <c r="O893"/>
  <c r="O891"/>
  <c r="O889"/>
  <c r="O887"/>
  <c r="O885"/>
  <c r="O883"/>
  <c r="O881"/>
  <c r="O879"/>
  <c r="O877"/>
  <c r="O875"/>
  <c r="O873"/>
  <c r="O871"/>
  <c r="O869"/>
  <c r="O867"/>
  <c r="O865"/>
  <c r="O863"/>
  <c r="O861"/>
  <c r="O859"/>
  <c r="O857"/>
  <c r="O855"/>
  <c r="O853"/>
  <c r="O851"/>
  <c r="O849"/>
  <c r="O847"/>
  <c r="O845"/>
  <c r="O843"/>
  <c r="O841"/>
  <c r="O839"/>
  <c r="O837"/>
  <c r="O835"/>
  <c r="O833"/>
  <c r="O831"/>
  <c r="O829"/>
  <c r="O827"/>
  <c r="O825"/>
  <c r="O823"/>
  <c r="O821"/>
  <c r="O819"/>
  <c r="O817"/>
  <c r="O815"/>
  <c r="O813"/>
  <c r="O811"/>
  <c r="O809"/>
  <c r="O807"/>
  <c r="O805"/>
  <c r="O803"/>
  <c r="O801"/>
  <c r="O799"/>
  <c r="O797"/>
  <c r="O795"/>
  <c r="O793"/>
  <c r="O791"/>
  <c r="O789"/>
  <c r="O787"/>
  <c r="O785"/>
  <c r="O783"/>
  <c r="O781"/>
  <c r="O779"/>
  <c r="O777"/>
  <c r="O775"/>
  <c r="O773"/>
  <c r="O771"/>
  <c r="O769"/>
  <c r="O767"/>
  <c r="O765"/>
  <c r="O763"/>
  <c r="O761"/>
  <c r="O759"/>
  <c r="O757"/>
  <c r="O755"/>
  <c r="O753"/>
  <c r="O751"/>
  <c r="O749"/>
  <c r="O747"/>
  <c r="O745"/>
  <c r="O743"/>
  <c r="O741"/>
  <c r="O739"/>
  <c r="O737"/>
  <c r="O735"/>
  <c r="O733"/>
  <c r="O731"/>
  <c r="O729"/>
  <c r="O727"/>
  <c r="O725"/>
  <c r="O723"/>
  <c r="O721"/>
  <c r="O719"/>
  <c r="O717"/>
  <c r="O715"/>
  <c r="O713"/>
  <c r="O711"/>
  <c r="O709"/>
  <c r="O707"/>
  <c r="O705"/>
  <c r="O703"/>
  <c r="O701"/>
  <c r="O699"/>
  <c r="O697"/>
  <c r="O695"/>
  <c r="O693"/>
  <c r="O691"/>
  <c r="O689"/>
  <c r="O687"/>
  <c r="O685"/>
  <c r="O683"/>
  <c r="O681"/>
  <c r="O679"/>
  <c r="O677"/>
  <c r="O675"/>
  <c r="O673"/>
  <c r="O671"/>
  <c r="O669"/>
  <c r="O667"/>
  <c r="O665"/>
  <c r="O663"/>
  <c r="O661"/>
  <c r="O659"/>
  <c r="O657"/>
  <c r="O655"/>
  <c r="O653"/>
  <c r="O651"/>
  <c r="O649"/>
  <c r="O647"/>
  <c r="O645"/>
  <c r="O643"/>
  <c r="O641"/>
  <c r="O639"/>
  <c r="O637"/>
  <c r="O635"/>
  <c r="O633"/>
  <c r="O631"/>
  <c r="O629"/>
  <c r="O627"/>
  <c r="O625"/>
  <c r="O623"/>
  <c r="O621"/>
  <c r="O619"/>
  <c r="O617"/>
  <c r="O615"/>
  <c r="O613"/>
  <c r="O611"/>
  <c r="O609"/>
  <c r="O607"/>
  <c r="O605"/>
  <c r="O603"/>
  <c r="O601"/>
  <c r="O599"/>
  <c r="O597"/>
  <c r="O595"/>
  <c r="O593"/>
  <c r="O591"/>
  <c r="O589"/>
  <c r="O587"/>
  <c r="O585"/>
  <c r="O583"/>
  <c r="O581"/>
  <c r="O579"/>
  <c r="O577"/>
  <c r="O575"/>
  <c r="O573"/>
  <c r="O571"/>
  <c r="O569"/>
  <c r="O567"/>
  <c r="O565"/>
  <c r="O563"/>
  <c r="O561"/>
  <c r="O559"/>
  <c r="O557"/>
  <c r="O555"/>
  <c r="O553"/>
  <c r="O551"/>
  <c r="O549"/>
  <c r="O547"/>
  <c r="O545"/>
  <c r="O543"/>
  <c r="O541"/>
  <c r="O539"/>
  <c r="O537"/>
  <c r="O535"/>
  <c r="O533"/>
  <c r="O531"/>
  <c r="O529"/>
  <c r="O527"/>
  <c r="O525"/>
  <c r="O523"/>
  <c r="O521"/>
  <c r="O519"/>
  <c r="O517"/>
  <c r="O515"/>
  <c r="O513"/>
  <c r="O511"/>
  <c r="O509"/>
  <c r="O507"/>
  <c r="O505"/>
  <c r="O503"/>
  <c r="O501"/>
  <c r="O499"/>
  <c r="O497"/>
  <c r="O495"/>
  <c r="O493"/>
  <c r="O491"/>
  <c r="O489"/>
  <c r="O487"/>
  <c r="O485"/>
  <c r="O483"/>
  <c r="O481"/>
  <c r="O736"/>
  <c r="O734"/>
  <c r="O732"/>
  <c r="O730"/>
  <c r="O728"/>
  <c r="O726"/>
  <c r="O724"/>
  <c r="O722"/>
  <c r="O720"/>
  <c r="O718"/>
  <c r="O716"/>
  <c r="O714"/>
  <c r="O712"/>
  <c r="O710"/>
  <c r="O708"/>
  <c r="O706"/>
  <c r="O704"/>
  <c r="O702"/>
  <c r="O700"/>
  <c r="O698"/>
  <c r="O696"/>
  <c r="O694"/>
  <c r="O692"/>
  <c r="O690"/>
  <c r="O688"/>
  <c r="O686"/>
  <c r="O684"/>
  <c r="O682"/>
  <c r="O680"/>
  <c r="O678"/>
  <c r="O676"/>
  <c r="O674"/>
  <c r="O672"/>
  <c r="O670"/>
  <c r="O668"/>
  <c r="O666"/>
  <c r="O664"/>
  <c r="O662"/>
  <c r="O660"/>
  <c r="O658"/>
  <c r="O656"/>
  <c r="O654"/>
  <c r="O652"/>
  <c r="O650"/>
  <c r="O648"/>
  <c r="O646"/>
  <c r="O644"/>
  <c r="O642"/>
  <c r="O640"/>
  <c r="O638"/>
  <c r="O636"/>
  <c r="O634"/>
  <c r="O632"/>
  <c r="O630"/>
  <c r="O628"/>
  <c r="O626"/>
  <c r="O624"/>
  <c r="O622"/>
  <c r="O620"/>
  <c r="O618"/>
  <c r="O616"/>
  <c r="O614"/>
  <c r="O612"/>
  <c r="O610"/>
  <c r="O608"/>
  <c r="O606"/>
  <c r="O604"/>
  <c r="O602"/>
  <c r="O600"/>
  <c r="O598"/>
  <c r="O596"/>
  <c r="O594"/>
  <c r="O592"/>
  <c r="O590"/>
  <c r="O588"/>
  <c r="O586"/>
  <c r="O584"/>
  <c r="O582"/>
  <c r="O580"/>
  <c r="O578"/>
  <c r="O576"/>
  <c r="O574"/>
  <c r="O572"/>
  <c r="O570"/>
  <c r="O568"/>
  <c r="O566"/>
  <c r="O564"/>
  <c r="O562"/>
  <c r="O560"/>
  <c r="O558"/>
  <c r="O556"/>
  <c r="O554"/>
  <c r="O552"/>
  <c r="O550"/>
  <c r="O548"/>
  <c r="O546"/>
  <c r="O544"/>
  <c r="O542"/>
  <c r="O540"/>
  <c r="O538"/>
  <c r="O536"/>
  <c r="O534"/>
  <c r="O532"/>
  <c r="O530"/>
  <c r="O528"/>
  <c r="O526"/>
  <c r="O524"/>
  <c r="O522"/>
  <c r="O520"/>
  <c r="O518"/>
  <c r="O516"/>
  <c r="O514"/>
  <c r="O512"/>
  <c r="O510"/>
  <c r="O508"/>
  <c r="O506"/>
  <c r="O504"/>
  <c r="O502"/>
  <c r="O500"/>
  <c r="O498"/>
  <c r="O496"/>
  <c r="O494"/>
  <c r="O492"/>
  <c r="O490"/>
  <c r="O488"/>
  <c r="O486"/>
  <c r="O484"/>
  <c r="O482"/>
  <c r="P1248"/>
  <c r="P1246"/>
  <c r="P1244"/>
  <c r="P1242"/>
  <c r="P1240"/>
  <c r="P1238"/>
  <c r="P1236"/>
  <c r="P1234"/>
  <c r="P1232"/>
  <c r="P1230"/>
  <c r="P1228"/>
  <c r="P1226"/>
  <c r="P1224"/>
  <c r="P1222"/>
  <c r="P1220"/>
  <c r="P1218"/>
  <c r="P1216"/>
  <c r="P1214"/>
  <c r="P1212"/>
  <c r="P1210"/>
  <c r="P1208"/>
  <c r="P1206"/>
  <c r="P1204"/>
  <c r="P1202"/>
  <c r="P1200"/>
  <c r="P1198"/>
  <c r="P1196"/>
  <c r="P1194"/>
  <c r="P1192"/>
  <c r="P1190"/>
  <c r="P1188"/>
  <c r="P1186"/>
  <c r="P1184"/>
  <c r="P1182"/>
  <c r="P1180"/>
  <c r="P1178"/>
  <c r="P1176"/>
  <c r="P1174"/>
  <c r="P1172"/>
  <c r="P1170"/>
  <c r="P1168"/>
  <c r="P1166"/>
  <c r="P1164"/>
  <c r="P1162"/>
  <c r="P1160"/>
  <c r="P1158"/>
  <c r="P1156"/>
  <c r="P1154"/>
  <c r="P1152"/>
  <c r="P1150"/>
  <c r="P1148"/>
  <c r="P1146"/>
  <c r="P1144"/>
  <c r="P1142"/>
  <c r="P1140"/>
  <c r="P1138"/>
  <c r="P1136"/>
  <c r="P1134"/>
  <c r="P1132"/>
  <c r="P1130"/>
  <c r="P1128"/>
  <c r="P1126"/>
  <c r="P1124"/>
  <c r="P1122"/>
  <c r="P1247"/>
  <c r="P1245"/>
  <c r="P1243"/>
  <c r="P1241"/>
  <c r="P1239"/>
  <c r="P1237"/>
  <c r="P1235"/>
  <c r="P1233"/>
  <c r="P1231"/>
  <c r="P1229"/>
  <c r="P1227"/>
  <c r="P1225"/>
  <c r="P1223"/>
  <c r="P1221"/>
  <c r="P1219"/>
  <c r="P1217"/>
  <c r="P1215"/>
  <c r="P1213"/>
  <c r="P1211"/>
  <c r="P1209"/>
  <c r="P1207"/>
  <c r="P1205"/>
  <c r="P1203"/>
  <c r="P1201"/>
  <c r="P1199"/>
  <c r="P1197"/>
  <c r="P1195"/>
  <c r="P1193"/>
  <c r="P1191"/>
  <c r="P1189"/>
  <c r="P1187"/>
  <c r="P1185"/>
  <c r="P1183"/>
  <c r="P1181"/>
  <c r="P1179"/>
  <c r="P1177"/>
  <c r="P1175"/>
  <c r="P1173"/>
  <c r="P1171"/>
  <c r="P1169"/>
  <c r="P1167"/>
  <c r="P1165"/>
  <c r="P1163"/>
  <c r="P1161"/>
  <c r="P1159"/>
  <c r="P1157"/>
  <c r="P1155"/>
  <c r="P1153"/>
  <c r="P1151"/>
  <c r="P1149"/>
  <c r="P1147"/>
  <c r="P1145"/>
  <c r="P1143"/>
  <c r="P1141"/>
  <c r="P1139"/>
  <c r="P1137"/>
  <c r="P1135"/>
  <c r="P1133"/>
  <c r="P1131"/>
  <c r="P1129"/>
  <c r="P1127"/>
  <c r="P1125"/>
  <c r="P1123"/>
  <c r="P1121"/>
  <c r="P1119"/>
  <c r="P1117"/>
  <c r="P1115"/>
  <c r="P1113"/>
  <c r="P1111"/>
  <c r="P1109"/>
  <c r="P1107"/>
  <c r="P1105"/>
  <c r="P1103"/>
  <c r="P1101"/>
  <c r="P1099"/>
  <c r="P1097"/>
  <c r="P1095"/>
  <c r="P1093"/>
  <c r="P1091"/>
  <c r="P1089"/>
  <c r="P1087"/>
  <c r="P1085"/>
  <c r="P1083"/>
  <c r="P1081"/>
  <c r="P1079"/>
  <c r="P1077"/>
  <c r="P1075"/>
  <c r="P1073"/>
  <c r="P1071"/>
  <c r="P1069"/>
  <c r="P1067"/>
  <c r="P1065"/>
  <c r="P1063"/>
  <c r="P1061"/>
  <c r="P1059"/>
  <c r="P1057"/>
  <c r="P1055"/>
  <c r="P1053"/>
  <c r="P1051"/>
  <c r="P1049"/>
  <c r="P1047"/>
  <c r="P1045"/>
  <c r="P1043"/>
  <c r="P1041"/>
  <c r="P1039"/>
  <c r="P1037"/>
  <c r="P1035"/>
  <c r="P1033"/>
  <c r="P1031"/>
  <c r="P1029"/>
  <c r="P1027"/>
  <c r="P1025"/>
  <c r="P1023"/>
  <c r="P1021"/>
  <c r="P1019"/>
  <c r="P1017"/>
  <c r="P1015"/>
  <c r="P1013"/>
  <c r="P1011"/>
  <c r="P1009"/>
  <c r="P1007"/>
  <c r="P1005"/>
  <c r="P1003"/>
  <c r="P1001"/>
  <c r="P999"/>
  <c r="P997"/>
  <c r="P995"/>
  <c r="P1120"/>
  <c r="P1118"/>
  <c r="P1116"/>
  <c r="P1114"/>
  <c r="P1112"/>
  <c r="P1110"/>
  <c r="P1108"/>
  <c r="P1106"/>
  <c r="P1104"/>
  <c r="P1102"/>
  <c r="P1100"/>
  <c r="P1098"/>
  <c r="P1096"/>
  <c r="P1094"/>
  <c r="P1092"/>
  <c r="P1090"/>
  <c r="P1088"/>
  <c r="P1086"/>
  <c r="P1084"/>
  <c r="P1082"/>
  <c r="P1080"/>
  <c r="P1078"/>
  <c r="P1076"/>
  <c r="P1074"/>
  <c r="P1072"/>
  <c r="P1070"/>
  <c r="P1068"/>
  <c r="P1066"/>
  <c r="P1064"/>
  <c r="P1062"/>
  <c r="P1060"/>
  <c r="P1058"/>
  <c r="P1056"/>
  <c r="P1054"/>
  <c r="P1052"/>
  <c r="P1050"/>
  <c r="P1048"/>
  <c r="P1046"/>
  <c r="P1044"/>
  <c r="P1042"/>
  <c r="P1040"/>
  <c r="P1038"/>
  <c r="P1036"/>
  <c r="P1034"/>
  <c r="P1032"/>
  <c r="P1030"/>
  <c r="P1028"/>
  <c r="P1026"/>
  <c r="P1024"/>
  <c r="P1022"/>
  <c r="P1020"/>
  <c r="P1018"/>
  <c r="P1016"/>
  <c r="P1014"/>
  <c r="P1012"/>
  <c r="P1010"/>
  <c r="P1008"/>
  <c r="P1006"/>
  <c r="P1004"/>
  <c r="P1002"/>
  <c r="P1000"/>
  <c r="P998"/>
  <c r="P996"/>
  <c r="P994"/>
  <c r="P993"/>
  <c r="P991"/>
  <c r="P989"/>
  <c r="P987"/>
  <c r="P985"/>
  <c r="P983"/>
  <c r="P981"/>
  <c r="P979"/>
  <c r="P977"/>
  <c r="P975"/>
  <c r="P973"/>
  <c r="P971"/>
  <c r="P969"/>
  <c r="P967"/>
  <c r="P965"/>
  <c r="P963"/>
  <c r="P961"/>
  <c r="P959"/>
  <c r="P957"/>
  <c r="P955"/>
  <c r="P953"/>
  <c r="P951"/>
  <c r="P949"/>
  <c r="P947"/>
  <c r="P945"/>
  <c r="P943"/>
  <c r="P941"/>
  <c r="P939"/>
  <c r="P937"/>
  <c r="P935"/>
  <c r="P933"/>
  <c r="P931"/>
  <c r="P929"/>
  <c r="P927"/>
  <c r="P925"/>
  <c r="P923"/>
  <c r="P921"/>
  <c r="P919"/>
  <c r="P917"/>
  <c r="P915"/>
  <c r="P913"/>
  <c r="P911"/>
  <c r="P909"/>
  <c r="P907"/>
  <c r="P905"/>
  <c r="P903"/>
  <c r="P901"/>
  <c r="P899"/>
  <c r="P897"/>
  <c r="P895"/>
  <c r="P893"/>
  <c r="P891"/>
  <c r="P889"/>
  <c r="P887"/>
  <c r="P885"/>
  <c r="P883"/>
  <c r="P881"/>
  <c r="P879"/>
  <c r="P877"/>
  <c r="P875"/>
  <c r="P873"/>
  <c r="P871"/>
  <c r="P869"/>
  <c r="P867"/>
  <c r="P865"/>
  <c r="P863"/>
  <c r="P861"/>
  <c r="P859"/>
  <c r="P857"/>
  <c r="P855"/>
  <c r="P853"/>
  <c r="P851"/>
  <c r="P849"/>
  <c r="P847"/>
  <c r="P845"/>
  <c r="P843"/>
  <c r="P841"/>
  <c r="P839"/>
  <c r="P837"/>
  <c r="P835"/>
  <c r="P833"/>
  <c r="P831"/>
  <c r="P829"/>
  <c r="P827"/>
  <c r="P825"/>
  <c r="P823"/>
  <c r="P821"/>
  <c r="P819"/>
  <c r="P817"/>
  <c r="P815"/>
  <c r="P813"/>
  <c r="P811"/>
  <c r="P809"/>
  <c r="P807"/>
  <c r="P805"/>
  <c r="P803"/>
  <c r="P801"/>
  <c r="P799"/>
  <c r="P797"/>
  <c r="P795"/>
  <c r="P793"/>
  <c r="P791"/>
  <c r="P789"/>
  <c r="P787"/>
  <c r="P785"/>
  <c r="P783"/>
  <c r="P781"/>
  <c r="P779"/>
  <c r="P777"/>
  <c r="P775"/>
  <c r="P773"/>
  <c r="P771"/>
  <c r="P769"/>
  <c r="P767"/>
  <c r="P765"/>
  <c r="P763"/>
  <c r="P761"/>
  <c r="P759"/>
  <c r="P757"/>
  <c r="P755"/>
  <c r="P753"/>
  <c r="P751"/>
  <c r="P749"/>
  <c r="P747"/>
  <c r="P745"/>
  <c r="P743"/>
  <c r="P741"/>
  <c r="P739"/>
  <c r="P992"/>
  <c r="P990"/>
  <c r="P988"/>
  <c r="P986"/>
  <c r="P984"/>
  <c r="P982"/>
  <c r="P980"/>
  <c r="P978"/>
  <c r="P976"/>
  <c r="P974"/>
  <c r="P972"/>
  <c r="P970"/>
  <c r="P968"/>
  <c r="P966"/>
  <c r="P964"/>
  <c r="P962"/>
  <c r="P960"/>
  <c r="P958"/>
  <c r="P956"/>
  <c r="P954"/>
  <c r="P952"/>
  <c r="P950"/>
  <c r="P948"/>
  <c r="P946"/>
  <c r="P944"/>
  <c r="P942"/>
  <c r="P940"/>
  <c r="P938"/>
  <c r="P936"/>
  <c r="P934"/>
  <c r="P932"/>
  <c r="P930"/>
  <c r="P928"/>
  <c r="P926"/>
  <c r="P924"/>
  <c r="P922"/>
  <c r="P920"/>
  <c r="P918"/>
  <c r="P916"/>
  <c r="P914"/>
  <c r="P912"/>
  <c r="P910"/>
  <c r="P908"/>
  <c r="P906"/>
  <c r="P904"/>
  <c r="P902"/>
  <c r="P900"/>
  <c r="P898"/>
  <c r="P896"/>
  <c r="P894"/>
  <c r="P892"/>
  <c r="P890"/>
  <c r="P888"/>
  <c r="P886"/>
  <c r="P884"/>
  <c r="P882"/>
  <c r="P880"/>
  <c r="P878"/>
  <c r="P876"/>
  <c r="P874"/>
  <c r="P872"/>
  <c r="P870"/>
  <c r="P868"/>
  <c r="P866"/>
  <c r="P864"/>
  <c r="P862"/>
  <c r="P860"/>
  <c r="P858"/>
  <c r="P856"/>
  <c r="P854"/>
  <c r="P852"/>
  <c r="P850"/>
  <c r="P848"/>
  <c r="P846"/>
  <c r="P844"/>
  <c r="P842"/>
  <c r="P840"/>
  <c r="P838"/>
  <c r="P836"/>
  <c r="P834"/>
  <c r="P832"/>
  <c r="P830"/>
  <c r="P828"/>
  <c r="P826"/>
  <c r="P824"/>
  <c r="P822"/>
  <c r="P820"/>
  <c r="P818"/>
  <c r="P816"/>
  <c r="P814"/>
  <c r="P812"/>
  <c r="P810"/>
  <c r="P808"/>
  <c r="P806"/>
  <c r="P804"/>
  <c r="P802"/>
  <c r="P800"/>
  <c r="P798"/>
  <c r="P796"/>
  <c r="P794"/>
  <c r="P792"/>
  <c r="P790"/>
  <c r="P788"/>
  <c r="P786"/>
  <c r="P784"/>
  <c r="P782"/>
  <c r="P780"/>
  <c r="P778"/>
  <c r="P776"/>
  <c r="P774"/>
  <c r="P772"/>
  <c r="P770"/>
  <c r="P768"/>
  <c r="P766"/>
  <c r="P764"/>
  <c r="P762"/>
  <c r="P760"/>
  <c r="P758"/>
  <c r="P756"/>
  <c r="P754"/>
  <c r="P752"/>
  <c r="P750"/>
  <c r="P748"/>
  <c r="P746"/>
  <c r="P744"/>
  <c r="P742"/>
  <c r="P740"/>
  <c r="P738"/>
  <c r="P736"/>
  <c r="P734"/>
  <c r="P732"/>
  <c r="P730"/>
  <c r="P728"/>
  <c r="P726"/>
  <c r="P724"/>
  <c r="P722"/>
  <c r="P720"/>
  <c r="P718"/>
  <c r="P716"/>
  <c r="P714"/>
  <c r="P712"/>
  <c r="P710"/>
  <c r="P708"/>
  <c r="P706"/>
  <c r="P704"/>
  <c r="P702"/>
  <c r="P700"/>
  <c r="P698"/>
  <c r="P696"/>
  <c r="P694"/>
  <c r="P692"/>
  <c r="P690"/>
  <c r="P688"/>
  <c r="P686"/>
  <c r="P684"/>
  <c r="P682"/>
  <c r="P680"/>
  <c r="P678"/>
  <c r="P676"/>
  <c r="P674"/>
  <c r="P672"/>
  <c r="P670"/>
  <c r="P668"/>
  <c r="P666"/>
  <c r="P664"/>
  <c r="P662"/>
  <c r="P660"/>
  <c r="P658"/>
  <c r="P656"/>
  <c r="P654"/>
  <c r="P652"/>
  <c r="P650"/>
  <c r="P648"/>
  <c r="P646"/>
  <c r="P644"/>
  <c r="P642"/>
  <c r="P640"/>
  <c r="P638"/>
  <c r="P636"/>
  <c r="P634"/>
  <c r="P632"/>
  <c r="P630"/>
  <c r="P628"/>
  <c r="P626"/>
  <c r="P624"/>
  <c r="P622"/>
  <c r="P620"/>
  <c r="P618"/>
  <c r="P616"/>
  <c r="P614"/>
  <c r="P612"/>
  <c r="P610"/>
  <c r="P608"/>
  <c r="P606"/>
  <c r="P604"/>
  <c r="P602"/>
  <c r="P600"/>
  <c r="P598"/>
  <c r="P596"/>
  <c r="P594"/>
  <c r="P592"/>
  <c r="P590"/>
  <c r="P588"/>
  <c r="P586"/>
  <c r="P584"/>
  <c r="P582"/>
  <c r="P580"/>
  <c r="P578"/>
  <c r="P576"/>
  <c r="P574"/>
  <c r="P572"/>
  <c r="P570"/>
  <c r="P568"/>
  <c r="P566"/>
  <c r="P564"/>
  <c r="P562"/>
  <c r="P560"/>
  <c r="P558"/>
  <c r="P556"/>
  <c r="P554"/>
  <c r="P552"/>
  <c r="P550"/>
  <c r="P548"/>
  <c r="P546"/>
  <c r="P544"/>
  <c r="P542"/>
  <c r="P540"/>
  <c r="P538"/>
  <c r="P536"/>
  <c r="P534"/>
  <c r="P532"/>
  <c r="P530"/>
  <c r="P528"/>
  <c r="P526"/>
  <c r="P524"/>
  <c r="P522"/>
  <c r="P520"/>
  <c r="P518"/>
  <c r="P516"/>
  <c r="P514"/>
  <c r="P512"/>
  <c r="P510"/>
  <c r="P508"/>
  <c r="P506"/>
  <c r="P504"/>
  <c r="P502"/>
  <c r="P500"/>
  <c r="P498"/>
  <c r="P496"/>
  <c r="P494"/>
  <c r="P492"/>
  <c r="P490"/>
  <c r="P488"/>
  <c r="P486"/>
  <c r="P484"/>
  <c r="P482"/>
  <c r="P737"/>
  <c r="P735"/>
  <c r="P733"/>
  <c r="P731"/>
  <c r="P729"/>
  <c r="P727"/>
  <c r="P725"/>
  <c r="P723"/>
  <c r="P721"/>
  <c r="P719"/>
  <c r="P717"/>
  <c r="P715"/>
  <c r="P713"/>
  <c r="P711"/>
  <c r="P709"/>
  <c r="P707"/>
  <c r="P705"/>
  <c r="P703"/>
  <c r="P701"/>
  <c r="P699"/>
  <c r="P697"/>
  <c r="P695"/>
  <c r="P693"/>
  <c r="P691"/>
  <c r="P689"/>
  <c r="P687"/>
  <c r="P685"/>
  <c r="P683"/>
  <c r="P681"/>
  <c r="P679"/>
  <c r="P677"/>
  <c r="P675"/>
  <c r="P673"/>
  <c r="P671"/>
  <c r="P669"/>
  <c r="P667"/>
  <c r="P665"/>
  <c r="P663"/>
  <c r="P661"/>
  <c r="P659"/>
  <c r="P657"/>
  <c r="P655"/>
  <c r="P653"/>
  <c r="P651"/>
  <c r="P649"/>
  <c r="P647"/>
  <c r="P645"/>
  <c r="P643"/>
  <c r="P641"/>
  <c r="P639"/>
  <c r="P637"/>
  <c r="P635"/>
  <c r="P633"/>
  <c r="P631"/>
  <c r="P629"/>
  <c r="P627"/>
  <c r="P625"/>
  <c r="P623"/>
  <c r="P621"/>
  <c r="P619"/>
  <c r="P617"/>
  <c r="P615"/>
  <c r="P613"/>
  <c r="P611"/>
  <c r="P609"/>
  <c r="P607"/>
  <c r="P605"/>
  <c r="P603"/>
  <c r="P601"/>
  <c r="P599"/>
  <c r="P597"/>
  <c r="P595"/>
  <c r="P593"/>
  <c r="P591"/>
  <c r="P589"/>
  <c r="P587"/>
  <c r="P585"/>
  <c r="P583"/>
  <c r="P581"/>
  <c r="P579"/>
  <c r="P577"/>
  <c r="P575"/>
  <c r="P573"/>
  <c r="P571"/>
  <c r="P569"/>
  <c r="P567"/>
  <c r="P565"/>
  <c r="P563"/>
  <c r="P561"/>
  <c r="P559"/>
  <c r="P557"/>
  <c r="P555"/>
  <c r="P553"/>
  <c r="P551"/>
  <c r="P549"/>
  <c r="P547"/>
  <c r="P545"/>
  <c r="P543"/>
  <c r="P541"/>
  <c r="P539"/>
  <c r="P537"/>
  <c r="P535"/>
  <c r="P533"/>
  <c r="P531"/>
  <c r="P529"/>
  <c r="P527"/>
  <c r="P525"/>
  <c r="P523"/>
  <c r="P521"/>
  <c r="P519"/>
  <c r="P517"/>
  <c r="P515"/>
  <c r="P513"/>
  <c r="P511"/>
  <c r="P509"/>
  <c r="P507"/>
  <c r="P505"/>
  <c r="P503"/>
  <c r="P501"/>
  <c r="P499"/>
  <c r="P497"/>
  <c r="P495"/>
  <c r="P493"/>
  <c r="P491"/>
  <c r="P489"/>
  <c r="P487"/>
  <c r="P485"/>
  <c r="P483"/>
  <c r="P481"/>
  <c r="E6"/>
  <c r="E7" s="1"/>
  <c r="E8" s="1"/>
  <c r="E9" s="1"/>
  <c r="E10" s="1"/>
  <c r="E11" s="1"/>
  <c r="E12" s="1"/>
  <c r="E13" s="1"/>
  <c r="E14" s="1"/>
  <c r="E15" s="1"/>
  <c r="E16" s="1"/>
  <c r="E17" s="1"/>
  <c r="E18" s="1"/>
  <c r="E19" s="1"/>
  <c r="E20" s="1"/>
  <c r="E21" s="1"/>
  <c r="E22" s="1"/>
  <c r="E23" s="1"/>
  <c r="E24" s="1"/>
  <c r="E25" s="1"/>
  <c r="E26" s="1"/>
  <c r="E27" s="1"/>
  <c r="E28" s="1"/>
  <c r="E29" s="1"/>
  <c r="E30" s="1"/>
  <c r="E31" s="1"/>
  <c r="E32" s="1"/>
  <c r="E33" s="1"/>
  <c r="E34" s="1"/>
  <c r="E35" s="1"/>
  <c r="E36" s="1"/>
  <c r="E37" s="1"/>
  <c r="E38" s="1"/>
  <c r="E39" s="1"/>
  <c r="E40" s="1"/>
  <c r="E41" s="1"/>
  <c r="E42" s="1"/>
  <c r="E43" s="1"/>
  <c r="E44" s="1"/>
  <c r="E45" s="1"/>
  <c r="E46" s="1"/>
  <c r="E47" s="1"/>
  <c r="E48" s="1"/>
  <c r="E49" s="1"/>
  <c r="E50" s="1"/>
  <c r="E51" s="1"/>
  <c r="E52" s="1"/>
  <c r="E53" s="1"/>
  <c r="E54" s="1"/>
  <c r="E55" s="1"/>
  <c r="E56" s="1"/>
  <c r="E57" s="1"/>
  <c r="E58" s="1"/>
  <c r="E59" s="1"/>
  <c r="E60" s="1"/>
  <c r="E61" s="1"/>
  <c r="E62" s="1"/>
  <c r="E63" s="1"/>
  <c r="E64" s="1"/>
  <c r="E65" s="1"/>
  <c r="E66" s="1"/>
  <c r="E67" s="1"/>
  <c r="E68" s="1"/>
  <c r="E69" s="1"/>
  <c r="E70" s="1"/>
  <c r="E71" s="1"/>
  <c r="E72" s="1"/>
  <c r="E73" s="1"/>
  <c r="E74" s="1"/>
  <c r="E75" s="1"/>
  <c r="E76" s="1"/>
  <c r="E77" s="1"/>
  <c r="E78" s="1"/>
  <c r="E79" s="1"/>
  <c r="E80" s="1"/>
  <c r="E81" s="1"/>
  <c r="E82" s="1"/>
  <c r="E83" s="1"/>
  <c r="E84" s="1"/>
  <c r="E85" s="1"/>
  <c r="E86" s="1"/>
  <c r="E87" s="1"/>
  <c r="E88" s="1"/>
  <c r="E89" s="1"/>
  <c r="E90" s="1"/>
  <c r="E91" s="1"/>
  <c r="E92" s="1"/>
  <c r="E93" s="1"/>
  <c r="E94" s="1"/>
  <c r="E95" s="1"/>
  <c r="E96" s="1"/>
  <c r="E97" s="1"/>
  <c r="E98" s="1"/>
  <c r="E99" s="1"/>
  <c r="E100" s="1"/>
  <c r="E101" s="1"/>
  <c r="E102" s="1"/>
  <c r="E103" s="1"/>
  <c r="E104" s="1"/>
  <c r="E105" s="1"/>
  <c r="E106" s="1"/>
  <c r="E107" s="1"/>
  <c r="E108" s="1"/>
  <c r="E109" s="1"/>
  <c r="E110" s="1"/>
  <c r="E111" s="1"/>
  <c r="E112" s="1"/>
  <c r="E113" s="1"/>
  <c r="E114" s="1"/>
  <c r="E115" s="1"/>
  <c r="E116" s="1"/>
  <c r="E117" s="1"/>
  <c r="E118" s="1"/>
  <c r="E119" s="1"/>
  <c r="E120" s="1"/>
  <c r="E121" s="1"/>
  <c r="E122" s="1"/>
  <c r="E123" s="1"/>
  <c r="E124" s="1"/>
  <c r="E125" s="1"/>
  <c r="E126" s="1"/>
  <c r="E127" s="1"/>
  <c r="E128" s="1"/>
  <c r="E129" s="1"/>
  <c r="E130" s="1"/>
  <c r="E131" s="1"/>
  <c r="E132" s="1"/>
  <c r="E133" s="1"/>
  <c r="E134" s="1"/>
  <c r="E135" s="1"/>
  <c r="E136" s="1"/>
  <c r="E137" s="1"/>
  <c r="E138" s="1"/>
  <c r="E139" s="1"/>
  <c r="E140" s="1"/>
  <c r="E141" s="1"/>
  <c r="E142" s="1"/>
  <c r="E143" s="1"/>
  <c r="E144" s="1"/>
  <c r="E145" s="1"/>
  <c r="E146" s="1"/>
  <c r="E147" s="1"/>
  <c r="E148" s="1"/>
  <c r="E149" s="1"/>
  <c r="E150" s="1"/>
  <c r="E151" s="1"/>
  <c r="E152" s="1"/>
  <c r="E153" s="1"/>
  <c r="E154" s="1"/>
  <c r="E155" s="1"/>
  <c r="E156" s="1"/>
  <c r="E157" s="1"/>
  <c r="E158" s="1"/>
  <c r="E159" s="1"/>
  <c r="E160" s="1"/>
  <c r="E161" s="1"/>
  <c r="E162" s="1"/>
  <c r="E163" s="1"/>
  <c r="E164" s="1"/>
  <c r="E165" s="1"/>
  <c r="E166" s="1"/>
  <c r="E167" s="1"/>
  <c r="E168" s="1"/>
  <c r="E169" s="1"/>
  <c r="E170" s="1"/>
  <c r="E171" s="1"/>
  <c r="E172" s="1"/>
  <c r="E173" s="1"/>
  <c r="E174" s="1"/>
  <c r="E175" s="1"/>
  <c r="E176" s="1"/>
  <c r="E177" s="1"/>
  <c r="E178" s="1"/>
  <c r="E179" s="1"/>
  <c r="E180" s="1"/>
  <c r="E181" s="1"/>
  <c r="E182" s="1"/>
  <c r="E183" s="1"/>
  <c r="E184" s="1"/>
  <c r="E185" s="1"/>
  <c r="E186" s="1"/>
  <c r="E187" s="1"/>
  <c r="E188" s="1"/>
  <c r="E189" s="1"/>
  <c r="E190" s="1"/>
  <c r="E191" s="1"/>
  <c r="E192" s="1"/>
  <c r="E193" s="1"/>
  <c r="E194" s="1"/>
  <c r="E195" s="1"/>
  <c r="E196" s="1"/>
  <c r="E197" s="1"/>
  <c r="E198" s="1"/>
  <c r="E199" s="1"/>
  <c r="E200" s="1"/>
  <c r="E201" s="1"/>
  <c r="E202" s="1"/>
  <c r="E203" s="1"/>
  <c r="E204" s="1"/>
  <c r="E205" s="1"/>
  <c r="E206" s="1"/>
  <c r="E207" s="1"/>
  <c r="E208" s="1"/>
  <c r="E209" s="1"/>
  <c r="E210" s="1"/>
  <c r="E211" s="1"/>
  <c r="E212" s="1"/>
  <c r="E213" s="1"/>
  <c r="E214" s="1"/>
  <c r="E215" s="1"/>
  <c r="E216" s="1"/>
  <c r="E217" s="1"/>
  <c r="E218" s="1"/>
  <c r="E219" s="1"/>
  <c r="E220" s="1"/>
  <c r="E221" s="1"/>
  <c r="E222" s="1"/>
  <c r="E223" s="1"/>
  <c r="E224" s="1"/>
  <c r="E225" s="1"/>
  <c r="E226" s="1"/>
  <c r="E227" s="1"/>
  <c r="E228" s="1"/>
  <c r="E229" s="1"/>
  <c r="E230" s="1"/>
  <c r="E231" s="1"/>
  <c r="E232" s="1"/>
  <c r="E233" s="1"/>
  <c r="E234" s="1"/>
  <c r="E235" s="1"/>
  <c r="E236" s="1"/>
  <c r="E237" s="1"/>
  <c r="E238" s="1"/>
  <c r="E239" s="1"/>
  <c r="E240" s="1"/>
  <c r="E241" s="1"/>
  <c r="E242" s="1"/>
  <c r="E243" s="1"/>
  <c r="E244" s="1"/>
  <c r="E245" s="1"/>
  <c r="E246" s="1"/>
  <c r="E247" s="1"/>
  <c r="E248" s="1"/>
  <c r="E249" s="1"/>
  <c r="E250" s="1"/>
  <c r="E251" s="1"/>
  <c r="E252" s="1"/>
  <c r="E253" s="1"/>
  <c r="E254" s="1"/>
  <c r="E255" s="1"/>
  <c r="E256" s="1"/>
  <c r="E257" s="1"/>
  <c r="E258" s="1"/>
  <c r="E259" s="1"/>
  <c r="E260" s="1"/>
  <c r="E261" s="1"/>
  <c r="E262" s="1"/>
  <c r="E263" s="1"/>
  <c r="E264" s="1"/>
  <c r="E265" s="1"/>
  <c r="E266" s="1"/>
  <c r="E267" s="1"/>
  <c r="E268" s="1"/>
  <c r="E269" s="1"/>
  <c r="E270" s="1"/>
  <c r="E271" s="1"/>
  <c r="E272" s="1"/>
  <c r="E273" s="1"/>
  <c r="E274" s="1"/>
  <c r="E275" s="1"/>
  <c r="E276" s="1"/>
  <c r="E277" s="1"/>
  <c r="E278" s="1"/>
  <c r="E279" s="1"/>
  <c r="E280" s="1"/>
  <c r="E281" s="1"/>
  <c r="E282" s="1"/>
  <c r="E283" s="1"/>
  <c r="E284" s="1"/>
  <c r="E285" s="1"/>
  <c r="E286" s="1"/>
  <c r="E287" s="1"/>
  <c r="E288" s="1"/>
  <c r="E289" s="1"/>
  <c r="E290" s="1"/>
  <c r="E291" s="1"/>
  <c r="E292" s="1"/>
  <c r="E293" s="1"/>
  <c r="E294" s="1"/>
  <c r="E295" s="1"/>
  <c r="E296" s="1"/>
  <c r="E297" s="1"/>
  <c r="E298" s="1"/>
  <c r="E299" s="1"/>
  <c r="E300" s="1"/>
  <c r="E301" s="1"/>
  <c r="E302" s="1"/>
  <c r="E303" s="1"/>
  <c r="E304" s="1"/>
  <c r="E305" s="1"/>
  <c r="E306" s="1"/>
  <c r="E307" s="1"/>
  <c r="E308" s="1"/>
  <c r="E309" s="1"/>
  <c r="E310" s="1"/>
  <c r="E311" s="1"/>
  <c r="E312" s="1"/>
  <c r="E313" s="1"/>
  <c r="E314" s="1"/>
  <c r="E315" s="1"/>
  <c r="E316" s="1"/>
  <c r="E317" s="1"/>
  <c r="E318" s="1"/>
  <c r="E319" s="1"/>
  <c r="E320" s="1"/>
  <c r="E321" s="1"/>
  <c r="E322" s="1"/>
  <c r="E323" s="1"/>
  <c r="E324" s="1"/>
  <c r="E325" s="1"/>
  <c r="E326" s="1"/>
  <c r="E327" s="1"/>
  <c r="E328" s="1"/>
  <c r="E329" s="1"/>
  <c r="E330" s="1"/>
  <c r="E331" s="1"/>
  <c r="E332" s="1"/>
  <c r="E333" s="1"/>
  <c r="E334" s="1"/>
  <c r="E335" s="1"/>
  <c r="E336" s="1"/>
  <c r="E337" s="1"/>
  <c r="E338" s="1"/>
  <c r="E339" s="1"/>
  <c r="E340" s="1"/>
  <c r="E341" s="1"/>
  <c r="E342" s="1"/>
  <c r="E343" s="1"/>
  <c r="E344" s="1"/>
  <c r="E345" s="1"/>
  <c r="E346" s="1"/>
  <c r="E347" s="1"/>
  <c r="E348" s="1"/>
  <c r="E349" s="1"/>
  <c r="E350" s="1"/>
  <c r="E351" s="1"/>
  <c r="E352" s="1"/>
  <c r="E353" s="1"/>
  <c r="E354" s="1"/>
  <c r="E355" s="1"/>
  <c r="E356" s="1"/>
  <c r="E357" s="1"/>
  <c r="E358" s="1"/>
  <c r="E359" s="1"/>
  <c r="E360" s="1"/>
  <c r="E361" s="1"/>
  <c r="E362" s="1"/>
  <c r="E363" s="1"/>
  <c r="E364" s="1"/>
  <c r="E365" s="1"/>
  <c r="E366" s="1"/>
  <c r="E367" s="1"/>
  <c r="E368" s="1"/>
  <c r="E369" s="1"/>
  <c r="E370" s="1"/>
  <c r="E371" s="1"/>
  <c r="E372" s="1"/>
  <c r="E373" s="1"/>
  <c r="E374" s="1"/>
  <c r="E375" s="1"/>
  <c r="E376" s="1"/>
  <c r="E377" s="1"/>
  <c r="E378" s="1"/>
  <c r="E379" s="1"/>
  <c r="E380" s="1"/>
  <c r="E381" s="1"/>
  <c r="E382" s="1"/>
  <c r="E383" s="1"/>
  <c r="E384" s="1"/>
  <c r="E385" s="1"/>
  <c r="E386" s="1"/>
  <c r="E387" s="1"/>
  <c r="E388" s="1"/>
  <c r="E389" s="1"/>
  <c r="E390" s="1"/>
  <c r="E391" s="1"/>
  <c r="E392" s="1"/>
  <c r="E393" s="1"/>
  <c r="E394" s="1"/>
  <c r="E395" s="1"/>
  <c r="E396" s="1"/>
  <c r="E397" s="1"/>
  <c r="E398" s="1"/>
  <c r="E399" s="1"/>
  <c r="E400" s="1"/>
  <c r="E401" s="1"/>
  <c r="E402" s="1"/>
  <c r="E403" s="1"/>
  <c r="E404" s="1"/>
  <c r="E405" s="1"/>
  <c r="E406" s="1"/>
  <c r="E407" s="1"/>
  <c r="E408" s="1"/>
  <c r="E409" s="1"/>
  <c r="E410" s="1"/>
  <c r="E411" s="1"/>
  <c r="E412" s="1"/>
  <c r="E413" s="1"/>
  <c r="E414" s="1"/>
  <c r="E415" s="1"/>
  <c r="E416" s="1"/>
  <c r="E417" s="1"/>
  <c r="E418" s="1"/>
  <c r="E419" s="1"/>
  <c r="E420" s="1"/>
  <c r="E421" s="1"/>
  <c r="E422" s="1"/>
  <c r="E423" s="1"/>
  <c r="E424" s="1"/>
  <c r="E425" s="1"/>
  <c r="E426" s="1"/>
  <c r="E427" s="1"/>
  <c r="E428" s="1"/>
  <c r="E429" s="1"/>
  <c r="E430" s="1"/>
  <c r="E431" s="1"/>
  <c r="E432" s="1"/>
  <c r="E433" s="1"/>
  <c r="E434" s="1"/>
  <c r="E435" s="1"/>
  <c r="E436" s="1"/>
  <c r="E437" s="1"/>
  <c r="E438" s="1"/>
  <c r="E439" s="1"/>
  <c r="E440" s="1"/>
  <c r="E441" s="1"/>
  <c r="E442" s="1"/>
  <c r="E443" s="1"/>
  <c r="E444" s="1"/>
  <c r="E445" s="1"/>
  <c r="E446" s="1"/>
  <c r="E447" s="1"/>
  <c r="E448" s="1"/>
  <c r="E449" s="1"/>
  <c r="E450" s="1"/>
  <c r="E451" s="1"/>
  <c r="E452" s="1"/>
  <c r="E453" s="1"/>
  <c r="E454" s="1"/>
  <c r="E455" s="1"/>
  <c r="E456" s="1"/>
  <c r="E457" s="1"/>
  <c r="E458" s="1"/>
  <c r="E459" s="1"/>
  <c r="E460" s="1"/>
  <c r="E461" s="1"/>
  <c r="E462" s="1"/>
  <c r="E463" s="1"/>
  <c r="E464" s="1"/>
  <c r="E465" s="1"/>
  <c r="E466" s="1"/>
  <c r="E467" s="1"/>
  <c r="E468" s="1"/>
  <c r="E469" s="1"/>
  <c r="E470" s="1"/>
  <c r="E471" s="1"/>
  <c r="E472" s="1"/>
  <c r="E473" s="1"/>
  <c r="E474" s="1"/>
  <c r="E475" s="1"/>
  <c r="E476" s="1"/>
  <c r="E477" s="1"/>
  <c r="E478" s="1"/>
  <c r="E479" s="1"/>
  <c r="E480" s="1"/>
  <c r="E481" s="1"/>
  <c r="E482" s="1"/>
  <c r="E483" s="1"/>
  <c r="E484" s="1"/>
  <c r="E485" s="1"/>
  <c r="E486" s="1"/>
  <c r="E487" s="1"/>
  <c r="E488" s="1"/>
  <c r="E489" s="1"/>
  <c r="E490" s="1"/>
  <c r="E491" s="1"/>
  <c r="E492" s="1"/>
  <c r="E493" s="1"/>
  <c r="E494" s="1"/>
  <c r="E495" s="1"/>
  <c r="E496" s="1"/>
  <c r="E497" s="1"/>
  <c r="E498" s="1"/>
  <c r="E499" s="1"/>
  <c r="E500" s="1"/>
  <c r="E501" s="1"/>
  <c r="E502" s="1"/>
  <c r="E503" s="1"/>
  <c r="E504" s="1"/>
  <c r="E505" s="1"/>
  <c r="E506" s="1"/>
  <c r="E507" s="1"/>
  <c r="E508" s="1"/>
  <c r="E509" s="1"/>
  <c r="E510" s="1"/>
  <c r="E511" s="1"/>
  <c r="E512" s="1"/>
  <c r="E513" s="1"/>
  <c r="E514" s="1"/>
  <c r="E515" s="1"/>
  <c r="E516" s="1"/>
  <c r="E517" s="1"/>
  <c r="E518" s="1"/>
  <c r="E519" s="1"/>
  <c r="E520" s="1"/>
  <c r="E521" s="1"/>
  <c r="E522" s="1"/>
  <c r="E523" s="1"/>
  <c r="E524" s="1"/>
  <c r="E525" s="1"/>
  <c r="E526" s="1"/>
  <c r="E527" s="1"/>
  <c r="E528" s="1"/>
  <c r="E529" s="1"/>
  <c r="E530" s="1"/>
  <c r="E531" s="1"/>
  <c r="E532" s="1"/>
  <c r="E533" s="1"/>
  <c r="E534" s="1"/>
  <c r="E535" s="1"/>
  <c r="E536" s="1"/>
  <c r="E537" s="1"/>
  <c r="E538" s="1"/>
  <c r="E539" s="1"/>
  <c r="E540" s="1"/>
  <c r="E541" s="1"/>
  <c r="E542" s="1"/>
  <c r="E543" s="1"/>
  <c r="E544" s="1"/>
  <c r="E545" s="1"/>
  <c r="E546" s="1"/>
  <c r="E547" s="1"/>
  <c r="E548" s="1"/>
  <c r="E549" s="1"/>
  <c r="E550" s="1"/>
  <c r="E551" s="1"/>
  <c r="E552" s="1"/>
  <c r="E553" s="1"/>
  <c r="E554" s="1"/>
  <c r="E555" s="1"/>
  <c r="E556" s="1"/>
  <c r="E557" s="1"/>
  <c r="E558" s="1"/>
  <c r="E559" s="1"/>
  <c r="E560" s="1"/>
  <c r="E561" s="1"/>
  <c r="E562" s="1"/>
  <c r="E563" s="1"/>
  <c r="E564" s="1"/>
  <c r="E565" s="1"/>
  <c r="E566" s="1"/>
  <c r="E567" s="1"/>
  <c r="E568" s="1"/>
  <c r="E569" s="1"/>
  <c r="E570" s="1"/>
  <c r="E571" s="1"/>
  <c r="E572" s="1"/>
  <c r="E573" s="1"/>
  <c r="E574" s="1"/>
  <c r="E575" s="1"/>
  <c r="E576" s="1"/>
  <c r="E577" s="1"/>
  <c r="E578" s="1"/>
  <c r="E579" s="1"/>
  <c r="E580" s="1"/>
  <c r="E581" s="1"/>
  <c r="E582" s="1"/>
  <c r="E583" s="1"/>
  <c r="E584" s="1"/>
  <c r="E585" s="1"/>
  <c r="E586" s="1"/>
  <c r="E587" s="1"/>
  <c r="E588" s="1"/>
  <c r="E589" s="1"/>
  <c r="E590" s="1"/>
  <c r="E591" s="1"/>
  <c r="E592" s="1"/>
  <c r="E593" s="1"/>
  <c r="E594" s="1"/>
  <c r="E595" s="1"/>
  <c r="E596" s="1"/>
  <c r="E597" s="1"/>
  <c r="E598" s="1"/>
  <c r="E599" s="1"/>
  <c r="E600" s="1"/>
  <c r="E601" s="1"/>
  <c r="E602" s="1"/>
  <c r="E603" s="1"/>
  <c r="E604" s="1"/>
  <c r="E605" s="1"/>
  <c r="E606" s="1"/>
  <c r="E607" s="1"/>
  <c r="E608" s="1"/>
  <c r="E609" s="1"/>
  <c r="E610" s="1"/>
  <c r="E611" s="1"/>
  <c r="E612" s="1"/>
  <c r="E613" s="1"/>
  <c r="E614" s="1"/>
  <c r="E615" s="1"/>
  <c r="E616" s="1"/>
  <c r="E617" s="1"/>
  <c r="E618" s="1"/>
  <c r="E619" s="1"/>
  <c r="E620" s="1"/>
  <c r="E621" s="1"/>
  <c r="E622" s="1"/>
  <c r="E623" s="1"/>
  <c r="E624" s="1"/>
  <c r="E625" s="1"/>
  <c r="E626" s="1"/>
  <c r="E627" s="1"/>
  <c r="E628" s="1"/>
  <c r="E629" s="1"/>
  <c r="E630" s="1"/>
  <c r="E631" s="1"/>
  <c r="E632" s="1"/>
  <c r="E633" s="1"/>
  <c r="E634" s="1"/>
  <c r="E635" s="1"/>
  <c r="E636" s="1"/>
  <c r="E637" s="1"/>
  <c r="E638" s="1"/>
  <c r="E639" s="1"/>
  <c r="E640" s="1"/>
  <c r="E641" s="1"/>
  <c r="E642" s="1"/>
  <c r="E643" s="1"/>
  <c r="E644" s="1"/>
  <c r="E645" s="1"/>
  <c r="E646" s="1"/>
  <c r="E647" s="1"/>
  <c r="E648" s="1"/>
  <c r="E649" s="1"/>
  <c r="E650" s="1"/>
  <c r="E651" s="1"/>
  <c r="E652" s="1"/>
  <c r="E653" s="1"/>
  <c r="E654" s="1"/>
  <c r="E655" s="1"/>
  <c r="E656" s="1"/>
  <c r="E657" s="1"/>
  <c r="E658" s="1"/>
  <c r="E659" s="1"/>
  <c r="E660" s="1"/>
  <c r="E661" s="1"/>
  <c r="E662" s="1"/>
  <c r="E663" s="1"/>
  <c r="E664" s="1"/>
  <c r="E665" s="1"/>
  <c r="E666" s="1"/>
  <c r="E667" s="1"/>
  <c r="E668" s="1"/>
  <c r="E669" s="1"/>
  <c r="E670" s="1"/>
  <c r="E671" s="1"/>
  <c r="E672" s="1"/>
  <c r="E673" s="1"/>
  <c r="E674" s="1"/>
  <c r="E675" s="1"/>
  <c r="E676" s="1"/>
  <c r="E677" s="1"/>
  <c r="E678" s="1"/>
  <c r="E679" s="1"/>
  <c r="E680" s="1"/>
  <c r="E681" s="1"/>
  <c r="E682" s="1"/>
  <c r="E683" s="1"/>
  <c r="E684" s="1"/>
  <c r="E685" s="1"/>
  <c r="E686" s="1"/>
  <c r="E687" s="1"/>
  <c r="E688" s="1"/>
  <c r="E689" s="1"/>
  <c r="E690" s="1"/>
  <c r="E691" s="1"/>
  <c r="E692" s="1"/>
  <c r="E693" s="1"/>
  <c r="E694" s="1"/>
  <c r="E695" s="1"/>
  <c r="E696" s="1"/>
  <c r="E697" s="1"/>
  <c r="E698" s="1"/>
  <c r="E699" s="1"/>
  <c r="E700" s="1"/>
  <c r="E701" s="1"/>
  <c r="E702" s="1"/>
  <c r="E703" s="1"/>
  <c r="E704" s="1"/>
  <c r="E705" s="1"/>
  <c r="E706" s="1"/>
  <c r="E707" s="1"/>
  <c r="E708" s="1"/>
  <c r="E709" s="1"/>
  <c r="E710" s="1"/>
  <c r="E711" s="1"/>
  <c r="E712" s="1"/>
  <c r="E713" s="1"/>
  <c r="E714" s="1"/>
  <c r="E715" s="1"/>
  <c r="E716" s="1"/>
  <c r="E717" s="1"/>
  <c r="E718" s="1"/>
  <c r="E719" s="1"/>
  <c r="E720" s="1"/>
  <c r="E721" s="1"/>
  <c r="E722" s="1"/>
  <c r="E723" s="1"/>
  <c r="E724" s="1"/>
  <c r="E725" s="1"/>
  <c r="E726" s="1"/>
  <c r="E727" s="1"/>
  <c r="E728" s="1"/>
  <c r="E729" s="1"/>
  <c r="E730" s="1"/>
  <c r="E731" s="1"/>
  <c r="E732" s="1"/>
  <c r="E733" s="1"/>
  <c r="E734" s="1"/>
  <c r="E735" s="1"/>
  <c r="E736" s="1"/>
  <c r="E737" s="1"/>
  <c r="E738" s="1"/>
  <c r="E739" s="1"/>
  <c r="E740" s="1"/>
  <c r="E741" s="1"/>
  <c r="E742" s="1"/>
  <c r="E743" s="1"/>
  <c r="E744" s="1"/>
  <c r="E745" s="1"/>
  <c r="E746" s="1"/>
  <c r="E747" s="1"/>
  <c r="E748" s="1"/>
  <c r="E749" s="1"/>
  <c r="E750" s="1"/>
  <c r="E751" s="1"/>
  <c r="E752" s="1"/>
  <c r="E753" s="1"/>
  <c r="E754" s="1"/>
  <c r="E755" s="1"/>
  <c r="E756" s="1"/>
  <c r="E757" s="1"/>
  <c r="E758" s="1"/>
  <c r="E759" s="1"/>
  <c r="E760" s="1"/>
  <c r="E761" s="1"/>
  <c r="E762" s="1"/>
  <c r="E763" s="1"/>
  <c r="E764" s="1"/>
  <c r="E765" s="1"/>
  <c r="E766" s="1"/>
  <c r="E767" s="1"/>
  <c r="E768" s="1"/>
  <c r="E769" s="1"/>
  <c r="E770" s="1"/>
  <c r="E771" s="1"/>
  <c r="E772" s="1"/>
  <c r="E773" s="1"/>
  <c r="E774" s="1"/>
  <c r="E775" s="1"/>
  <c r="E776" s="1"/>
  <c r="E777" s="1"/>
  <c r="E778" s="1"/>
  <c r="E779" s="1"/>
  <c r="E780" s="1"/>
  <c r="E781" s="1"/>
  <c r="E782" s="1"/>
  <c r="E783" s="1"/>
  <c r="E784" s="1"/>
  <c r="E785" s="1"/>
  <c r="E786" s="1"/>
  <c r="E787" s="1"/>
  <c r="E788" s="1"/>
  <c r="E789" s="1"/>
  <c r="E790" s="1"/>
  <c r="E791" s="1"/>
  <c r="E792" s="1"/>
  <c r="E793" s="1"/>
  <c r="E794" s="1"/>
  <c r="E795" s="1"/>
  <c r="E796" s="1"/>
  <c r="E797" s="1"/>
  <c r="E798" s="1"/>
  <c r="E799" s="1"/>
  <c r="E800" s="1"/>
  <c r="E801" s="1"/>
  <c r="E802" s="1"/>
  <c r="E803" s="1"/>
  <c r="E804" s="1"/>
  <c r="E805" s="1"/>
  <c r="E806" s="1"/>
  <c r="E807" s="1"/>
  <c r="E808" s="1"/>
  <c r="E809" s="1"/>
  <c r="E810" s="1"/>
  <c r="E811" s="1"/>
  <c r="E812" s="1"/>
  <c r="E813" s="1"/>
  <c r="E814" s="1"/>
  <c r="E815" s="1"/>
  <c r="E816" s="1"/>
  <c r="E817" s="1"/>
  <c r="E818" s="1"/>
  <c r="E819" s="1"/>
  <c r="E820" s="1"/>
  <c r="E821" s="1"/>
  <c r="E822" s="1"/>
  <c r="E823" s="1"/>
  <c r="E824" s="1"/>
  <c r="E825" s="1"/>
  <c r="E826" s="1"/>
  <c r="E827" s="1"/>
  <c r="E828" s="1"/>
  <c r="E829" s="1"/>
  <c r="E830" s="1"/>
  <c r="E831" s="1"/>
  <c r="E832" s="1"/>
  <c r="E833" s="1"/>
  <c r="E834" s="1"/>
  <c r="E835" s="1"/>
  <c r="E836" s="1"/>
  <c r="E837" s="1"/>
  <c r="E838" s="1"/>
  <c r="E839" s="1"/>
  <c r="E840" s="1"/>
  <c r="E841" s="1"/>
  <c r="E842" s="1"/>
  <c r="E843" s="1"/>
  <c r="E844" s="1"/>
  <c r="E845" s="1"/>
  <c r="E846" s="1"/>
  <c r="E847" s="1"/>
  <c r="E848" s="1"/>
  <c r="E849" s="1"/>
  <c r="E850" s="1"/>
  <c r="E851" s="1"/>
  <c r="E852" s="1"/>
  <c r="E853" s="1"/>
  <c r="E854" s="1"/>
  <c r="E855" s="1"/>
  <c r="E856" s="1"/>
  <c r="E857" s="1"/>
  <c r="E858" s="1"/>
  <c r="E859" s="1"/>
  <c r="E860" s="1"/>
  <c r="E861" s="1"/>
  <c r="E862" s="1"/>
  <c r="E863" s="1"/>
  <c r="E864" s="1"/>
  <c r="E865" s="1"/>
  <c r="E866" s="1"/>
  <c r="E867" s="1"/>
  <c r="E868" s="1"/>
  <c r="E869" s="1"/>
  <c r="E870" s="1"/>
  <c r="E871" s="1"/>
  <c r="E872" s="1"/>
  <c r="E873" s="1"/>
  <c r="E874" s="1"/>
  <c r="E875" s="1"/>
  <c r="E876" s="1"/>
  <c r="E877" s="1"/>
  <c r="E878" s="1"/>
  <c r="E879" s="1"/>
  <c r="E880" s="1"/>
  <c r="E881" s="1"/>
  <c r="E882" s="1"/>
  <c r="E883" s="1"/>
  <c r="E884" s="1"/>
  <c r="E885" s="1"/>
  <c r="E886" s="1"/>
  <c r="E887" s="1"/>
  <c r="E888" s="1"/>
  <c r="E889" s="1"/>
  <c r="E890" s="1"/>
  <c r="E891" s="1"/>
  <c r="E892" s="1"/>
  <c r="E893" s="1"/>
  <c r="E894" s="1"/>
  <c r="E895" s="1"/>
  <c r="E896" s="1"/>
  <c r="E897" s="1"/>
  <c r="E898" s="1"/>
  <c r="E899" s="1"/>
  <c r="E900" s="1"/>
  <c r="E901" s="1"/>
  <c r="E902" s="1"/>
  <c r="E903" s="1"/>
  <c r="E904" s="1"/>
  <c r="E905" s="1"/>
  <c r="E906" s="1"/>
  <c r="E907" s="1"/>
  <c r="E908" s="1"/>
  <c r="E909" s="1"/>
  <c r="E910" s="1"/>
  <c r="E911" s="1"/>
  <c r="E912" s="1"/>
  <c r="E913" s="1"/>
  <c r="E914" s="1"/>
  <c r="E915" s="1"/>
  <c r="E916" s="1"/>
  <c r="E917" s="1"/>
  <c r="E918" s="1"/>
  <c r="E919" s="1"/>
  <c r="E920" s="1"/>
  <c r="E921" s="1"/>
  <c r="E922" s="1"/>
  <c r="E923" s="1"/>
  <c r="E924" s="1"/>
  <c r="E925" s="1"/>
  <c r="E926" s="1"/>
  <c r="E927" s="1"/>
  <c r="E928" s="1"/>
  <c r="E929" s="1"/>
  <c r="E930" s="1"/>
  <c r="E931" s="1"/>
  <c r="E932" s="1"/>
  <c r="E933" s="1"/>
  <c r="E934" s="1"/>
  <c r="E935" s="1"/>
  <c r="E936" s="1"/>
  <c r="E937" s="1"/>
  <c r="E938" s="1"/>
  <c r="E939" s="1"/>
  <c r="E940" s="1"/>
  <c r="E941" s="1"/>
  <c r="E942" s="1"/>
  <c r="E943" s="1"/>
  <c r="E944" s="1"/>
  <c r="E945" s="1"/>
  <c r="E946" s="1"/>
  <c r="E947" s="1"/>
  <c r="E948" s="1"/>
  <c r="E949" s="1"/>
  <c r="E950" s="1"/>
  <c r="E951" s="1"/>
  <c r="E952" s="1"/>
  <c r="E953" s="1"/>
  <c r="E954" s="1"/>
  <c r="E955" s="1"/>
  <c r="E956" s="1"/>
  <c r="E957" s="1"/>
  <c r="E958" s="1"/>
  <c r="E959" s="1"/>
  <c r="E960" s="1"/>
  <c r="E961" s="1"/>
  <c r="E962" s="1"/>
  <c r="E963" s="1"/>
  <c r="E964" s="1"/>
  <c r="E965" s="1"/>
  <c r="E966" s="1"/>
  <c r="E967" s="1"/>
  <c r="E968" s="1"/>
  <c r="E969" s="1"/>
  <c r="E970" s="1"/>
  <c r="E971" s="1"/>
  <c r="E972" s="1"/>
  <c r="E973" s="1"/>
  <c r="E974" s="1"/>
  <c r="E975" s="1"/>
  <c r="E976" s="1"/>
  <c r="E977" s="1"/>
  <c r="E978" s="1"/>
  <c r="E979" s="1"/>
  <c r="E980" s="1"/>
  <c r="E981" s="1"/>
  <c r="E982" s="1"/>
  <c r="E983" s="1"/>
  <c r="E984" s="1"/>
  <c r="E985" s="1"/>
  <c r="E986" s="1"/>
  <c r="E987" s="1"/>
  <c r="E988" s="1"/>
  <c r="E989" s="1"/>
  <c r="E990" s="1"/>
  <c r="E991" s="1"/>
  <c r="E992" s="1"/>
  <c r="E993" s="1"/>
  <c r="E994" s="1"/>
  <c r="E995" s="1"/>
  <c r="E996" s="1"/>
  <c r="E997" s="1"/>
  <c r="E998" s="1"/>
  <c r="E999" s="1"/>
  <c r="E1000" s="1"/>
  <c r="E1001" s="1"/>
  <c r="E1002" s="1"/>
  <c r="E1003" s="1"/>
  <c r="E1004" s="1"/>
  <c r="E1005" s="1"/>
  <c r="E1006" s="1"/>
  <c r="E1007" s="1"/>
  <c r="E1008" s="1"/>
  <c r="E1009" s="1"/>
  <c r="E1010" s="1"/>
  <c r="E1011" s="1"/>
  <c r="E1012" s="1"/>
  <c r="E1013" s="1"/>
  <c r="E1014" s="1"/>
  <c r="E1015" s="1"/>
  <c r="E1016" s="1"/>
  <c r="E1017" s="1"/>
  <c r="E1018" s="1"/>
  <c r="E1019" s="1"/>
  <c r="E1020" s="1"/>
  <c r="E1021" s="1"/>
  <c r="E1022" s="1"/>
  <c r="E1023" s="1"/>
  <c r="E1024" s="1"/>
  <c r="E1025" s="1"/>
  <c r="E1026" s="1"/>
  <c r="E1027" s="1"/>
  <c r="E1028" s="1"/>
  <c r="E1029" s="1"/>
  <c r="E1030" s="1"/>
  <c r="E1031" s="1"/>
  <c r="E1032" s="1"/>
  <c r="E1033" s="1"/>
  <c r="E1034" s="1"/>
  <c r="E1035" s="1"/>
  <c r="E1036" s="1"/>
  <c r="E1037" s="1"/>
  <c r="E1038" s="1"/>
  <c r="E1039" s="1"/>
  <c r="E1040" s="1"/>
  <c r="E1041" s="1"/>
  <c r="E1042" s="1"/>
  <c r="E1043" s="1"/>
  <c r="E1044" s="1"/>
  <c r="E1045" s="1"/>
  <c r="E1046" s="1"/>
  <c r="E1047" s="1"/>
  <c r="E1048" s="1"/>
  <c r="E1049" s="1"/>
  <c r="E1050" s="1"/>
  <c r="E1051" s="1"/>
  <c r="E1052" s="1"/>
  <c r="E1053" s="1"/>
  <c r="E1054" s="1"/>
  <c r="E1055" s="1"/>
  <c r="E1056" s="1"/>
  <c r="E1057" s="1"/>
  <c r="E1058" s="1"/>
  <c r="E1059" s="1"/>
  <c r="E1060" s="1"/>
  <c r="E1061" s="1"/>
  <c r="E1062" s="1"/>
  <c r="E1063" s="1"/>
  <c r="E1064" s="1"/>
  <c r="E1065" s="1"/>
  <c r="E1066" s="1"/>
  <c r="E1067" s="1"/>
  <c r="E1068" s="1"/>
  <c r="E1069" s="1"/>
  <c r="E1070" s="1"/>
  <c r="E1071" s="1"/>
  <c r="E1072" s="1"/>
  <c r="E1073" s="1"/>
  <c r="E1074" s="1"/>
  <c r="E1075" s="1"/>
  <c r="E1076" s="1"/>
  <c r="E1077" s="1"/>
  <c r="E1078" s="1"/>
  <c r="E1079" s="1"/>
  <c r="E1080" s="1"/>
  <c r="E1081" s="1"/>
  <c r="E1082" s="1"/>
  <c r="E1083" s="1"/>
  <c r="E1084" s="1"/>
  <c r="E1085" s="1"/>
  <c r="E1086" s="1"/>
  <c r="E1087" s="1"/>
  <c r="E1088" s="1"/>
  <c r="E1089" s="1"/>
  <c r="E1090" s="1"/>
  <c r="E1091" s="1"/>
  <c r="E1092" s="1"/>
  <c r="E1093" s="1"/>
  <c r="E1094" s="1"/>
  <c r="E1095" s="1"/>
  <c r="E1096" s="1"/>
  <c r="E1097" s="1"/>
  <c r="E1098" s="1"/>
  <c r="E1099" s="1"/>
  <c r="E1100" s="1"/>
  <c r="E1101" s="1"/>
  <c r="E1102" s="1"/>
  <c r="E1103" s="1"/>
  <c r="E1104" s="1"/>
  <c r="E1105" s="1"/>
  <c r="E1106" s="1"/>
  <c r="E1107" s="1"/>
  <c r="E1108" s="1"/>
  <c r="E1109" s="1"/>
  <c r="E1110" s="1"/>
  <c r="E1111" s="1"/>
  <c r="E1112" s="1"/>
  <c r="E1113" s="1"/>
  <c r="E1114" s="1"/>
  <c r="E1115" s="1"/>
  <c r="E1116" s="1"/>
  <c r="E1117" s="1"/>
  <c r="E1118" s="1"/>
  <c r="E1119" s="1"/>
  <c r="E1120" s="1"/>
  <c r="E1121" s="1"/>
  <c r="E1122" s="1"/>
  <c r="E1123" s="1"/>
  <c r="E1124" s="1"/>
  <c r="E1125" s="1"/>
  <c r="E1126" s="1"/>
  <c r="E1127" s="1"/>
  <c r="E1128" s="1"/>
  <c r="E1129" s="1"/>
  <c r="E1130" s="1"/>
  <c r="E1131" s="1"/>
  <c r="E1132" s="1"/>
  <c r="E1133" s="1"/>
  <c r="E1134" s="1"/>
  <c r="E1135" s="1"/>
  <c r="E1136" s="1"/>
  <c r="E1137" s="1"/>
  <c r="E1138" s="1"/>
  <c r="E1139" s="1"/>
  <c r="E1140" s="1"/>
  <c r="E1141" s="1"/>
  <c r="E1142" s="1"/>
  <c r="E1143" s="1"/>
  <c r="E1144" s="1"/>
  <c r="E1145" s="1"/>
  <c r="E1146" s="1"/>
  <c r="E1147" s="1"/>
  <c r="E1148" s="1"/>
  <c r="E1149" s="1"/>
  <c r="E1150" s="1"/>
  <c r="E1151" s="1"/>
  <c r="E1152" s="1"/>
  <c r="E1153" s="1"/>
  <c r="E1154" s="1"/>
  <c r="E1155" s="1"/>
  <c r="E1156" s="1"/>
  <c r="E1157" s="1"/>
  <c r="E1158" s="1"/>
  <c r="E1159" s="1"/>
  <c r="E1160" s="1"/>
  <c r="E1161" s="1"/>
  <c r="E1162" s="1"/>
  <c r="E1163" s="1"/>
  <c r="E1164" s="1"/>
  <c r="E1165" s="1"/>
  <c r="E1166" s="1"/>
  <c r="E1167" s="1"/>
  <c r="E1168" s="1"/>
  <c r="E1169" s="1"/>
  <c r="E1170" s="1"/>
  <c r="E1171" s="1"/>
  <c r="E1172" s="1"/>
  <c r="E1173" s="1"/>
  <c r="E1174" s="1"/>
  <c r="E1175" s="1"/>
  <c r="E1176" s="1"/>
  <c r="E1177" s="1"/>
  <c r="E1178" s="1"/>
  <c r="E1179" s="1"/>
  <c r="E1180" s="1"/>
  <c r="E1181" s="1"/>
  <c r="E1182" s="1"/>
  <c r="E1183" s="1"/>
  <c r="E1184" s="1"/>
  <c r="E1185" s="1"/>
  <c r="E1186" s="1"/>
  <c r="E1187" s="1"/>
  <c r="E1188" s="1"/>
  <c r="E1189" s="1"/>
  <c r="E1190" s="1"/>
  <c r="E1191" s="1"/>
  <c r="E1192" s="1"/>
  <c r="E1193" s="1"/>
  <c r="E1194" s="1"/>
  <c r="E1195" s="1"/>
  <c r="E1196" s="1"/>
  <c r="E1197" s="1"/>
  <c r="E1198" s="1"/>
  <c r="E1199" s="1"/>
  <c r="E1200" s="1"/>
  <c r="E1201" s="1"/>
  <c r="E1202" s="1"/>
  <c r="E1203" s="1"/>
  <c r="E1204" s="1"/>
  <c r="E1205" s="1"/>
  <c r="E1206" s="1"/>
  <c r="E1207" s="1"/>
  <c r="E1208" s="1"/>
  <c r="E1209" s="1"/>
  <c r="E1210" s="1"/>
  <c r="E1211" s="1"/>
  <c r="E1212" s="1"/>
  <c r="E1213" s="1"/>
  <c r="E1214" s="1"/>
  <c r="E1215" s="1"/>
  <c r="E1216" s="1"/>
  <c r="E1217" s="1"/>
  <c r="E1218" s="1"/>
  <c r="E1219" s="1"/>
  <c r="E1220" s="1"/>
  <c r="E1221" s="1"/>
  <c r="E1222" s="1"/>
  <c r="E1223" s="1"/>
  <c r="E1224" s="1"/>
  <c r="E1225" s="1"/>
  <c r="E1226" s="1"/>
  <c r="E1227" s="1"/>
  <c r="E1228" s="1"/>
  <c r="E1229" s="1"/>
  <c r="E1230" s="1"/>
  <c r="E1231" s="1"/>
  <c r="E1232" s="1"/>
  <c r="E1233" s="1"/>
  <c r="E1234" s="1"/>
  <c r="E1235" s="1"/>
  <c r="E1236" s="1"/>
  <c r="E1237" s="1"/>
  <c r="E1238" s="1"/>
  <c r="E1239" s="1"/>
  <c r="E1240" s="1"/>
  <c r="E1241" s="1"/>
  <c r="E1242" s="1"/>
  <c r="E1243" s="1"/>
  <c r="E1244" s="1"/>
  <c r="E1245" s="1"/>
  <c r="E1246" s="1"/>
  <c r="E1247" s="1"/>
  <c r="E1248" s="1"/>
  <c r="P4"/>
  <c r="P5"/>
  <c r="P6"/>
  <c r="O7"/>
  <c r="P8"/>
  <c r="O9"/>
  <c r="P10"/>
  <c r="O11"/>
  <c r="P12"/>
  <c r="O13"/>
  <c r="P14"/>
  <c r="O15"/>
  <c r="P16"/>
  <c r="O17"/>
  <c r="P18"/>
  <c r="O19"/>
  <c r="P20"/>
  <c r="O21"/>
  <c r="P22"/>
  <c r="O23"/>
  <c r="P24"/>
  <c r="O25"/>
  <c r="P26"/>
  <c r="O27"/>
  <c r="P28"/>
  <c r="O29"/>
  <c r="P30"/>
  <c r="O31"/>
  <c r="P32"/>
  <c r="O33"/>
  <c r="P34"/>
  <c r="O35"/>
  <c r="P36"/>
  <c r="O37"/>
  <c r="P38"/>
  <c r="O39"/>
  <c r="P40"/>
  <c r="O41"/>
  <c r="P42"/>
  <c r="O43"/>
  <c r="P44"/>
  <c r="O45"/>
  <c r="P46"/>
  <c r="O47"/>
  <c r="P48"/>
  <c r="O49"/>
  <c r="P50"/>
  <c r="O51"/>
  <c r="P52"/>
  <c r="O53"/>
  <c r="P54"/>
  <c r="O55"/>
  <c r="P56"/>
  <c r="O57"/>
  <c r="P58"/>
  <c r="O59"/>
  <c r="P60"/>
  <c r="O61"/>
  <c r="P62"/>
  <c r="O63"/>
  <c r="P64"/>
  <c r="O65"/>
  <c r="P66"/>
  <c r="O67"/>
  <c r="P68"/>
  <c r="O69"/>
  <c r="P70"/>
  <c r="O71"/>
  <c r="P72"/>
  <c r="O73"/>
  <c r="P74"/>
  <c r="O75"/>
  <c r="P76"/>
  <c r="O77"/>
  <c r="P78"/>
  <c r="O79"/>
  <c r="P80"/>
  <c r="O81"/>
  <c r="P82"/>
  <c r="O83"/>
  <c r="P84"/>
  <c r="O85"/>
  <c r="P86"/>
  <c r="O87"/>
  <c r="P88"/>
  <c r="O89"/>
  <c r="P90"/>
  <c r="O91"/>
  <c r="P92"/>
  <c r="O93"/>
  <c r="P94"/>
  <c r="O95"/>
  <c r="P96"/>
  <c r="O97"/>
  <c r="P98"/>
  <c r="O99"/>
  <c r="P100"/>
  <c r="O101"/>
  <c r="P102"/>
  <c r="O103"/>
  <c r="P104"/>
  <c r="O105"/>
  <c r="P106"/>
  <c r="O107"/>
  <c r="P108"/>
  <c r="O109"/>
  <c r="P110"/>
  <c r="O111"/>
  <c r="P112"/>
  <c r="O113"/>
  <c r="P114"/>
  <c r="O115"/>
  <c r="P116"/>
  <c r="O117"/>
  <c r="P118"/>
  <c r="O119"/>
  <c r="P120"/>
  <c r="O121"/>
  <c r="P122"/>
  <c r="O123"/>
  <c r="P124"/>
  <c r="O125"/>
  <c r="P126"/>
  <c r="O127"/>
  <c r="P128"/>
  <c r="O129"/>
  <c r="P130"/>
  <c r="O131"/>
  <c r="P132"/>
  <c r="O133"/>
  <c r="P134"/>
  <c r="O135"/>
  <c r="P136"/>
  <c r="O137"/>
  <c r="P138"/>
  <c r="O139"/>
  <c r="P140"/>
  <c r="O141"/>
  <c r="P142"/>
  <c r="O143"/>
  <c r="P144"/>
  <c r="O145"/>
  <c r="P146"/>
  <c r="O147"/>
  <c r="P148"/>
  <c r="O149"/>
  <c r="P150"/>
  <c r="O151"/>
  <c r="P152"/>
  <c r="O153"/>
  <c r="P154"/>
  <c r="O155"/>
  <c r="P156"/>
  <c r="O157"/>
  <c r="P158"/>
  <c r="O159"/>
  <c r="P160"/>
  <c r="O161"/>
  <c r="P162"/>
  <c r="O163"/>
  <c r="P164"/>
  <c r="O165"/>
  <c r="P166"/>
  <c r="O167"/>
  <c r="P168"/>
  <c r="O169"/>
  <c r="P170"/>
  <c r="O171"/>
  <c r="P172"/>
  <c r="O173"/>
  <c r="P174"/>
  <c r="O175"/>
  <c r="P176"/>
  <c r="O177"/>
  <c r="P178"/>
  <c r="O179"/>
  <c r="P180"/>
  <c r="O181"/>
  <c r="P182"/>
  <c r="O183"/>
  <c r="P184"/>
  <c r="O185"/>
  <c r="P186"/>
  <c r="O187"/>
  <c r="P188"/>
  <c r="O189"/>
  <c r="P190"/>
  <c r="O191"/>
  <c r="P192"/>
  <c r="O193"/>
  <c r="P194"/>
  <c r="O195"/>
  <c r="P196"/>
  <c r="O197"/>
  <c r="P198"/>
  <c r="O199"/>
  <c r="P200"/>
  <c r="O201"/>
  <c r="P202"/>
  <c r="O203"/>
  <c r="P204"/>
  <c r="O205"/>
  <c r="P206"/>
  <c r="O207"/>
  <c r="P208"/>
  <c r="O209"/>
  <c r="P210"/>
  <c r="O211"/>
  <c r="P212"/>
  <c r="O213"/>
  <c r="P214"/>
  <c r="O215"/>
  <c r="P216"/>
  <c r="O217"/>
  <c r="P218"/>
  <c r="O219"/>
  <c r="P220"/>
  <c r="O221"/>
  <c r="P222"/>
  <c r="O223"/>
  <c r="P224"/>
  <c r="O225"/>
  <c r="P226"/>
  <c r="O227"/>
  <c r="P228"/>
  <c r="O229"/>
  <c r="P230"/>
  <c r="O231"/>
  <c r="P232"/>
  <c r="O233"/>
  <c r="P234"/>
  <c r="O235"/>
  <c r="P236"/>
  <c r="O237"/>
  <c r="P238"/>
  <c r="O239"/>
  <c r="P240"/>
  <c r="O241"/>
  <c r="P242"/>
  <c r="O243"/>
  <c r="P244"/>
  <c r="O245"/>
  <c r="P246"/>
  <c r="O247"/>
  <c r="P248"/>
  <c r="O249"/>
  <c r="P250"/>
  <c r="O251"/>
  <c r="P252"/>
  <c r="O253"/>
  <c r="P254"/>
  <c r="O255"/>
  <c r="P256"/>
  <c r="O257"/>
  <c r="P258"/>
  <c r="O259"/>
  <c r="P260"/>
  <c r="O261"/>
  <c r="P262"/>
  <c r="O263"/>
  <c r="P264"/>
  <c r="O265"/>
  <c r="P266"/>
  <c r="O267"/>
  <c r="P268"/>
  <c r="O269"/>
  <c r="P270"/>
  <c r="O271"/>
  <c r="P272"/>
  <c r="O273"/>
  <c r="P274"/>
  <c r="O275"/>
  <c r="P276"/>
  <c r="O277"/>
  <c r="P278"/>
  <c r="O279"/>
  <c r="P280"/>
  <c r="O281"/>
  <c r="P282"/>
  <c r="O283"/>
  <c r="P284"/>
  <c r="O285"/>
  <c r="P286"/>
  <c r="O287"/>
  <c r="P288"/>
  <c r="O289"/>
  <c r="P290"/>
  <c r="O291"/>
  <c r="P292"/>
  <c r="O293"/>
  <c r="P294"/>
  <c r="O295"/>
  <c r="P296"/>
  <c r="O297"/>
  <c r="P298"/>
  <c r="O299"/>
  <c r="P300"/>
  <c r="O301"/>
  <c r="P302"/>
  <c r="O303"/>
  <c r="P304"/>
  <c r="O305"/>
  <c r="P306"/>
  <c r="O307"/>
  <c r="P308"/>
  <c r="O309"/>
  <c r="P310"/>
  <c r="O311"/>
  <c r="P312"/>
  <c r="O313"/>
  <c r="P314"/>
  <c r="O315"/>
  <c r="P316"/>
  <c r="O317"/>
  <c r="P318"/>
  <c r="O319"/>
  <c r="P320"/>
  <c r="O321"/>
  <c r="P322"/>
  <c r="O323"/>
  <c r="P324"/>
  <c r="O325"/>
  <c r="P326"/>
  <c r="O327"/>
  <c r="P328"/>
  <c r="O329"/>
  <c r="P330"/>
  <c r="O331"/>
  <c r="P332"/>
  <c r="O333"/>
  <c r="P334"/>
  <c r="O335"/>
  <c r="P336"/>
  <c r="O337"/>
  <c r="P338"/>
  <c r="O339"/>
  <c r="P340"/>
  <c r="O341"/>
  <c r="P342"/>
  <c r="O343"/>
  <c r="P344"/>
  <c r="O345"/>
  <c r="P346"/>
  <c r="O347"/>
  <c r="P348"/>
  <c r="O349"/>
  <c r="P350"/>
  <c r="O351"/>
  <c r="P352"/>
  <c r="O353"/>
  <c r="P354"/>
  <c r="O355"/>
  <c r="P356"/>
  <c r="O357"/>
  <c r="P358"/>
  <c r="O359"/>
  <c r="P360"/>
  <c r="O361"/>
  <c r="P362"/>
  <c r="O363"/>
  <c r="P364"/>
  <c r="O365"/>
  <c r="P366"/>
  <c r="O367"/>
  <c r="P368"/>
  <c r="O369"/>
  <c r="P370"/>
  <c r="O371"/>
  <c r="P372"/>
  <c r="O373"/>
  <c r="P374"/>
  <c r="O375"/>
  <c r="P376"/>
  <c r="O377"/>
  <c r="P378"/>
  <c r="O379"/>
  <c r="P380"/>
  <c r="O381"/>
  <c r="P382"/>
  <c r="O383"/>
  <c r="P384"/>
  <c r="O385"/>
  <c r="P386"/>
  <c r="O387"/>
  <c r="P388"/>
  <c r="O389"/>
  <c r="P390"/>
  <c r="O391"/>
  <c r="P392"/>
  <c r="O393"/>
  <c r="P394"/>
  <c r="O395"/>
  <c r="P396"/>
  <c r="O397"/>
  <c r="P398"/>
  <c r="O399"/>
  <c r="P400"/>
  <c r="O401"/>
  <c r="P402"/>
  <c r="O403"/>
  <c r="P404"/>
  <c r="O405"/>
  <c r="P406"/>
  <c r="O407"/>
  <c r="P408"/>
  <c r="O409"/>
  <c r="P410"/>
  <c r="O411"/>
  <c r="P412"/>
  <c r="O413"/>
  <c r="P414"/>
  <c r="O415"/>
  <c r="P416"/>
  <c r="O417"/>
  <c r="P418"/>
  <c r="O419"/>
  <c r="P420"/>
  <c r="O421"/>
  <c r="P422"/>
  <c r="O423"/>
  <c r="P424"/>
  <c r="O425"/>
  <c r="P426"/>
  <c r="O427"/>
  <c r="P428"/>
  <c r="O429"/>
  <c r="P430"/>
  <c r="O431"/>
  <c r="P432"/>
  <c r="O433"/>
  <c r="P434"/>
  <c r="O435"/>
  <c r="P436"/>
  <c r="O437"/>
  <c r="P438"/>
  <c r="O439"/>
  <c r="P440"/>
  <c r="O441"/>
  <c r="P442"/>
  <c r="O443"/>
  <c r="P444"/>
  <c r="O445"/>
  <c r="P446"/>
  <c r="O447"/>
  <c r="P448"/>
  <c r="O449"/>
  <c r="P450"/>
  <c r="O451"/>
  <c r="P452"/>
  <c r="O453"/>
  <c r="P454"/>
  <c r="O455"/>
  <c r="P456"/>
  <c r="O457"/>
  <c r="P458"/>
  <c r="O459"/>
  <c r="P460"/>
  <c r="O461"/>
  <c r="P462"/>
  <c r="O463"/>
  <c r="P464"/>
  <c r="O465"/>
  <c r="P466"/>
  <c r="O467"/>
  <c r="P468"/>
  <c r="O469"/>
  <c r="P470"/>
  <c r="O471"/>
  <c r="P472"/>
  <c r="O473"/>
  <c r="P474"/>
  <c r="O475"/>
  <c r="P476"/>
  <c r="O477"/>
  <c r="P478"/>
  <c r="O479"/>
  <c r="P480"/>
  <c r="O738"/>
  <c r="E37" i="1" l="1"/>
  <c r="E38"/>
  <c r="E39"/>
  <c r="E40"/>
  <c r="E41"/>
  <c r="E42"/>
  <c r="H37"/>
  <c r="H38"/>
  <c r="H39"/>
  <c r="H40"/>
  <c r="H41"/>
  <c r="H42"/>
  <c r="M14" i="4" l="1"/>
  <c r="M16"/>
  <c r="F6" i="1" l="1"/>
  <c r="G72" l="1"/>
  <c r="K64" l="1"/>
  <c r="F67" s="1"/>
  <c r="K60"/>
  <c r="F66" s="1"/>
  <c r="E87" l="1"/>
  <c r="O51"/>
  <c r="O53"/>
  <c r="L53"/>
  <c r="J53"/>
  <c r="J48"/>
  <c r="I37" s="1"/>
  <c r="D42" l="1"/>
  <c r="F73" l="1"/>
  <c r="B1244" i="2"/>
  <c r="E14" i="1" s="1"/>
  <c r="K22" i="4" l="1"/>
  <c r="I22"/>
  <c r="M22" l="1"/>
  <c r="F41" i="1" l="1"/>
  <c r="F42"/>
  <c r="J18" i="4"/>
  <c r="L22"/>
  <c r="P52" i="1"/>
  <c r="L41" s="1"/>
  <c r="K18" i="4"/>
  <c r="H16"/>
  <c r="H14"/>
  <c r="H15" s="1"/>
  <c r="D37" i="1"/>
  <c r="D39"/>
  <c r="G37"/>
  <c r="F37"/>
  <c r="D38"/>
  <c r="M37"/>
  <c r="L37"/>
  <c r="P53"/>
  <c r="L42" s="1"/>
  <c r="I63"/>
  <c r="Q53"/>
  <c r="M42" s="1"/>
  <c r="M9" i="4"/>
  <c r="D41" i="1"/>
  <c r="P50"/>
  <c r="L39" s="1"/>
  <c r="L38"/>
  <c r="I16" i="4"/>
  <c r="J22"/>
  <c r="P51" i="1"/>
  <c r="L40" s="1"/>
  <c r="G26"/>
  <c r="Q52"/>
  <c r="M41" s="1"/>
  <c r="L14" i="4"/>
  <c r="L20"/>
  <c r="L9"/>
  <c r="I9"/>
  <c r="J9"/>
  <c r="K9"/>
  <c r="I20"/>
  <c r="K20"/>
  <c r="I14"/>
  <c r="J14"/>
  <c r="K14"/>
  <c r="J16"/>
  <c r="K16"/>
  <c r="F38" i="1"/>
  <c r="G38"/>
  <c r="F39"/>
  <c r="G39"/>
  <c r="D40"/>
  <c r="F40"/>
  <c r="M38"/>
  <c r="Q50"/>
  <c r="M39" s="1"/>
  <c r="Q51"/>
  <c r="M40" s="1"/>
  <c r="B1245" i="2"/>
  <c r="E15" i="1" s="1"/>
  <c r="B1246" i="2"/>
  <c r="E16" i="1" s="1"/>
  <c r="B1247" i="2"/>
  <c r="E17" i="1" s="1"/>
  <c r="B1248" i="2"/>
  <c r="E18" i="1" s="1"/>
  <c r="L18" i="4"/>
  <c r="H25"/>
  <c r="H26" s="1"/>
  <c r="J15" l="1"/>
  <c r="L15"/>
  <c r="J20"/>
  <c r="J25" s="1"/>
  <c r="J26" s="1"/>
  <c r="M15"/>
  <c r="K25"/>
  <c r="K26" s="1"/>
  <c r="K15"/>
  <c r="F77" i="1"/>
  <c r="L25" i="4"/>
  <c r="L26" s="1"/>
  <c r="M25"/>
  <c r="M26" s="1"/>
  <c r="I25"/>
  <c r="I26" s="1"/>
  <c r="I15"/>
  <c r="J42" i="1"/>
  <c r="J39"/>
  <c r="J40"/>
  <c r="K40"/>
  <c r="I42"/>
  <c r="E86" s="1"/>
  <c r="O50"/>
  <c r="K39" s="1"/>
  <c r="J49"/>
  <c r="I38" s="1"/>
  <c r="J50"/>
  <c r="I39" s="1"/>
  <c r="J37"/>
  <c r="L52"/>
  <c r="J41" s="1"/>
  <c r="O52"/>
  <c r="K41" s="1"/>
  <c r="K42"/>
  <c r="E114" s="1"/>
  <c r="J52"/>
  <c r="I41" s="1"/>
  <c r="O48"/>
  <c r="K37" s="1"/>
  <c r="J51"/>
  <c r="I40" s="1"/>
  <c r="O49"/>
  <c r="K38" s="1"/>
</calcChain>
</file>

<file path=xl/sharedStrings.xml><?xml version="1.0" encoding="utf-8"?>
<sst xmlns="http://schemas.openxmlformats.org/spreadsheetml/2006/main" count="166" uniqueCount="111">
  <si>
    <t>Statistical Data</t>
  </si>
  <si>
    <t>Max 52 week</t>
  </si>
  <si>
    <t>Min 52 week</t>
  </si>
  <si>
    <t>1-Μ Rtn</t>
  </si>
  <si>
    <t>6-Μ Rtn</t>
  </si>
  <si>
    <t>12-Μ Rtn</t>
  </si>
  <si>
    <t>EBITDA</t>
  </si>
  <si>
    <t>EBT</t>
  </si>
  <si>
    <t>P/Ε (x)</t>
  </si>
  <si>
    <t>P/BV</t>
  </si>
  <si>
    <t>(x)</t>
  </si>
  <si>
    <t>EV / EBITDA</t>
  </si>
  <si>
    <t>ROE</t>
  </si>
  <si>
    <t>%</t>
  </si>
  <si>
    <t>Close</t>
  </si>
  <si>
    <t>Volume</t>
  </si>
  <si>
    <t>Trade Date</t>
  </si>
  <si>
    <t>EATAM</t>
  </si>
  <si>
    <t>P/E</t>
  </si>
  <si>
    <t>Shar. Funds</t>
  </si>
  <si>
    <t>Cash</t>
  </si>
  <si>
    <t>EV/EBITDA</t>
  </si>
  <si>
    <t>Debt / Equity</t>
  </si>
  <si>
    <t>Sales</t>
  </si>
  <si>
    <t>DEBT / EQUITY (x)</t>
  </si>
  <si>
    <t>Beta (com.)</t>
  </si>
  <si>
    <t>A.D. Volume (p)</t>
  </si>
  <si>
    <t>Working Capital Ratios</t>
  </si>
  <si>
    <t>Stock Days</t>
  </si>
  <si>
    <t>Stock Inventory</t>
  </si>
  <si>
    <t>Debtors Days</t>
  </si>
  <si>
    <t>Creditors Days</t>
  </si>
  <si>
    <t>Net Income / Profit</t>
  </si>
  <si>
    <t>Cash &amp; Cash Equivalents</t>
  </si>
  <si>
    <t>in EUR million</t>
  </si>
  <si>
    <t>Operating Cycle (Days)</t>
  </si>
  <si>
    <t>Cash Cycle (Days)</t>
  </si>
  <si>
    <t>Type</t>
  </si>
  <si>
    <t>Debtors - Receivables</t>
  </si>
  <si>
    <t>Creditors - Suppliers</t>
  </si>
  <si>
    <t>Bank Debt</t>
  </si>
  <si>
    <t>Year</t>
  </si>
  <si>
    <t>Days</t>
  </si>
  <si>
    <t>Shareholders’ Structure</t>
  </si>
  <si>
    <t>Revenues</t>
  </si>
  <si>
    <t>Cost (net of depreciation)</t>
  </si>
  <si>
    <t>Net Profit Margin</t>
  </si>
  <si>
    <t>Net Profit</t>
  </si>
  <si>
    <t>plus</t>
  </si>
  <si>
    <t>minus</t>
  </si>
  <si>
    <t>equals</t>
  </si>
  <si>
    <t>Trailing P/E</t>
  </si>
  <si>
    <t>Trailing P/S</t>
  </si>
  <si>
    <t>Consolidated Accounts</t>
  </si>
  <si>
    <t>EAT</t>
  </si>
  <si>
    <t>Source: IFRS Consolidated Financial Statements.</t>
  </si>
  <si>
    <t>Cost of Sales</t>
  </si>
  <si>
    <t>COPY 1,246 ROWS</t>
  </si>
  <si>
    <t>Cov</t>
  </si>
  <si>
    <t>Var_GI</t>
  </si>
  <si>
    <t>Beta</t>
  </si>
  <si>
    <t>Gross Profit Margin</t>
  </si>
  <si>
    <t>Share Price</t>
  </si>
  <si>
    <t>Gross profit is calculated by deducting cost of sales (net of depreciation) from revenues.</t>
  </si>
  <si>
    <t>* Note: Gross profit is calculated by deducting cost of sales (including depreciation) from revenues.</t>
  </si>
  <si>
    <t>Source: Official Consolidated Financial Statements, VRS Calculations.</t>
  </si>
  <si>
    <t>COPY 255 ROWS</t>
  </si>
  <si>
    <t>Other Investors &amp; Free Float</t>
  </si>
  <si>
    <t>Multiple</t>
  </si>
  <si>
    <t>Source: VRS calculations based on consolidated IFRS accounts, FACTSET.</t>
  </si>
  <si>
    <t>Company Stock Trailing P/E</t>
  </si>
  <si>
    <t>STOCK</t>
  </si>
  <si>
    <t>(in USD mn)</t>
  </si>
  <si>
    <t>(in USD million)</t>
  </si>
  <si>
    <t>(USD million)</t>
  </si>
  <si>
    <t>USD  mn</t>
  </si>
  <si>
    <t>In USD millions.</t>
  </si>
  <si>
    <t>type</t>
  </si>
  <si>
    <t>in USD</t>
  </si>
  <si>
    <t>Number of Shares (mn)</t>
  </si>
  <si>
    <t xml:space="preserve">                                  Source: VRS calculations based on consolidated accounts, VALMETRICS VALUATION INDEX.</t>
  </si>
  <si>
    <t>P/E Multiple</t>
  </si>
  <si>
    <t>Forward P/E</t>
  </si>
  <si>
    <t>S&amp;P 500 INDEX</t>
  </si>
  <si>
    <t>12M 2014</t>
  </si>
  <si>
    <t>12M 2015</t>
  </si>
  <si>
    <t>Function</t>
  </si>
  <si>
    <t xml:space="preserve">NON APPLICABLE IN THIS CASE </t>
  </si>
  <si>
    <t>World Ratio EV/EBITDA</t>
  </si>
  <si>
    <t xml:space="preserve">Source: http://trueeconomics.blogspot.gr/2015/09/9915-msci-world-evebitda-ratio-happy.html </t>
  </si>
  <si>
    <t>Gross Profit</t>
  </si>
  <si>
    <t>Ticker Symbols</t>
  </si>
  <si>
    <t xml:space="preserve">Total </t>
  </si>
  <si>
    <t>Company Stock 2015 P/E</t>
  </si>
  <si>
    <t>Company Stock 2015 EV/EBITDA</t>
  </si>
  <si>
    <t>Reuters: BAX:N</t>
  </si>
  <si>
    <t>United States</t>
  </si>
  <si>
    <t xml:space="preserve">International </t>
  </si>
  <si>
    <t>3M 2016</t>
  </si>
  <si>
    <t>3M 2015</t>
  </si>
  <si>
    <t xml:space="preserve">EAT </t>
  </si>
  <si>
    <t xml:space="preserve">Reuters: </t>
  </si>
  <si>
    <t>Sector P/E 2016</t>
  </si>
  <si>
    <t>S&amp;P P/E 2016</t>
  </si>
  <si>
    <t>STOXX 600 P/E 2016</t>
  </si>
  <si>
    <t>BAXTER INTERNATIONAL Incorporation</t>
  </si>
  <si>
    <t>Bloomberg: BAX:US</t>
  </si>
  <si>
    <t>Note in p. 33 of</t>
  </si>
  <si>
    <t>Annual Report 2015</t>
  </si>
  <si>
    <t>Market Cap (in USD mn)</t>
  </si>
  <si>
    <t>In $ million</t>
  </si>
</sst>
</file>

<file path=xl/styles.xml><?xml version="1.0" encoding="utf-8"?>
<styleSheet xmlns="http://schemas.openxmlformats.org/spreadsheetml/2006/main">
  <numFmts count="12">
    <numFmt numFmtId="43" formatCode="_-* #,##0.00\ _€_-;\-* #,##0.00\ _€_-;_-* &quot;-&quot;??\ _€_-;_-@_-"/>
    <numFmt numFmtId="164" formatCode="_-* #,##0.00_-;\-* #,##0.00_-;_-* &quot;-&quot;??_-;_-@_-"/>
    <numFmt numFmtId="165" formatCode="[$€-2]\ #,##0.00;[Red]\-[$€-2]\ #,##0.00"/>
    <numFmt numFmtId="166" formatCode="0.0%"/>
    <numFmt numFmtId="167" formatCode="#,##0.0"/>
    <numFmt numFmtId="168" formatCode="#,##0.0000"/>
    <numFmt numFmtId="169" formatCode="0.000%"/>
    <numFmt numFmtId="170" formatCode="[$$-409]#,##0.00"/>
    <numFmt numFmtId="171" formatCode="#,##0.00\ [$CHF]"/>
    <numFmt numFmtId="172" formatCode="#,##0.00\ [$USD]"/>
    <numFmt numFmtId="173" formatCode="_-* #,##0.00\ _Δ_ρ_χ_-;\-* #,##0.00\ _Δ_ρ_χ_-;_-* &quot;-&quot;??\ _Δ_ρ_χ_-;_-@_-"/>
    <numFmt numFmtId="174" formatCode="_-* #,##0.00\ [$€]_-;\-* #,##0.00\ [$€]_-;_-* &quot;-&quot;??\ [$€]_-;_-@_-"/>
  </numFmts>
  <fonts count="77">
    <font>
      <sz val="11"/>
      <color indexed="8"/>
      <name val="Calibri"/>
      <family val="2"/>
      <charset val="161"/>
    </font>
    <font>
      <sz val="11"/>
      <color theme="1"/>
      <name val="Calibri"/>
      <family val="2"/>
      <charset val="161"/>
      <scheme val="minor"/>
    </font>
    <font>
      <sz val="11"/>
      <color theme="1"/>
      <name val="Calibri"/>
      <family val="2"/>
      <scheme val="minor"/>
    </font>
    <font>
      <sz val="11"/>
      <color indexed="8"/>
      <name val="Calibri"/>
      <family val="2"/>
      <charset val="161"/>
    </font>
    <font>
      <sz val="11"/>
      <color indexed="10"/>
      <name val="Calibri"/>
      <family val="2"/>
      <charset val="161"/>
    </font>
    <font>
      <b/>
      <sz val="7"/>
      <color indexed="49"/>
      <name val="Arial Narrow"/>
      <family val="2"/>
      <charset val="161"/>
    </font>
    <font>
      <b/>
      <sz val="7"/>
      <color indexed="8"/>
      <name val="Arial Narrow"/>
      <family val="2"/>
      <charset val="161"/>
    </font>
    <font>
      <sz val="7"/>
      <color indexed="8"/>
      <name val="Arial Narrow"/>
      <family val="2"/>
      <charset val="161"/>
    </font>
    <font>
      <sz val="7.5"/>
      <color indexed="8"/>
      <name val="Arial Narrow"/>
      <family val="2"/>
      <charset val="161"/>
    </font>
    <font>
      <b/>
      <sz val="7.5"/>
      <color indexed="8"/>
      <name val="Arial Narrow"/>
      <family val="2"/>
      <charset val="161"/>
    </font>
    <font>
      <b/>
      <i/>
      <sz val="7"/>
      <color indexed="8"/>
      <name val="Arial Narrow"/>
      <family val="2"/>
      <charset val="161"/>
    </font>
    <font>
      <u/>
      <sz val="10"/>
      <color indexed="12"/>
      <name val="Arial"/>
      <family val="2"/>
      <charset val="161"/>
    </font>
    <font>
      <sz val="10"/>
      <name val="Arial"/>
      <family val="2"/>
      <charset val="161"/>
    </font>
    <font>
      <sz val="12"/>
      <color indexed="8"/>
      <name val="Calibri"/>
      <family val="2"/>
    </font>
    <font>
      <sz val="7.5"/>
      <name val="Arial Narrow"/>
      <family val="2"/>
      <charset val="161"/>
    </font>
    <font>
      <b/>
      <sz val="7.5"/>
      <name val="Arial Narrow"/>
      <family val="2"/>
      <charset val="161"/>
    </font>
    <font>
      <u/>
      <sz val="7.5"/>
      <name val="Arial Narrow"/>
      <family val="2"/>
      <charset val="161"/>
    </font>
    <font>
      <sz val="8"/>
      <name val="Calibri"/>
      <family val="2"/>
      <charset val="161"/>
    </font>
    <font>
      <sz val="12"/>
      <color indexed="8"/>
      <name val="Calibri"/>
      <family val="2"/>
    </font>
    <font>
      <sz val="7"/>
      <color indexed="49"/>
      <name val="Arial Narrow"/>
      <family val="2"/>
      <charset val="161"/>
    </font>
    <font>
      <b/>
      <sz val="10"/>
      <color indexed="8"/>
      <name val="Arial Narrow"/>
      <family val="2"/>
    </font>
    <font>
      <sz val="10"/>
      <color indexed="8"/>
      <name val="Arial Narrow"/>
      <family val="2"/>
    </font>
    <font>
      <sz val="8"/>
      <color indexed="8"/>
      <name val="Arial Narrow"/>
      <family val="2"/>
      <charset val="161"/>
    </font>
    <font>
      <i/>
      <sz val="7"/>
      <color indexed="8"/>
      <name val="Arial Narrow"/>
      <family val="2"/>
      <charset val="161"/>
    </font>
    <font>
      <b/>
      <sz val="8"/>
      <color indexed="8"/>
      <name val="Arial Narrow"/>
      <family val="2"/>
      <charset val="161"/>
    </font>
    <font>
      <sz val="9"/>
      <color indexed="8"/>
      <name val="Arial Narrow"/>
      <family val="2"/>
      <charset val="161"/>
    </font>
    <font>
      <sz val="11"/>
      <color theme="1"/>
      <name val="Calibri"/>
      <family val="2"/>
      <charset val="161"/>
      <scheme val="minor"/>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b/>
      <sz val="9"/>
      <color rgb="FFFF0000"/>
      <name val="Arial Narrow"/>
      <family val="2"/>
      <charset val="161"/>
    </font>
    <font>
      <b/>
      <sz val="11"/>
      <color theme="0"/>
      <name val="Calibri"/>
      <family val="2"/>
      <charset val="161"/>
      <scheme val="minor"/>
    </font>
    <font>
      <sz val="11"/>
      <color rgb="FF0070C0"/>
      <name val="Calibri"/>
      <family val="2"/>
      <scheme val="minor"/>
    </font>
    <font>
      <sz val="7"/>
      <color rgb="FFFF0000"/>
      <name val="Arial Narrow"/>
      <family val="2"/>
      <charset val="161"/>
    </font>
    <font>
      <sz val="9"/>
      <color rgb="FFFF0000"/>
      <name val="Arial Narrow"/>
      <family val="2"/>
      <charset val="161"/>
    </font>
    <font>
      <b/>
      <sz val="8"/>
      <color rgb="FFFF0000"/>
      <name val="Arial Narrow"/>
      <family val="2"/>
      <charset val="161"/>
    </font>
    <font>
      <sz val="8"/>
      <color rgb="FF000000"/>
      <name val="Arial Narrow"/>
      <family val="2"/>
      <charset val="161"/>
    </font>
    <font>
      <sz val="11"/>
      <color indexed="8"/>
      <name val="Arial Narrow"/>
      <family val="2"/>
      <charset val="161"/>
    </font>
    <font>
      <sz val="6"/>
      <color indexed="8"/>
      <name val="Arial Narrow"/>
      <family val="2"/>
      <charset val="161"/>
    </font>
    <font>
      <sz val="7"/>
      <name val="Arial Narrow"/>
      <family val="2"/>
      <charset val="161"/>
    </font>
    <font>
      <sz val="11"/>
      <name val="Arial Narrow"/>
      <family val="2"/>
      <charset val="161"/>
    </font>
    <font>
      <b/>
      <sz val="11"/>
      <name val="Arial Narrow"/>
      <family val="2"/>
      <charset val="161"/>
    </font>
    <font>
      <b/>
      <sz val="7"/>
      <color rgb="FFFF0000"/>
      <name val="Arial Narrow"/>
      <family val="2"/>
      <charset val="161"/>
    </font>
    <font>
      <b/>
      <sz val="11"/>
      <color indexed="8"/>
      <name val="Arial Narrow"/>
      <family val="2"/>
      <charset val="161"/>
    </font>
    <font>
      <b/>
      <sz val="7.5"/>
      <color rgb="FFC00000"/>
      <name val="Arial Narrow"/>
      <family val="2"/>
      <charset val="161"/>
    </font>
    <font>
      <sz val="10"/>
      <color indexed="8"/>
      <name val="Arial"/>
      <family val="2"/>
      <charset val="161"/>
    </font>
    <font>
      <sz val="11"/>
      <color rgb="FF0070C0"/>
      <name val="Calibri"/>
      <family val="2"/>
      <charset val="161"/>
    </font>
    <font>
      <sz val="10"/>
      <color indexed="8"/>
      <name val="Arial Narrow"/>
      <family val="2"/>
      <charset val="161"/>
    </font>
    <font>
      <b/>
      <sz val="11"/>
      <color theme="1"/>
      <name val="Calibri"/>
      <family val="2"/>
      <scheme val="minor"/>
    </font>
    <font>
      <sz val="11"/>
      <name val="Calibri"/>
      <family val="2"/>
      <scheme val="minor"/>
    </font>
    <font>
      <b/>
      <sz val="11"/>
      <name val="Calibri"/>
      <family val="2"/>
      <scheme val="minor"/>
    </font>
    <font>
      <b/>
      <sz val="12"/>
      <color rgb="FF548DD4"/>
      <name val="Calibri"/>
      <family val="2"/>
      <charset val="161"/>
      <scheme val="minor"/>
    </font>
    <font>
      <sz val="10"/>
      <name val="Arial Greek"/>
      <charset val="161"/>
    </font>
    <font>
      <sz val="7"/>
      <color rgb="FFC00000"/>
      <name val="Arial Narrow"/>
      <family val="2"/>
      <charset val="161"/>
    </font>
    <font>
      <sz val="18"/>
      <color theme="3"/>
      <name val="Cambria"/>
      <family val="2"/>
      <charset val="161"/>
      <scheme val="maj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006100"/>
      <name val="Calibri"/>
      <family val="2"/>
      <charset val="161"/>
      <scheme val="minor"/>
    </font>
    <font>
      <sz val="11"/>
      <color rgb="FF9C0006"/>
      <name val="Calibri"/>
      <family val="2"/>
      <charset val="161"/>
      <scheme val="minor"/>
    </font>
    <font>
      <sz val="11"/>
      <color rgb="FF9C6500"/>
      <name val="Calibri"/>
      <family val="2"/>
      <charset val="161"/>
      <scheme val="minor"/>
    </font>
    <font>
      <sz val="11"/>
      <color rgb="FF3F3F76"/>
      <name val="Calibri"/>
      <family val="2"/>
      <charset val="161"/>
      <scheme val="minor"/>
    </font>
    <font>
      <b/>
      <sz val="11"/>
      <color rgb="FF3F3F3F"/>
      <name val="Calibri"/>
      <family val="2"/>
      <charset val="161"/>
      <scheme val="minor"/>
    </font>
    <font>
      <b/>
      <sz val="11"/>
      <color rgb="FFFA7D00"/>
      <name val="Calibri"/>
      <family val="2"/>
      <charset val="161"/>
      <scheme val="minor"/>
    </font>
    <font>
      <sz val="11"/>
      <color rgb="FFFA7D00"/>
      <name val="Calibri"/>
      <family val="2"/>
      <charset val="161"/>
      <scheme val="minor"/>
    </font>
    <font>
      <sz val="11"/>
      <color rgb="FFFF0000"/>
      <name val="Calibri"/>
      <family val="2"/>
      <charset val="161"/>
      <scheme val="minor"/>
    </font>
    <font>
      <i/>
      <sz val="11"/>
      <color rgb="FF7F7F7F"/>
      <name val="Calibri"/>
      <family val="2"/>
      <charset val="161"/>
      <scheme val="minor"/>
    </font>
    <font>
      <b/>
      <sz val="11"/>
      <color theme="1"/>
      <name val="Calibri"/>
      <family val="2"/>
      <charset val="161"/>
      <scheme val="minor"/>
    </font>
    <font>
      <sz val="11"/>
      <color theme="0"/>
      <name val="Calibri"/>
      <family val="2"/>
      <charset val="161"/>
      <scheme val="minor"/>
    </font>
    <font>
      <sz val="8"/>
      <name val="Arial Narrow"/>
      <family val="2"/>
      <charset val="161"/>
    </font>
    <font>
      <sz val="11"/>
      <color rgb="FF0070C0"/>
      <name val="Calibri"/>
      <family val="2"/>
      <charset val="161"/>
      <scheme val="minor"/>
    </font>
    <font>
      <b/>
      <sz val="7"/>
      <color rgb="FFC00000"/>
      <name val="Arial Narrow"/>
      <family val="2"/>
      <charset val="161"/>
    </font>
    <font>
      <i/>
      <sz val="7.5"/>
      <color indexed="8"/>
      <name val="Arial Narrow"/>
      <family val="2"/>
      <charset val="161"/>
    </font>
  </fonts>
  <fills count="41">
    <fill>
      <patternFill patternType="none"/>
    </fill>
    <fill>
      <patternFill patternType="gray125"/>
    </fill>
    <fill>
      <patternFill patternType="solid">
        <fgColor indexed="55"/>
        <bgColor indexed="64"/>
      </patternFill>
    </fill>
    <fill>
      <patternFill patternType="solid">
        <fgColor theme="0"/>
        <bgColor indexed="64"/>
      </patternFill>
    </fill>
    <fill>
      <patternFill patternType="solid">
        <fgColor rgb="FFFFC000"/>
        <bgColor indexed="64"/>
      </patternFill>
    </fill>
    <fill>
      <patternFill patternType="solid">
        <fgColor rgb="FFC000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9">
    <border>
      <left/>
      <right/>
      <top/>
      <bottom/>
      <diagonal/>
    </border>
    <border>
      <left/>
      <right/>
      <top style="medium">
        <color indexed="49"/>
      </top>
      <bottom style="medium">
        <color indexed="49"/>
      </bottom>
      <diagonal/>
    </border>
    <border>
      <left/>
      <right/>
      <top/>
      <bottom style="thick">
        <color indexed="49"/>
      </bottom>
      <diagonal/>
    </border>
    <border>
      <left style="hair">
        <color indexed="18"/>
      </left>
      <right style="hair">
        <color indexed="18"/>
      </right>
      <top style="hair">
        <color indexed="18"/>
      </top>
      <bottom style="hair">
        <color indexed="18"/>
      </bottom>
      <diagonal/>
    </border>
    <border>
      <left/>
      <right/>
      <top/>
      <bottom style="medium">
        <color indexed="49"/>
      </bottom>
      <diagonal/>
    </border>
    <border>
      <left/>
      <right/>
      <top style="thick">
        <color indexed="49"/>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33CCCC"/>
      </top>
      <bottom/>
      <diagonal/>
    </border>
    <border>
      <left/>
      <right/>
      <top style="thick">
        <color rgb="FF33CCCC"/>
      </top>
      <bottom style="medium">
        <color rgb="FF33CCCC"/>
      </bottom>
      <diagonal/>
    </border>
    <border>
      <left/>
      <right/>
      <top/>
      <bottom style="thick">
        <color rgb="FF33CCCC"/>
      </bottom>
      <diagonal/>
    </border>
    <border>
      <left/>
      <right/>
      <top/>
      <bottom style="medium">
        <color rgb="FF33CCCC"/>
      </bottom>
      <diagonal/>
    </border>
    <border>
      <left/>
      <right/>
      <top style="medium">
        <color rgb="FF33CCCC"/>
      </top>
      <bottom style="medium">
        <color rgb="FF33CCCC"/>
      </bottom>
      <diagonal/>
    </border>
    <border>
      <left/>
      <right/>
      <top style="dashed">
        <color rgb="FF33CCCC"/>
      </top>
      <bottom style="dashed">
        <color rgb="FF33CCC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3">
    <xf numFmtId="0" fontId="0" fillId="0" borderId="0"/>
    <xf numFmtId="0" fontId="26" fillId="0" borderId="0"/>
    <xf numFmtId="0" fontId="27" fillId="0" borderId="0">
      <alignment horizontal="center" vertical="top"/>
    </xf>
    <xf numFmtId="0" fontId="28" fillId="0" borderId="0">
      <alignment horizontal="left" vertical="top"/>
    </xf>
    <xf numFmtId="0" fontId="29" fillId="0" borderId="0">
      <alignment horizontal="right" vertical="top"/>
    </xf>
    <xf numFmtId="0" fontId="30" fillId="0" borderId="0">
      <alignment horizontal="left" vertical="top"/>
    </xf>
    <xf numFmtId="0" fontId="30" fillId="0" borderId="0">
      <alignment horizontal="right" vertical="top"/>
    </xf>
    <xf numFmtId="0" fontId="31" fillId="0" borderId="0">
      <alignment horizontal="left" vertical="top"/>
    </xf>
    <xf numFmtId="0" fontId="29" fillId="0" borderId="0">
      <alignment horizontal="left" vertical="top"/>
    </xf>
    <xf numFmtId="0" fontId="29" fillId="0" borderId="0">
      <alignment horizontal="right" vertical="top"/>
    </xf>
    <xf numFmtId="0" fontId="29" fillId="0" borderId="0">
      <alignment horizontal="right" vertical="top"/>
    </xf>
    <xf numFmtId="0" fontId="29" fillId="0" borderId="0">
      <alignment horizontal="right" vertical="top"/>
    </xf>
    <xf numFmtId="0" fontId="32" fillId="0" borderId="0">
      <alignment horizontal="left" vertical="top"/>
    </xf>
    <xf numFmtId="0" fontId="12" fillId="0" borderId="0">
      <alignment vertical="top"/>
    </xf>
    <xf numFmtId="0" fontId="26" fillId="0" borderId="0"/>
    <xf numFmtId="0" fontId="33" fillId="0" borderId="0"/>
    <xf numFmtId="9" fontId="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xf numFmtId="0" fontId="11" fillId="0" borderId="0" applyNumberFormat="0" applyFill="0" applyBorder="0" applyAlignment="0" applyProtection="0">
      <alignment vertical="top"/>
      <protection locked="0"/>
    </xf>
    <xf numFmtId="0" fontId="2" fillId="0" borderId="0"/>
    <xf numFmtId="173" fontId="12" fillId="0" borderId="0" applyFont="0" applyFill="0" applyBorder="0" applyAlignment="0" applyProtection="0"/>
    <xf numFmtId="174" fontId="12"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9" fontId="5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64" fontId="3" fillId="0" borderId="0" applyFont="0" applyFill="0" applyBorder="0" applyAlignment="0" applyProtection="0"/>
    <xf numFmtId="0" fontId="58" fillId="0" borderId="0" applyNumberFormat="0" applyFill="0" applyBorder="0" applyAlignment="0" applyProtection="0"/>
    <xf numFmtId="0" fontId="59" fillId="0" borderId="20" applyNumberFormat="0" applyFill="0" applyAlignment="0" applyProtection="0"/>
    <xf numFmtId="0" fontId="60" fillId="0" borderId="21" applyNumberFormat="0" applyFill="0" applyAlignment="0" applyProtection="0"/>
    <xf numFmtId="0" fontId="61" fillId="0" borderId="22" applyNumberFormat="0" applyFill="0" applyAlignment="0" applyProtection="0"/>
    <xf numFmtId="0" fontId="61" fillId="0" borderId="0" applyNumberFormat="0" applyFill="0" applyBorder="0" applyAlignment="0" applyProtection="0"/>
    <xf numFmtId="0" fontId="62" fillId="9" borderId="0" applyNumberFormat="0" applyBorder="0" applyAlignment="0" applyProtection="0"/>
    <xf numFmtId="0" fontId="63" fillId="10" borderId="0" applyNumberFormat="0" applyBorder="0" applyAlignment="0" applyProtection="0"/>
    <xf numFmtId="0" fontId="64" fillId="11" borderId="0" applyNumberFormat="0" applyBorder="0" applyAlignment="0" applyProtection="0"/>
    <xf numFmtId="0" fontId="65" fillId="12" borderId="23" applyNumberFormat="0" applyAlignment="0" applyProtection="0"/>
    <xf numFmtId="0" fontId="66" fillId="13" borderId="24" applyNumberFormat="0" applyAlignment="0" applyProtection="0"/>
    <xf numFmtId="0" fontId="67" fillId="13" borderId="23" applyNumberFormat="0" applyAlignment="0" applyProtection="0"/>
    <xf numFmtId="0" fontId="68" fillId="0" borderId="25" applyNumberFormat="0" applyFill="0" applyAlignment="0" applyProtection="0"/>
    <xf numFmtId="0" fontId="35" fillId="14" borderId="26"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28" applyNumberFormat="0" applyFill="0" applyAlignment="0" applyProtection="0"/>
    <xf numFmtId="0" fontId="7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2" fillId="35" borderId="0" applyNumberFormat="0" applyBorder="0" applyAlignment="0" applyProtection="0"/>
    <xf numFmtId="0" fontId="7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72" fillId="39" borderId="0" applyNumberFormat="0" applyBorder="0" applyAlignment="0" applyProtection="0"/>
    <xf numFmtId="0" fontId="1" fillId="0" borderId="0"/>
    <xf numFmtId="0" fontId="1" fillId="15" borderId="27" applyNumberFormat="0" applyFont="0" applyAlignment="0" applyProtection="0"/>
  </cellStyleXfs>
  <cellXfs count="257">
    <xf numFmtId="0" fontId="0" fillId="0" borderId="0" xfId="0"/>
    <xf numFmtId="0" fontId="7" fillId="0" borderId="0" xfId="0" applyFont="1"/>
    <xf numFmtId="0" fontId="0" fillId="0" borderId="0" xfId="0" applyAlignment="1">
      <alignment horizontal="right"/>
    </xf>
    <xf numFmtId="10" fontId="8" fillId="0" borderId="0" xfId="0" applyNumberFormat="1" applyFont="1" applyAlignment="1">
      <alignment horizontal="center" wrapText="1"/>
    </xf>
    <xf numFmtId="10" fontId="7" fillId="0" borderId="0" xfId="0" applyNumberFormat="1" applyFont="1" applyAlignment="1">
      <alignment horizontal="center" wrapText="1"/>
    </xf>
    <xf numFmtId="0" fontId="9" fillId="0" borderId="2" xfId="0" applyFont="1" applyBorder="1" applyAlignment="1">
      <alignment horizontal="center" wrapText="1"/>
    </xf>
    <xf numFmtId="9" fontId="8" fillId="0" borderId="2" xfId="0" applyNumberFormat="1" applyFont="1" applyBorder="1" applyAlignment="1">
      <alignment horizontal="center" wrapText="1"/>
    </xf>
    <xf numFmtId="0" fontId="14" fillId="0" borderId="0" xfId="13" applyFont="1" applyFill="1" applyAlignment="1">
      <alignment vertical="center"/>
    </xf>
    <xf numFmtId="0" fontId="14" fillId="0" borderId="0" xfId="13" applyFont="1" applyFill="1" applyAlignment="1"/>
    <xf numFmtId="0" fontId="15" fillId="0" borderId="0" xfId="13" applyFont="1" applyFill="1" applyAlignment="1">
      <alignment vertical="center"/>
    </xf>
    <xf numFmtId="10" fontId="15" fillId="0" borderId="0" xfId="13" applyNumberFormat="1" applyFont="1" applyFill="1" applyAlignment="1">
      <alignment horizontal="left" vertical="center"/>
    </xf>
    <xf numFmtId="3" fontId="15" fillId="0" borderId="0" xfId="13" applyNumberFormat="1" applyFont="1" applyFill="1" applyBorder="1" applyAlignment="1">
      <alignment horizontal="center" vertical="center"/>
    </xf>
    <xf numFmtId="0" fontId="14" fillId="0" borderId="0" xfId="13" applyFont="1" applyFill="1" applyAlignment="1">
      <alignment horizontal="center" vertical="center"/>
    </xf>
    <xf numFmtId="0" fontId="16" fillId="0" borderId="0" xfId="19" applyFont="1" applyFill="1" applyAlignment="1" applyProtection="1">
      <alignment vertical="center"/>
    </xf>
    <xf numFmtId="10" fontId="15" fillId="0" borderId="0" xfId="13" applyNumberFormat="1" applyFont="1" applyFill="1" applyAlignment="1">
      <alignment horizontal="centerContinuous" vertical="center"/>
    </xf>
    <xf numFmtId="3" fontId="15" fillId="0" borderId="3" xfId="13" applyNumberFormat="1" applyFont="1" applyFill="1" applyBorder="1" applyAlignment="1">
      <alignment horizontal="center" vertical="center"/>
    </xf>
    <xf numFmtId="10" fontId="15" fillId="0" borderId="0" xfId="13" applyNumberFormat="1" applyFont="1" applyFill="1" applyAlignment="1">
      <alignment horizontal="center" vertical="center"/>
    </xf>
    <xf numFmtId="10" fontId="14" fillId="0" borderId="0" xfId="13" applyNumberFormat="1" applyFont="1" applyFill="1" applyAlignment="1">
      <alignment horizontal="left" vertical="center"/>
    </xf>
    <xf numFmtId="0" fontId="15" fillId="0" borderId="4" xfId="13" applyFont="1" applyFill="1" applyBorder="1" applyAlignment="1">
      <alignment horizontal="center" vertical="center"/>
    </xf>
    <xf numFmtId="167" fontId="8" fillId="0" borderId="2" xfId="0" applyNumberFormat="1" applyFont="1" applyBorder="1" applyAlignment="1">
      <alignment horizontal="center" wrapText="1"/>
    </xf>
    <xf numFmtId="3" fontId="14" fillId="0" borderId="0" xfId="13" applyNumberFormat="1" applyFont="1" applyFill="1" applyAlignment="1">
      <alignment vertical="center"/>
    </xf>
    <xf numFmtId="14" fontId="0" fillId="0" borderId="0" xfId="0" applyNumberFormat="1" applyAlignment="1">
      <alignment horizontal="center" vertical="center"/>
    </xf>
    <xf numFmtId="3" fontId="0" fillId="0" borderId="0" xfId="0" applyNumberFormat="1" applyAlignment="1">
      <alignment horizontal="center" vertical="center"/>
    </xf>
    <xf numFmtId="0" fontId="0" fillId="0" borderId="0" xfId="0" applyAlignment="1">
      <alignment horizontal="center"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9" fillId="0" borderId="0" xfId="0" applyFont="1" applyBorder="1" applyAlignment="1">
      <alignment horizontal="center" wrapText="1"/>
    </xf>
    <xf numFmtId="167" fontId="8" fillId="0" borderId="0" xfId="0" applyNumberFormat="1" applyFont="1" applyBorder="1" applyAlignment="1">
      <alignment horizontal="center" wrapText="1"/>
    </xf>
    <xf numFmtId="9" fontId="8" fillId="0" borderId="0" xfId="0" applyNumberFormat="1" applyFont="1" applyBorder="1" applyAlignment="1">
      <alignment horizontal="center" wrapText="1"/>
    </xf>
    <xf numFmtId="0" fontId="14" fillId="0" borderId="5" xfId="13" applyFont="1" applyFill="1" applyBorder="1" applyAlignment="1">
      <alignment vertical="center"/>
    </xf>
    <xf numFmtId="0" fontId="14" fillId="3" borderId="0" xfId="13" applyFont="1" applyFill="1" applyAlignment="1">
      <alignment vertical="center"/>
    </xf>
    <xf numFmtId="0" fontId="14" fillId="0" borderId="5" xfId="13" applyFont="1" applyFill="1" applyBorder="1" applyAlignment="1">
      <alignment horizontal="center" vertical="center"/>
    </xf>
    <xf numFmtId="4" fontId="14" fillId="0" borderId="0" xfId="13" applyNumberFormat="1" applyFont="1" applyFill="1" applyAlignment="1">
      <alignment horizontal="center" vertical="center"/>
    </xf>
    <xf numFmtId="3" fontId="14" fillId="0" borderId="0" xfId="13" applyNumberFormat="1" applyFont="1" applyFill="1" applyAlignment="1">
      <alignment horizontal="center" vertical="center"/>
    </xf>
    <xf numFmtId="3" fontId="14" fillId="0" borderId="5" xfId="13" applyNumberFormat="1" applyFont="1" applyFill="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20" fillId="0" borderId="0" xfId="0" applyFont="1" applyAlignment="1">
      <alignment horizontal="center" vertical="center" wrapText="1"/>
    </xf>
    <xf numFmtId="10" fontId="21" fillId="0" borderId="0" xfId="16" applyNumberFormat="1" applyFont="1" applyAlignment="1">
      <alignment horizontal="center" vertical="center" wrapText="1"/>
    </xf>
    <xf numFmtId="0" fontId="22" fillId="0" borderId="0" xfId="0" applyFont="1" applyAlignment="1">
      <alignment horizontal="left"/>
    </xf>
    <xf numFmtId="0" fontId="7" fillId="0" borderId="0" xfId="0" applyFont="1" applyAlignment="1">
      <alignment horizontal="left" vertical="center"/>
    </xf>
    <xf numFmtId="0" fontId="34" fillId="0" borderId="0" xfId="0" applyFont="1" applyAlignment="1">
      <alignment horizontal="center" vertical="center"/>
    </xf>
    <xf numFmtId="0" fontId="7" fillId="0" borderId="0" xfId="0" applyFont="1" applyAlignment="1">
      <alignment horizontal="left"/>
    </xf>
    <xf numFmtId="4" fontId="14" fillId="0" borderId="0" xfId="13" applyNumberFormat="1" applyFont="1" applyFill="1" applyAlignment="1">
      <alignment horizontal="center"/>
    </xf>
    <xf numFmtId="0" fontId="6" fillId="0" borderId="1" xfId="0" applyFont="1" applyBorder="1" applyAlignment="1">
      <alignment horizontal="center" vertical="center"/>
    </xf>
    <xf numFmtId="0" fontId="0" fillId="4" borderId="0" xfId="0" applyFill="1" applyAlignment="1">
      <alignment horizontal="center" vertical="center"/>
    </xf>
    <xf numFmtId="0" fontId="35" fillId="5" borderId="0" xfId="0" applyFont="1" applyFill="1" applyAlignment="1">
      <alignment horizontal="center" vertical="center"/>
    </xf>
    <xf numFmtId="14" fontId="36" fillId="0" borderId="0" xfId="0" applyNumberFormat="1" applyFont="1" applyAlignment="1">
      <alignment horizontal="center" vertical="center"/>
    </xf>
    <xf numFmtId="168" fontId="0" fillId="0" borderId="0" xfId="0" applyNumberFormat="1" applyAlignment="1">
      <alignment horizontal="center" vertical="center"/>
    </xf>
    <xf numFmtId="2" fontId="0" fillId="4" borderId="0" xfId="0" applyNumberFormat="1" applyFill="1" applyAlignment="1">
      <alignment horizontal="center" vertical="center"/>
    </xf>
    <xf numFmtId="14" fontId="0" fillId="3" borderId="8" xfId="0" applyNumberFormat="1" applyFill="1" applyBorder="1" applyAlignment="1">
      <alignment horizontal="center" vertical="center"/>
    </xf>
    <xf numFmtId="4" fontId="0" fillId="3" borderId="0" xfId="0" applyNumberFormat="1" applyFill="1" applyBorder="1" applyAlignment="1">
      <alignment horizontal="center" vertical="center"/>
    </xf>
    <xf numFmtId="2" fontId="0" fillId="3" borderId="9" xfId="0" applyNumberFormat="1" applyFill="1" applyBorder="1" applyAlignment="1">
      <alignment horizontal="center" vertical="center"/>
    </xf>
    <xf numFmtId="14" fontId="0" fillId="3" borderId="10" xfId="0" applyNumberFormat="1" applyFill="1" applyBorder="1" applyAlignment="1">
      <alignment horizontal="center" vertical="center"/>
    </xf>
    <xf numFmtId="4" fontId="0" fillId="3" borderId="7" xfId="0" applyNumberFormat="1" applyFill="1" applyBorder="1" applyAlignment="1">
      <alignment horizontal="center" vertical="center"/>
    </xf>
    <xf numFmtId="2" fontId="0" fillId="3" borderId="11" xfId="0" applyNumberFormat="1" applyFill="1" applyBorder="1" applyAlignment="1">
      <alignment horizontal="center" vertical="center"/>
    </xf>
    <xf numFmtId="2" fontId="0" fillId="3" borderId="8" xfId="0" applyNumberFormat="1" applyFill="1" applyBorder="1" applyAlignment="1">
      <alignment horizontal="center" vertical="center"/>
    </xf>
    <xf numFmtId="2" fontId="0" fillId="3" borderId="10" xfId="0" applyNumberFormat="1" applyFill="1" applyBorder="1" applyAlignment="1">
      <alignment horizontal="center" vertical="center"/>
    </xf>
    <xf numFmtId="0" fontId="0" fillId="3" borderId="12" xfId="0" applyFill="1" applyBorder="1" applyAlignment="1">
      <alignment horizontal="center" vertical="center"/>
    </xf>
    <xf numFmtId="14" fontId="0" fillId="3" borderId="6" xfId="0" applyNumberFormat="1" applyFill="1" applyBorder="1" applyAlignment="1">
      <alignment horizontal="center" vertical="center"/>
    </xf>
    <xf numFmtId="0" fontId="0" fillId="3" borderId="13" xfId="0" applyFill="1" applyBorder="1" applyAlignment="1">
      <alignment horizontal="center" vertical="center"/>
    </xf>
    <xf numFmtId="4" fontId="7" fillId="0" borderId="0" xfId="0" applyNumberFormat="1" applyFont="1" applyAlignment="1">
      <alignment horizontal="center" vertical="center"/>
    </xf>
    <xf numFmtId="0" fontId="24" fillId="0" borderId="0" xfId="0" applyFont="1" applyFill="1"/>
    <xf numFmtId="3" fontId="15" fillId="3" borderId="3" xfId="13" applyNumberFormat="1" applyFont="1" applyFill="1" applyBorder="1" applyAlignment="1">
      <alignment horizontal="center" vertical="center"/>
    </xf>
    <xf numFmtId="0" fontId="25" fillId="3" borderId="14" xfId="0" applyFont="1" applyFill="1" applyBorder="1"/>
    <xf numFmtId="0" fontId="25" fillId="3" borderId="15" xfId="0" applyFont="1" applyFill="1" applyBorder="1" applyAlignment="1">
      <alignment horizontal="center" vertical="center"/>
    </xf>
    <xf numFmtId="0" fontId="25" fillId="3" borderId="0" xfId="0" applyFont="1" applyFill="1" applyBorder="1" applyAlignment="1">
      <alignment vertical="center"/>
    </xf>
    <xf numFmtId="167" fontId="25" fillId="3" borderId="0" xfId="0" applyNumberFormat="1" applyFont="1" applyFill="1" applyBorder="1" applyAlignment="1">
      <alignment horizontal="center" vertical="center"/>
    </xf>
    <xf numFmtId="167" fontId="38" fillId="3" borderId="0" xfId="0" applyNumberFormat="1" applyFont="1" applyFill="1" applyBorder="1" applyAlignment="1">
      <alignment horizontal="center" vertical="center"/>
    </xf>
    <xf numFmtId="0" fontId="25" fillId="3" borderId="16" xfId="0" applyFont="1" applyFill="1" applyBorder="1" applyAlignment="1">
      <alignment vertical="center"/>
    </xf>
    <xf numFmtId="167" fontId="38" fillId="3" borderId="16" xfId="0" applyNumberFormat="1" applyFont="1" applyFill="1" applyBorder="1" applyAlignment="1">
      <alignment horizontal="center" vertical="center"/>
    </xf>
    <xf numFmtId="0" fontId="25" fillId="6" borderId="0" xfId="0" applyFont="1" applyFill="1" applyBorder="1" applyAlignment="1">
      <alignment vertical="center"/>
    </xf>
    <xf numFmtId="0" fontId="25" fillId="6" borderId="16" xfId="0" applyFont="1" applyFill="1" applyBorder="1" applyAlignment="1">
      <alignment vertical="center"/>
    </xf>
    <xf numFmtId="166" fontId="14" fillId="3" borderId="0" xfId="16" applyNumberFormat="1" applyFont="1" applyFill="1" applyAlignment="1">
      <alignment horizontal="center" vertical="center"/>
    </xf>
    <xf numFmtId="3" fontId="14" fillId="3" borderId="0" xfId="13" applyNumberFormat="1" applyFont="1" applyFill="1" applyAlignment="1">
      <alignment horizontal="center" vertical="center"/>
    </xf>
    <xf numFmtId="0" fontId="9" fillId="0" borderId="0" xfId="0" applyFont="1" applyFill="1" applyBorder="1" applyAlignment="1">
      <alignment horizontal="center" wrapText="1"/>
    </xf>
    <xf numFmtId="167" fontId="8" fillId="0" borderId="0" xfId="0" applyNumberFormat="1" applyFont="1" applyFill="1" applyBorder="1" applyAlignment="1">
      <alignment horizontal="center" wrapText="1"/>
    </xf>
    <xf numFmtId="0" fontId="6" fillId="0" borderId="5" xfId="0" applyFont="1" applyFill="1" applyBorder="1" applyAlignment="1">
      <alignment horizontal="center" wrapText="1"/>
    </xf>
    <xf numFmtId="9" fontId="8" fillId="0" borderId="0" xfId="0" applyNumberFormat="1" applyFont="1" applyFill="1" applyBorder="1" applyAlignment="1">
      <alignment horizontal="center" wrapText="1"/>
    </xf>
    <xf numFmtId="0" fontId="14" fillId="6" borderId="0" xfId="13" applyFont="1" applyFill="1" applyAlignment="1">
      <alignment horizontal="center" vertical="center"/>
    </xf>
    <xf numFmtId="0" fontId="22" fillId="0" borderId="0" xfId="0" applyFont="1"/>
    <xf numFmtId="10" fontId="14" fillId="3" borderId="0" xfId="13" applyNumberFormat="1" applyFont="1" applyFill="1" applyAlignment="1">
      <alignment horizontal="center" vertical="center"/>
    </xf>
    <xf numFmtId="166" fontId="14" fillId="3" borderId="0" xfId="13" applyNumberFormat="1" applyFont="1" applyFill="1" applyAlignment="1">
      <alignment horizontal="center" vertical="center"/>
    </xf>
    <xf numFmtId="0" fontId="22" fillId="4" borderId="0" xfId="0" applyFont="1" applyFill="1" applyAlignment="1">
      <alignment horizontal="center" vertical="center"/>
    </xf>
    <xf numFmtId="10" fontId="22" fillId="0" borderId="0" xfId="0" applyNumberFormat="1" applyFont="1" applyAlignment="1">
      <alignment horizontal="center" wrapText="1"/>
    </xf>
    <xf numFmtId="4" fontId="22" fillId="0" borderId="0" xfId="16" applyNumberFormat="1" applyFont="1" applyAlignment="1">
      <alignment horizontal="center" wrapText="1"/>
    </xf>
    <xf numFmtId="0" fontId="14" fillId="4" borderId="0" xfId="13" applyFont="1" applyFill="1" applyAlignment="1">
      <alignment horizontal="center" vertical="center"/>
    </xf>
    <xf numFmtId="170" fontId="21" fillId="0" borderId="0" xfId="0" applyNumberFormat="1" applyFont="1" applyAlignment="1">
      <alignment horizontal="center" vertical="center" wrapText="1"/>
    </xf>
    <xf numFmtId="0" fontId="9" fillId="0" borderId="5" xfId="0" applyFont="1" applyFill="1" applyBorder="1" applyAlignment="1">
      <alignment horizontal="center" wrapText="1"/>
    </xf>
    <xf numFmtId="0" fontId="9" fillId="0" borderId="4" xfId="0" applyFont="1" applyFill="1" applyBorder="1" applyAlignment="1">
      <alignment horizontal="center" wrapText="1"/>
    </xf>
    <xf numFmtId="0" fontId="41" fillId="0" borderId="0" xfId="0" applyFont="1"/>
    <xf numFmtId="0" fontId="41" fillId="0" borderId="0" xfId="0" applyFont="1" applyAlignment="1">
      <alignment horizontal="center"/>
    </xf>
    <xf numFmtId="10" fontId="41" fillId="0" borderId="0" xfId="0" applyNumberFormat="1" applyFont="1"/>
    <xf numFmtId="10" fontId="7" fillId="0" borderId="0" xfId="0" applyNumberFormat="1" applyFont="1" applyAlignment="1">
      <alignment horizontal="right" wrapText="1"/>
    </xf>
    <xf numFmtId="0" fontId="41" fillId="0" borderId="0" xfId="0" applyFont="1" applyAlignment="1">
      <alignment horizontal="right"/>
    </xf>
    <xf numFmtId="0" fontId="7" fillId="0" borderId="0" xfId="0" applyFont="1" applyAlignment="1">
      <alignment horizontal="center"/>
    </xf>
    <xf numFmtId="0" fontId="42" fillId="0" borderId="0" xfId="0" applyFont="1" applyAlignment="1">
      <alignment horizontal="center" vertical="center"/>
    </xf>
    <xf numFmtId="0" fontId="7" fillId="6" borderId="0" xfId="0" applyFont="1" applyFill="1" applyAlignment="1">
      <alignment horizontal="center" vertical="center"/>
    </xf>
    <xf numFmtId="9" fontId="7" fillId="0" borderId="0" xfId="16" applyFont="1" applyAlignment="1">
      <alignment horizontal="center" vertical="center"/>
    </xf>
    <xf numFmtId="4" fontId="43" fillId="0" borderId="0" xfId="0" applyNumberFormat="1" applyFont="1" applyAlignment="1">
      <alignment horizontal="center" vertical="center"/>
    </xf>
    <xf numFmtId="9" fontId="7" fillId="0" borderId="0" xfId="16" applyNumberFormat="1" applyFont="1" applyAlignment="1">
      <alignment horizontal="center" vertical="center"/>
    </xf>
    <xf numFmtId="0" fontId="44" fillId="0" borderId="0" xfId="0" applyFont="1"/>
    <xf numFmtId="0" fontId="44" fillId="0" borderId="0" xfId="0" applyFont="1" applyAlignment="1">
      <alignment horizontal="center"/>
    </xf>
    <xf numFmtId="0" fontId="44" fillId="0" borderId="0" xfId="0" applyFont="1" applyBorder="1"/>
    <xf numFmtId="0" fontId="45" fillId="0" borderId="0" xfId="0" applyFont="1" applyBorder="1" applyAlignment="1">
      <alignment horizontal="left"/>
    </xf>
    <xf numFmtId="0" fontId="44" fillId="0" borderId="0" xfId="0" applyFont="1" applyBorder="1" applyAlignment="1">
      <alignment horizontal="center"/>
    </xf>
    <xf numFmtId="0" fontId="41" fillId="0" borderId="0" xfId="0" applyFont="1" applyBorder="1" applyAlignment="1">
      <alignment horizontal="center"/>
    </xf>
    <xf numFmtId="0" fontId="41" fillId="3" borderId="0" xfId="0" applyFont="1" applyFill="1"/>
    <xf numFmtId="0" fontId="41" fillId="3" borderId="0" xfId="0" applyFont="1" applyFill="1" applyAlignment="1">
      <alignment horizontal="right"/>
    </xf>
    <xf numFmtId="0" fontId="41" fillId="3" borderId="0" xfId="0" applyFont="1" applyFill="1" applyAlignment="1">
      <alignment horizontal="center"/>
    </xf>
    <xf numFmtId="0" fontId="23" fillId="0" borderId="1" xfId="0" applyFont="1" applyBorder="1" applyAlignment="1">
      <alignment horizontal="center" vertical="center"/>
    </xf>
    <xf numFmtId="0" fontId="10" fillId="0" borderId="1" xfId="0" applyFont="1" applyBorder="1" applyAlignment="1">
      <alignment horizontal="center" vertical="center"/>
    </xf>
    <xf numFmtId="0" fontId="41" fillId="0" borderId="0" xfId="0" applyFont="1" applyAlignment="1">
      <alignment vertical="center"/>
    </xf>
    <xf numFmtId="167" fontId="6" fillId="0" borderId="0" xfId="0" applyNumberFormat="1" applyFont="1" applyAlignment="1">
      <alignment horizontal="center" vertical="center"/>
    </xf>
    <xf numFmtId="10" fontId="7" fillId="0" borderId="0" xfId="16" applyNumberFormat="1" applyFont="1" applyAlignment="1">
      <alignment horizontal="center" vertical="center"/>
    </xf>
    <xf numFmtId="0" fontId="41" fillId="0" borderId="0" xfId="0" applyFont="1" applyFill="1" applyAlignment="1">
      <alignment vertical="center"/>
    </xf>
    <xf numFmtId="167" fontId="6" fillId="0" borderId="0" xfId="0" applyNumberFormat="1" applyFont="1" applyFill="1" applyAlignment="1">
      <alignment horizontal="center" vertical="center"/>
    </xf>
    <xf numFmtId="2" fontId="6" fillId="0" borderId="1" xfId="0" applyNumberFormat="1" applyFont="1" applyBorder="1" applyAlignment="1">
      <alignment horizontal="center" vertical="center"/>
    </xf>
    <xf numFmtId="10" fontId="7" fillId="0" borderId="1" xfId="16" applyNumberFormat="1" applyFont="1" applyBorder="1" applyAlignment="1">
      <alignment horizontal="center" vertical="center"/>
    </xf>
    <xf numFmtId="3" fontId="15" fillId="3" borderId="0" xfId="13" applyNumberFormat="1" applyFont="1" applyFill="1" applyBorder="1" applyAlignment="1">
      <alignment horizontal="center" vertical="center"/>
    </xf>
    <xf numFmtId="3" fontId="14" fillId="3" borderId="0" xfId="13" applyNumberFormat="1" applyFont="1" applyFill="1" applyBorder="1" applyAlignment="1">
      <alignment horizontal="center" vertical="center"/>
    </xf>
    <xf numFmtId="171" fontId="7" fillId="6" borderId="0" xfId="0" applyNumberFormat="1" applyFont="1" applyFill="1" applyAlignment="1">
      <alignment horizontal="center" wrapText="1"/>
    </xf>
    <xf numFmtId="0" fontId="22" fillId="6" borderId="0" xfId="0" applyFont="1" applyFill="1"/>
    <xf numFmtId="0" fontId="41" fillId="7" borderId="0" xfId="0" applyFont="1" applyFill="1"/>
    <xf numFmtId="0" fontId="41" fillId="7" borderId="0" xfId="0" applyFont="1" applyFill="1" applyAlignment="1">
      <alignment horizontal="right"/>
    </xf>
    <xf numFmtId="0" fontId="34" fillId="7" borderId="6" xfId="0" applyFont="1" applyFill="1" applyBorder="1" applyAlignment="1">
      <alignment horizontal="left" wrapText="1"/>
    </xf>
    <xf numFmtId="0" fontId="6" fillId="7" borderId="0" xfId="0" applyFont="1" applyFill="1" applyAlignment="1">
      <alignment horizontal="center" vertical="center" wrapText="1"/>
    </xf>
    <xf numFmtId="0" fontId="7" fillId="7" borderId="0" xfId="0" applyFont="1" applyFill="1" applyAlignment="1">
      <alignment horizontal="center" vertical="center" wrapText="1"/>
    </xf>
    <xf numFmtId="0" fontId="6" fillId="7" borderId="0" xfId="0" applyFont="1" applyFill="1" applyAlignment="1">
      <alignment horizontal="right" wrapText="1"/>
    </xf>
    <xf numFmtId="4" fontId="7" fillId="7" borderId="0" xfId="0" applyNumberFormat="1" applyFont="1" applyFill="1" applyAlignment="1">
      <alignment horizontal="center" wrapText="1"/>
    </xf>
    <xf numFmtId="3" fontId="7" fillId="7" borderId="0" xfId="0" applyNumberFormat="1" applyFont="1" applyFill="1" applyAlignment="1">
      <alignment horizontal="center" wrapText="1"/>
    </xf>
    <xf numFmtId="0" fontId="5" fillId="7" borderId="0" xfId="0" applyFont="1" applyFill="1" applyAlignment="1">
      <alignment horizontal="center" wrapText="1"/>
    </xf>
    <xf numFmtId="0" fontId="7" fillId="7" borderId="0" xfId="0" applyFont="1" applyFill="1" applyAlignment="1">
      <alignment horizontal="center" wrapText="1"/>
    </xf>
    <xf numFmtId="0" fontId="5" fillId="7" borderId="0" xfId="0" applyFont="1" applyFill="1" applyAlignment="1">
      <alignment horizontal="left" wrapText="1"/>
    </xf>
    <xf numFmtId="172" fontId="7" fillId="7" borderId="0" xfId="0" applyNumberFormat="1" applyFont="1" applyFill="1" applyAlignment="1">
      <alignment horizontal="center" wrapText="1"/>
    </xf>
    <xf numFmtId="10" fontId="7" fillId="7" borderId="0" xfId="16" applyNumberFormat="1" applyFont="1" applyFill="1" applyAlignment="1">
      <alignment horizontal="center" wrapText="1"/>
    </xf>
    <xf numFmtId="0" fontId="7" fillId="7" borderId="0" xfId="0" applyFont="1" applyFill="1"/>
    <xf numFmtId="10" fontId="7" fillId="7" borderId="0" xfId="0" applyNumberFormat="1" applyFont="1" applyFill="1" applyAlignment="1">
      <alignment horizontal="center" vertical="center"/>
    </xf>
    <xf numFmtId="0" fontId="6" fillId="7" borderId="0" xfId="0" applyFont="1" applyFill="1" applyAlignment="1"/>
    <xf numFmtId="10" fontId="7" fillId="7" borderId="0" xfId="16" applyNumberFormat="1" applyFont="1" applyFill="1" applyAlignment="1">
      <alignment horizontal="center" vertical="center" wrapText="1"/>
    </xf>
    <xf numFmtId="0" fontId="6" fillId="7" borderId="0" xfId="0" applyFont="1" applyFill="1" applyAlignment="1">
      <alignment wrapText="1"/>
    </xf>
    <xf numFmtId="0" fontId="6" fillId="7" borderId="0" xfId="0" applyFont="1" applyFill="1" applyAlignment="1">
      <alignment horizontal="left" vertical="center" wrapText="1"/>
    </xf>
    <xf numFmtId="10" fontId="7" fillId="7" borderId="0" xfId="0" applyNumberFormat="1" applyFont="1" applyFill="1" applyAlignment="1">
      <alignment horizontal="center" vertical="center" wrapText="1"/>
    </xf>
    <xf numFmtId="0" fontId="25" fillId="0" borderId="0" xfId="0" applyFont="1"/>
    <xf numFmtId="4" fontId="0" fillId="0" borderId="0" xfId="0" applyNumberFormat="1" applyAlignment="1">
      <alignment horizontal="center" vertical="center"/>
    </xf>
    <xf numFmtId="4" fontId="4" fillId="2" borderId="0" xfId="0" applyNumberFormat="1" applyFont="1" applyFill="1" applyAlignment="1">
      <alignment horizontal="center" vertical="center"/>
    </xf>
    <xf numFmtId="4" fontId="0" fillId="2" borderId="0" xfId="0" applyNumberFormat="1" applyFill="1" applyAlignment="1">
      <alignment horizontal="center" vertical="center"/>
    </xf>
    <xf numFmtId="3" fontId="4" fillId="2" borderId="0" xfId="0" applyNumberFormat="1" applyFont="1" applyFill="1" applyAlignment="1">
      <alignment horizontal="center" vertical="center"/>
    </xf>
    <xf numFmtId="3" fontId="0" fillId="2" borderId="0" xfId="0" applyNumberFormat="1" applyFill="1" applyAlignment="1">
      <alignment horizontal="center" vertical="center"/>
    </xf>
    <xf numFmtId="4" fontId="7" fillId="0" borderId="0" xfId="0" applyNumberFormat="1" applyFont="1" applyBorder="1" applyAlignment="1">
      <alignment horizontal="center" vertical="center"/>
    </xf>
    <xf numFmtId="0" fontId="7" fillId="0" borderId="0" xfId="0" applyFont="1" applyBorder="1" applyAlignment="1">
      <alignment horizontal="left" vertical="center"/>
    </xf>
    <xf numFmtId="0" fontId="41" fillId="0" borderId="0" xfId="0" applyFont="1" applyBorder="1"/>
    <xf numFmtId="0" fontId="41" fillId="0" borderId="0" xfId="0" applyFont="1" applyBorder="1" applyAlignment="1">
      <alignment horizontal="right"/>
    </xf>
    <xf numFmtId="2" fontId="6" fillId="0" borderId="0" xfId="0" applyNumberFormat="1" applyFont="1" applyBorder="1" applyAlignment="1">
      <alignment horizontal="center" vertical="center"/>
    </xf>
    <xf numFmtId="3" fontId="40" fillId="6" borderId="0" xfId="0" applyNumberFormat="1" applyFont="1" applyFill="1"/>
    <xf numFmtId="165" fontId="22" fillId="6" borderId="0" xfId="0" applyNumberFormat="1" applyFont="1" applyFill="1"/>
    <xf numFmtId="167" fontId="38" fillId="6" borderId="0" xfId="0" applyNumberFormat="1" applyFont="1" applyFill="1" applyBorder="1" applyAlignment="1">
      <alignment horizontal="center" vertical="center"/>
    </xf>
    <xf numFmtId="167" fontId="34" fillId="6" borderId="0" xfId="0" applyNumberFormat="1" applyFont="1" applyFill="1" applyBorder="1" applyAlignment="1">
      <alignment horizontal="center" vertical="center"/>
    </xf>
    <xf numFmtId="167" fontId="34" fillId="6" borderId="16" xfId="0" applyNumberFormat="1" applyFont="1" applyFill="1" applyBorder="1" applyAlignment="1">
      <alignment horizontal="center" vertical="center"/>
    </xf>
    <xf numFmtId="0" fontId="6" fillId="7" borderId="6" xfId="0" applyFont="1" applyFill="1" applyBorder="1" applyAlignment="1">
      <alignment horizontal="left" vertical="center" wrapText="1"/>
    </xf>
    <xf numFmtId="10" fontId="7" fillId="7" borderId="6" xfId="16" applyNumberFormat="1" applyFont="1" applyFill="1" applyBorder="1" applyAlignment="1">
      <alignment horizontal="center" vertical="center" wrapText="1"/>
    </xf>
    <xf numFmtId="0" fontId="41" fillId="0" borderId="6" xfId="0" applyFont="1" applyBorder="1"/>
    <xf numFmtId="10" fontId="7" fillId="0" borderId="6" xfId="0" applyNumberFormat="1" applyFont="1" applyBorder="1"/>
    <xf numFmtId="9" fontId="41" fillId="0" borderId="0" xfId="16" applyFont="1" applyBorder="1"/>
    <xf numFmtId="0" fontId="41" fillId="0" borderId="7" xfId="0" applyFont="1" applyBorder="1"/>
    <xf numFmtId="14" fontId="39" fillId="6" borderId="6" xfId="0" applyNumberFormat="1" applyFont="1" applyFill="1" applyBorder="1" applyAlignment="1">
      <alignment horizontal="center" vertical="center"/>
    </xf>
    <xf numFmtId="0" fontId="22" fillId="6" borderId="6" xfId="0" applyFont="1" applyFill="1" applyBorder="1" applyAlignment="1">
      <alignment horizontal="center" vertical="center"/>
    </xf>
    <xf numFmtId="169" fontId="41" fillId="0" borderId="6" xfId="0" applyNumberFormat="1" applyFont="1" applyBorder="1"/>
    <xf numFmtId="0" fontId="46" fillId="6" borderId="0" xfId="0" applyFont="1" applyFill="1" applyBorder="1" applyAlignment="1">
      <alignment horizontal="center" vertical="center"/>
    </xf>
    <xf numFmtId="170" fontId="6" fillId="7" borderId="6" xfId="0" applyNumberFormat="1" applyFont="1" applyFill="1" applyBorder="1" applyAlignment="1">
      <alignment horizontal="center" wrapText="1"/>
    </xf>
    <xf numFmtId="3" fontId="14" fillId="3" borderId="3" xfId="13" applyNumberFormat="1" applyFont="1" applyFill="1" applyBorder="1" applyAlignment="1">
      <alignment horizontal="center" vertical="center"/>
    </xf>
    <xf numFmtId="0" fontId="14" fillId="3" borderId="0" xfId="13" applyFont="1" applyFill="1" applyAlignment="1">
      <alignment horizontal="center" vertical="center"/>
    </xf>
    <xf numFmtId="0" fontId="48" fillId="4" borderId="0" xfId="13" applyFont="1" applyFill="1" applyAlignment="1">
      <alignment horizontal="center" vertical="center"/>
    </xf>
    <xf numFmtId="3" fontId="8" fillId="0" borderId="0" xfId="0" applyNumberFormat="1" applyFont="1" applyFill="1" applyBorder="1" applyAlignment="1">
      <alignment horizontal="center" wrapText="1"/>
    </xf>
    <xf numFmtId="3" fontId="8" fillId="0" borderId="0" xfId="0" applyNumberFormat="1" applyFont="1" applyBorder="1" applyAlignment="1">
      <alignment horizontal="center" wrapText="1"/>
    </xf>
    <xf numFmtId="3" fontId="8" fillId="0" borderId="2" xfId="0" applyNumberFormat="1" applyFont="1" applyBorder="1" applyAlignment="1">
      <alignment horizontal="center" wrapText="1"/>
    </xf>
    <xf numFmtId="3" fontId="15" fillId="3" borderId="0" xfId="13" applyNumberFormat="1" applyFont="1" applyFill="1" applyAlignment="1">
      <alignment horizontal="center" vertical="center"/>
    </xf>
    <xf numFmtId="0" fontId="49" fillId="0" borderId="0" xfId="0" applyFont="1"/>
    <xf numFmtId="0" fontId="15" fillId="0" borderId="0" xfId="13" applyFont="1" applyFill="1" applyBorder="1" applyAlignment="1">
      <alignment horizontal="center" vertical="center"/>
    </xf>
    <xf numFmtId="0" fontId="47" fillId="0" borderId="0" xfId="0" applyFont="1"/>
    <xf numFmtId="0" fontId="47" fillId="0" borderId="0" xfId="0" applyFont="1" applyAlignment="1">
      <alignment horizontal="center"/>
    </xf>
    <xf numFmtId="0" fontId="47" fillId="0" borderId="0" xfId="0" applyFont="1" applyAlignment="1">
      <alignment horizontal="right"/>
    </xf>
    <xf numFmtId="0" fontId="7" fillId="0" borderId="0" xfId="0" applyFont="1" applyFill="1" applyAlignment="1">
      <alignment horizontal="center" vertical="center"/>
    </xf>
    <xf numFmtId="4" fontId="50" fillId="0" borderId="0" xfId="0" applyNumberFormat="1" applyFont="1" applyAlignment="1">
      <alignment horizontal="center" vertical="center"/>
    </xf>
    <xf numFmtId="4" fontId="50" fillId="0" borderId="0" xfId="0" applyNumberFormat="1" applyFont="1" applyFill="1" applyAlignment="1">
      <alignment horizontal="center" vertical="center"/>
    </xf>
    <xf numFmtId="0" fontId="6" fillId="0" borderId="0" xfId="0" applyFont="1" applyFill="1" applyBorder="1" applyAlignment="1">
      <alignment horizontal="left" vertical="center" wrapText="1"/>
    </xf>
    <xf numFmtId="10" fontId="7" fillId="0" borderId="0" xfId="0" applyNumberFormat="1" applyFont="1" applyFill="1" applyBorder="1" applyAlignment="1">
      <alignment horizontal="center" vertical="center" wrapText="1"/>
    </xf>
    <xf numFmtId="0" fontId="22" fillId="6" borderId="0" xfId="0" applyFont="1" applyFill="1" applyBorder="1" applyAlignment="1">
      <alignment vertical="center"/>
    </xf>
    <xf numFmtId="0" fontId="22" fillId="3" borderId="0" xfId="0" applyFont="1" applyFill="1" applyBorder="1" applyAlignment="1">
      <alignment vertical="center"/>
    </xf>
    <xf numFmtId="0" fontId="9" fillId="0" borderId="5" xfId="0" applyFont="1" applyBorder="1" applyAlignment="1">
      <alignment horizontal="center" wrapText="1"/>
    </xf>
    <xf numFmtId="3" fontId="8" fillId="0" borderId="5" xfId="0" applyNumberFormat="1" applyFont="1" applyBorder="1" applyAlignment="1">
      <alignment horizontal="center" wrapText="1"/>
    </xf>
    <xf numFmtId="167" fontId="8" fillId="0" borderId="5" xfId="0" applyNumberFormat="1" applyFont="1" applyBorder="1" applyAlignment="1">
      <alignment horizontal="center" wrapText="1"/>
    </xf>
    <xf numFmtId="9" fontId="8" fillId="0" borderId="5" xfId="0" applyNumberFormat="1" applyFont="1" applyBorder="1" applyAlignment="1">
      <alignment horizontal="center" wrapText="1"/>
    </xf>
    <xf numFmtId="3" fontId="6" fillId="0" borderId="0" xfId="0" applyNumberFormat="1" applyFont="1" applyAlignment="1">
      <alignment horizontal="center" vertical="center"/>
    </xf>
    <xf numFmtId="0" fontId="51" fillId="0" borderId="0" xfId="0" applyFont="1"/>
    <xf numFmtId="0" fontId="7" fillId="3" borderId="1" xfId="0" applyFont="1" applyFill="1" applyBorder="1" applyAlignment="1">
      <alignment horizontal="center" vertical="center"/>
    </xf>
    <xf numFmtId="2" fontId="6" fillId="3" borderId="1" xfId="0" applyNumberFormat="1" applyFont="1" applyFill="1" applyBorder="1" applyAlignment="1">
      <alignment horizontal="center" vertical="center"/>
    </xf>
    <xf numFmtId="0" fontId="2" fillId="0" borderId="0" xfId="20" applyFont="1"/>
    <xf numFmtId="0" fontId="2" fillId="0" borderId="0" xfId="20" applyFont="1" applyAlignment="1">
      <alignment horizontal="center"/>
    </xf>
    <xf numFmtId="0" fontId="52" fillId="0" borderId="0" xfId="20" applyFont="1" applyAlignment="1">
      <alignment horizontal="right"/>
    </xf>
    <xf numFmtId="0" fontId="53" fillId="0" borderId="0" xfId="20" applyFont="1"/>
    <xf numFmtId="0" fontId="53" fillId="0" borderId="0" xfId="20" applyFont="1" applyAlignment="1">
      <alignment horizontal="center"/>
    </xf>
    <xf numFmtId="0" fontId="54" fillId="0" borderId="0" xfId="20" applyFont="1" applyAlignment="1">
      <alignment horizontal="right"/>
    </xf>
    <xf numFmtId="0" fontId="2" fillId="7" borderId="0" xfId="20" applyFont="1" applyFill="1" applyAlignment="1">
      <alignment horizontal="center"/>
    </xf>
    <xf numFmtId="0" fontId="55" fillId="7" borderId="0" xfId="20" applyFont="1" applyFill="1" applyAlignment="1"/>
    <xf numFmtId="171" fontId="6" fillId="8" borderId="6" xfId="0" applyNumberFormat="1" applyFont="1" applyFill="1" applyBorder="1" applyAlignment="1">
      <alignment horizontal="center" wrapText="1"/>
    </xf>
    <xf numFmtId="0" fontId="22" fillId="8" borderId="6" xfId="0" applyFont="1" applyFill="1" applyBorder="1"/>
    <xf numFmtId="0" fontId="22" fillId="8" borderId="0" xfId="0" applyFont="1" applyFill="1"/>
    <xf numFmtId="0" fontId="24" fillId="8" borderId="0" xfId="0" applyFont="1" applyFill="1"/>
    <xf numFmtId="10" fontId="22" fillId="8" borderId="0" xfId="0" applyNumberFormat="1" applyFont="1" applyFill="1" applyAlignment="1">
      <alignment horizontal="center" wrapText="1"/>
    </xf>
    <xf numFmtId="0" fontId="47" fillId="8" borderId="0" xfId="0" applyFont="1" applyFill="1"/>
    <xf numFmtId="0" fontId="47" fillId="8" borderId="0" xfId="0" applyFont="1" applyFill="1" applyAlignment="1">
      <alignment horizontal="right"/>
    </xf>
    <xf numFmtId="0" fontId="22" fillId="6" borderId="0" xfId="0" applyFont="1" applyFill="1" applyAlignment="1">
      <alignment horizontal="center"/>
    </xf>
    <xf numFmtId="4" fontId="8" fillId="0" borderId="0" xfId="0" applyNumberFormat="1" applyFont="1" applyFill="1" applyBorder="1" applyAlignment="1">
      <alignment horizontal="center" wrapText="1"/>
    </xf>
    <xf numFmtId="4" fontId="8" fillId="0" borderId="0" xfId="0" applyNumberFormat="1" applyFont="1" applyBorder="1" applyAlignment="1">
      <alignment horizontal="center" wrapText="1"/>
    </xf>
    <xf numFmtId="4" fontId="8" fillId="0" borderId="2" xfId="0" applyNumberFormat="1" applyFont="1" applyBorder="1" applyAlignment="1">
      <alignment horizontal="center" wrapText="1"/>
    </xf>
    <xf numFmtId="0" fontId="8" fillId="3" borderId="0" xfId="0" applyFont="1" applyFill="1" applyBorder="1"/>
    <xf numFmtId="0" fontId="9" fillId="3" borderId="0" xfId="0" applyFont="1" applyFill="1" applyBorder="1" applyAlignment="1">
      <alignment horizontal="center" vertical="center"/>
    </xf>
    <xf numFmtId="0" fontId="8" fillId="3" borderId="17" xfId="0" applyFont="1" applyFill="1" applyBorder="1" applyAlignment="1">
      <alignment horizontal="center" vertical="center"/>
    </xf>
    <xf numFmtId="4" fontId="9" fillId="3" borderId="17" xfId="0" applyNumberFormat="1" applyFont="1" applyFill="1" applyBorder="1" applyAlignment="1">
      <alignment horizontal="center" vertical="center"/>
    </xf>
    <xf numFmtId="0" fontId="51" fillId="3" borderId="17" xfId="0" applyFont="1" applyFill="1" applyBorder="1" applyAlignment="1">
      <alignment horizontal="center" vertical="center"/>
    </xf>
    <xf numFmtId="0" fontId="9" fillId="3" borderId="18" xfId="0" applyFont="1" applyFill="1" applyBorder="1" applyAlignment="1">
      <alignment horizontal="center" vertical="center"/>
    </xf>
    <xf numFmtId="3" fontId="8" fillId="3" borderId="19" xfId="30" applyNumberFormat="1" applyFont="1" applyFill="1" applyBorder="1" applyAlignment="1">
      <alignment horizontal="center" vertical="center"/>
    </xf>
    <xf numFmtId="0" fontId="8" fillId="3" borderId="0" xfId="0" applyFont="1" applyFill="1" applyBorder="1" applyAlignment="1">
      <alignment horizontal="center" vertical="center"/>
    </xf>
    <xf numFmtId="0" fontId="22" fillId="3" borderId="0" xfId="0" applyFont="1" applyFill="1"/>
    <xf numFmtId="3" fontId="24" fillId="3" borderId="0" xfId="0" applyNumberFormat="1" applyFont="1" applyFill="1" applyBorder="1" applyAlignment="1">
      <alignment horizontal="center" vertical="center"/>
    </xf>
    <xf numFmtId="3" fontId="9" fillId="3" borderId="19" xfId="30" applyNumberFormat="1" applyFont="1" applyFill="1" applyBorder="1" applyAlignment="1">
      <alignment horizontal="center" vertical="center"/>
    </xf>
    <xf numFmtId="4" fontId="9" fillId="3" borderId="19" xfId="0" applyNumberFormat="1" applyFont="1" applyFill="1" applyBorder="1" applyAlignment="1">
      <alignment horizontal="center" vertical="center"/>
    </xf>
    <xf numFmtId="4" fontId="9" fillId="3" borderId="0" xfId="0" applyNumberFormat="1" applyFont="1" applyFill="1" applyBorder="1" applyAlignment="1">
      <alignment horizontal="center" vertical="center"/>
    </xf>
    <xf numFmtId="3" fontId="9" fillId="3" borderId="19" xfId="0" applyNumberFormat="1" applyFont="1" applyFill="1" applyBorder="1" applyAlignment="1">
      <alignment horizontal="center" vertical="center"/>
    </xf>
    <xf numFmtId="0" fontId="73" fillId="6" borderId="0" xfId="0" applyFont="1" applyFill="1"/>
    <xf numFmtId="14" fontId="1" fillId="0" borderId="0" xfId="71" applyNumberFormat="1" applyAlignment="1">
      <alignment horizontal="center"/>
    </xf>
    <xf numFmtId="167" fontId="57" fillId="40" borderId="0" xfId="0" applyNumberFormat="1" applyFont="1" applyFill="1" applyAlignment="1">
      <alignment horizontal="center"/>
    </xf>
    <xf numFmtId="2" fontId="74" fillId="0" borderId="0" xfId="71" applyNumberFormat="1" applyFont="1" applyAlignment="1">
      <alignment horizontal="center"/>
    </xf>
    <xf numFmtId="3" fontId="74" fillId="0" borderId="0" xfId="71" applyNumberFormat="1" applyFont="1" applyAlignment="1">
      <alignment horizont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3" fontId="8" fillId="0" borderId="0" xfId="0" applyNumberFormat="1" applyFont="1" applyFill="1" applyBorder="1" applyAlignment="1">
      <alignment horizontal="center" vertical="center"/>
    </xf>
    <xf numFmtId="3" fontId="8" fillId="0" borderId="0" xfId="30" applyNumberFormat="1" applyFont="1" applyFill="1" applyBorder="1" applyAlignment="1">
      <alignment horizontal="center" vertical="center"/>
    </xf>
    <xf numFmtId="3" fontId="24" fillId="0" borderId="0" xfId="0" applyNumberFormat="1" applyFont="1" applyFill="1" applyBorder="1" applyAlignment="1">
      <alignment horizontal="center" vertical="center"/>
    </xf>
    <xf numFmtId="10"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22" fillId="0" borderId="0" xfId="0" applyFont="1" applyFill="1" applyBorder="1"/>
    <xf numFmtId="3" fontId="22" fillId="3" borderId="0" xfId="0" applyNumberFormat="1" applyFont="1" applyFill="1"/>
    <xf numFmtId="4" fontId="37" fillId="40" borderId="0" xfId="0" applyNumberFormat="1" applyFont="1" applyFill="1" applyBorder="1" applyAlignment="1">
      <alignment horizontal="center" vertical="center"/>
    </xf>
    <xf numFmtId="0" fontId="75" fillId="0" borderId="1" xfId="0" applyFont="1" applyBorder="1" applyAlignment="1">
      <alignment horizontal="center" vertical="center"/>
    </xf>
    <xf numFmtId="3" fontId="75" fillId="0" borderId="0" xfId="0" applyNumberFormat="1" applyFont="1" applyFill="1" applyAlignment="1">
      <alignment horizontal="center" vertical="center"/>
    </xf>
    <xf numFmtId="3" fontId="75" fillId="0" borderId="0" xfId="0" applyNumberFormat="1" applyFont="1" applyAlignment="1">
      <alignment horizontal="center" vertical="center"/>
    </xf>
    <xf numFmtId="0" fontId="73" fillId="0" borderId="0" xfId="0" applyFont="1" applyAlignment="1">
      <alignment horizontal="center" vertical="center"/>
    </xf>
    <xf numFmtId="0" fontId="9" fillId="0" borderId="5" xfId="0" applyFont="1" applyFill="1" applyBorder="1" applyAlignment="1">
      <alignment horizontal="center" wrapText="1"/>
    </xf>
    <xf numFmtId="0" fontId="9" fillId="0" borderId="4" xfId="0" applyFont="1" applyFill="1" applyBorder="1" applyAlignment="1">
      <alignment horizontal="center" wrapText="1"/>
    </xf>
    <xf numFmtId="0" fontId="5" fillId="7" borderId="0" xfId="0" applyFont="1" applyFill="1" applyAlignment="1">
      <alignment horizontal="center" wrapText="1"/>
    </xf>
    <xf numFmtId="0" fontId="8" fillId="0" borderId="5" xfId="0" applyFont="1" applyFill="1" applyBorder="1" applyAlignment="1">
      <alignment horizontal="center" wrapText="1"/>
    </xf>
    <xf numFmtId="0" fontId="8" fillId="0" borderId="4" xfId="0" applyFont="1" applyFill="1" applyBorder="1" applyAlignment="1">
      <alignment horizontal="center" wrapText="1"/>
    </xf>
    <xf numFmtId="0" fontId="7" fillId="0" borderId="0" xfId="0" applyFont="1" applyFill="1" applyBorder="1" applyAlignment="1">
      <alignment horizontal="right"/>
    </xf>
    <xf numFmtId="0" fontId="19" fillId="0" borderId="7" xfId="0" applyFont="1" applyFill="1" applyBorder="1" applyAlignment="1">
      <alignment horizontal="center" vertical="center" wrapText="1"/>
    </xf>
    <xf numFmtId="0" fontId="76" fillId="3" borderId="18" xfId="0" applyFont="1" applyFill="1" applyBorder="1" applyAlignment="1">
      <alignment horizontal="center" vertical="center"/>
    </xf>
  </cellXfs>
  <cellStyles count="73">
    <cellStyle name="20% - Έμφαση1" xfId="48" builtinId="30" customBuiltin="1"/>
    <cellStyle name="20% - Έμφαση2" xfId="52" builtinId="34" customBuiltin="1"/>
    <cellStyle name="20% - Έμφαση3" xfId="56" builtinId="38" customBuiltin="1"/>
    <cellStyle name="20% - Έμφαση4" xfId="60" builtinId="42" customBuiltin="1"/>
    <cellStyle name="20% - Έμφαση5" xfId="64" builtinId="46" customBuiltin="1"/>
    <cellStyle name="20% - Έμφαση6" xfId="68" builtinId="50" customBuiltin="1"/>
    <cellStyle name="40% - Έμφαση1" xfId="49" builtinId="31" customBuiltin="1"/>
    <cellStyle name="40% - Έμφαση2" xfId="53" builtinId="35" customBuiltin="1"/>
    <cellStyle name="40% - Έμφαση3" xfId="57" builtinId="39" customBuiltin="1"/>
    <cellStyle name="40% - Έμφαση4" xfId="61" builtinId="43" customBuiltin="1"/>
    <cellStyle name="40% - Έμφαση5" xfId="65" builtinId="47" customBuiltin="1"/>
    <cellStyle name="40% - Έμφαση6" xfId="69" builtinId="51" customBuiltin="1"/>
    <cellStyle name="60% - Έμφαση1" xfId="50" builtinId="32" customBuiltin="1"/>
    <cellStyle name="60% - Έμφαση2" xfId="54" builtinId="36" customBuiltin="1"/>
    <cellStyle name="60% - Έμφαση3" xfId="58" builtinId="40" customBuiltin="1"/>
    <cellStyle name="60% - Έμφαση4" xfId="62" builtinId="44" customBuiltin="1"/>
    <cellStyle name="60% - Έμφαση5" xfId="66" builtinId="48" customBuiltin="1"/>
    <cellStyle name="60% - Έμφαση6" xfId="70" builtinId="52" customBuiltin="1"/>
    <cellStyle name="Comma_PASAL_Valuation_Model_April_2007" xfId="21"/>
    <cellStyle name="Euro" xfId="22"/>
    <cellStyle name="Normal 2" xfId="1"/>
    <cellStyle name="Normal_2006_7_ΠΑΡΑΓΩΓΗ ΟΜΙΛΟΥ" xfId="23"/>
    <cellStyle name="S0" xfId="2"/>
    <cellStyle name="S1" xfId="3"/>
    <cellStyle name="S10" xfId="4"/>
    <cellStyle name="S2" xfId="5"/>
    <cellStyle name="S3" xfId="6"/>
    <cellStyle name="S4" xfId="7"/>
    <cellStyle name="S5" xfId="8"/>
    <cellStyle name="S6" xfId="9"/>
    <cellStyle name="S7" xfId="10"/>
    <cellStyle name="S8" xfId="11"/>
    <cellStyle name="S9" xfId="12"/>
    <cellStyle name="Βασικό__Unisystems_Charts_by_VRS" xfId="24"/>
    <cellStyle name="Εισαγωγή" xfId="39" builtinId="20" customBuiltin="1"/>
    <cellStyle name="Έλεγχος κελιού" xfId="43" builtinId="23" customBuiltin="1"/>
    <cellStyle name="Έμφαση1" xfId="47" builtinId="29" customBuiltin="1"/>
    <cellStyle name="Έμφαση2" xfId="51" builtinId="33" customBuiltin="1"/>
    <cellStyle name="Έμφαση3" xfId="55" builtinId="37" customBuiltin="1"/>
    <cellStyle name="Έμφαση4" xfId="59" builtinId="41" customBuiltin="1"/>
    <cellStyle name="Έμφαση5" xfId="63" builtinId="45" customBuiltin="1"/>
    <cellStyle name="Έμφαση6" xfId="67" builtinId="49" customBuiltin="1"/>
    <cellStyle name="Έξοδος" xfId="40" builtinId="21" customBuiltin="1"/>
    <cellStyle name="Επεξηγηματικό κείμενο" xfId="45" builtinId="53" customBuiltin="1"/>
    <cellStyle name="Επικεφαλίδα 1" xfId="32" builtinId="16" customBuiltin="1"/>
    <cellStyle name="Επικεφαλίδα 2" xfId="33" builtinId="17" customBuiltin="1"/>
    <cellStyle name="Επικεφαλίδα 3" xfId="34" builtinId="18" customBuiltin="1"/>
    <cellStyle name="Επικεφαλίδα 4" xfId="35" builtinId="19" customBuiltin="1"/>
    <cellStyle name="Κακό" xfId="37" builtinId="27" customBuiltin="1"/>
    <cellStyle name="Καλό" xfId="36" builtinId="26" customBuiltin="1"/>
    <cellStyle name="Κανονικό" xfId="0" builtinId="0"/>
    <cellStyle name="Κανονικό 2" xfId="13"/>
    <cellStyle name="Κανονικό 2 2" xfId="20"/>
    <cellStyle name="Κανονικό 3" xfId="14"/>
    <cellStyle name="Κανονικό 4" xfId="15"/>
    <cellStyle name="Κανονικό 5" xfId="25"/>
    <cellStyle name="Κανονικό 6" xfId="71"/>
    <cellStyle name="Κόμμα" xfId="30" builtinId="3"/>
    <cellStyle name="Κόμμα 2" xfId="26"/>
    <cellStyle name="Ουδέτερο" xfId="38" builtinId="28" customBuiltin="1"/>
    <cellStyle name="Ποσοστό" xfId="16" builtinId="5"/>
    <cellStyle name="Ποσοστό 2" xfId="17"/>
    <cellStyle name="Ποσοστό 2 2" xfId="27"/>
    <cellStyle name="Ποσοστό 3" xfId="18"/>
    <cellStyle name="Ποσοστό 4" xfId="28"/>
    <cellStyle name="Ποσοστό 5" xfId="29"/>
    <cellStyle name="Προειδοποιητικό κείμενο" xfId="44" builtinId="11" customBuiltin="1"/>
    <cellStyle name="Σημείωση 2" xfId="72"/>
    <cellStyle name="Συνδεδεμένο κελί" xfId="42" builtinId="24" customBuiltin="1"/>
    <cellStyle name="Σύνολο" xfId="46" builtinId="25" customBuiltin="1"/>
    <cellStyle name="Τίτλος" xfId="31" builtinId="15" customBuiltin="1"/>
    <cellStyle name="Υπερ-σύνδεση 2" xfId="19"/>
    <cellStyle name="Υπολογισμός" xfId="41"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1000" b="1">
                <a:latin typeface="Arial Narrow" panose="020B0606020202030204" pitchFamily="34" charset="0"/>
              </a:defRPr>
            </a:pPr>
            <a:r>
              <a:rPr lang="en-US" sz="1200" b="1">
                <a:latin typeface="Arial Narrow" panose="020B0606020202030204" pitchFamily="34" charset="0"/>
              </a:rPr>
              <a:t>Company Historic P/E Multiple versus Market P/E Multiples  (x)</a:t>
            </a:r>
          </a:p>
        </c:rich>
      </c:tx>
      <c:layout>
        <c:manualLayout>
          <c:xMode val="edge"/>
          <c:yMode val="edge"/>
          <c:x val="0.22682634262675122"/>
          <c:y val="2.2191864217942982E-2"/>
        </c:manualLayout>
      </c:layout>
    </c:title>
    <c:plotArea>
      <c:layout>
        <c:manualLayout>
          <c:layoutTarget val="inner"/>
          <c:xMode val="edge"/>
          <c:yMode val="edge"/>
          <c:x val="5.8203135199598861E-2"/>
          <c:y val="0.13481889516668191"/>
          <c:w val="0.90139004518263932"/>
          <c:h val="0.76295070016205302"/>
        </c:manualLayout>
      </c:layout>
      <c:barChart>
        <c:barDir val="col"/>
        <c:grouping val="clustered"/>
        <c:ser>
          <c:idx val="0"/>
          <c:order val="0"/>
          <c:tx>
            <c:strRef>
              <c:f>Fundamentals!$E$85</c:f>
              <c:strCache>
                <c:ptCount val="1"/>
                <c:pt idx="0">
                  <c:v>P/E Multiple</c:v>
                </c:pt>
              </c:strCache>
            </c:strRef>
          </c:tx>
          <c:spPr>
            <a:solidFill>
              <a:schemeClr val="accent1">
                <a:lumMod val="60000"/>
                <a:lumOff val="40000"/>
              </a:schemeClr>
            </a:solidFill>
            <a:ln w="28575">
              <a:noFill/>
            </a:ln>
          </c:spPr>
          <c:dLbls>
            <c:numFmt formatCode="0.0" sourceLinked="0"/>
            <c:spPr>
              <a:noFill/>
              <a:ln>
                <a:noFill/>
              </a:ln>
              <a:effectLst/>
            </c:spPr>
            <c:txPr>
              <a:bodyPr/>
              <a:lstStyle/>
              <a:p>
                <a:pPr>
                  <a:defRPr sz="1000"/>
                </a:pPr>
                <a:endParaRPr lang="el-GR"/>
              </a:p>
            </c:txPr>
            <c:showVal val="1"/>
            <c:extLst xmlns:c16r2="http://schemas.microsoft.com/office/drawing/2015/06/chart">
              <c:ext xmlns:c15="http://schemas.microsoft.com/office/drawing/2012/chart" uri="{CE6537A1-D6FC-4f65-9D91-7224C49458BB}">
                <c15:showLeaderLines val="0"/>
              </c:ext>
            </c:extLst>
          </c:dLbls>
          <c:cat>
            <c:strRef>
              <c:f>Fundamentals!$D$86:$D$90</c:f>
              <c:strCache>
                <c:ptCount val="5"/>
                <c:pt idx="0">
                  <c:v>Company Stock 2015 P/E</c:v>
                </c:pt>
                <c:pt idx="1">
                  <c:v>Company Stock Trailing P/E</c:v>
                </c:pt>
                <c:pt idx="2">
                  <c:v>Sector P/E 2016</c:v>
                </c:pt>
                <c:pt idx="3">
                  <c:v>S&amp;P P/E 2016</c:v>
                </c:pt>
                <c:pt idx="4">
                  <c:v>STOXX 600 P/E 2016</c:v>
                </c:pt>
              </c:strCache>
            </c:strRef>
          </c:cat>
          <c:val>
            <c:numRef>
              <c:f>Fundamentals!$E$86:$E$90</c:f>
              <c:numCache>
                <c:formatCode>#,##0.0</c:formatCode>
                <c:ptCount val="5"/>
                <c:pt idx="0">
                  <c:v>24.806193429752064</c:v>
                </c:pt>
                <c:pt idx="1">
                  <c:v>6.1287379377233275</c:v>
                </c:pt>
                <c:pt idx="2">
                  <c:v>15.9</c:v>
                </c:pt>
                <c:pt idx="3">
                  <c:v>17.559999999999999</c:v>
                </c:pt>
                <c:pt idx="4">
                  <c:v>15.94</c:v>
                </c:pt>
              </c:numCache>
            </c:numRef>
          </c:val>
          <c:extLst xmlns:c16r2="http://schemas.microsoft.com/office/drawing/2015/06/chart">
            <c:ext xmlns:c16="http://schemas.microsoft.com/office/drawing/2014/chart" uri="{C3380CC4-5D6E-409C-BE32-E72D297353CC}">
              <c16:uniqueId val="{00000000-7DE4-494B-BA59-49302C4C5A78}"/>
            </c:ext>
          </c:extLst>
        </c:ser>
        <c:axId val="77862016"/>
        <c:axId val="79106816"/>
      </c:barChart>
      <c:catAx>
        <c:axId val="77862016"/>
        <c:scaling>
          <c:orientation val="minMax"/>
        </c:scaling>
        <c:axPos val="b"/>
        <c:numFmt formatCode="General" sourceLinked="1"/>
        <c:tickLblPos val="nextTo"/>
        <c:txPr>
          <a:bodyPr rot="0" vert="horz"/>
          <a:lstStyle/>
          <a:p>
            <a:pPr>
              <a:defRPr sz="700"/>
            </a:pPr>
            <a:endParaRPr lang="el-GR"/>
          </a:p>
        </c:txPr>
        <c:crossAx val="79106816"/>
        <c:crosses val="autoZero"/>
        <c:auto val="1"/>
        <c:lblAlgn val="ctr"/>
        <c:lblOffset val="100"/>
        <c:tickMarkSkip val="1"/>
      </c:catAx>
      <c:valAx>
        <c:axId val="79106816"/>
        <c:scaling>
          <c:orientation val="minMax"/>
        </c:scaling>
        <c:axPos val="l"/>
        <c:majorGridlines>
          <c:spPr>
            <a:ln>
              <a:prstDash val="sysDot"/>
            </a:ln>
          </c:spPr>
        </c:majorGridlines>
        <c:numFmt formatCode="#,##0" sourceLinked="0"/>
        <c:tickLblPos val="nextTo"/>
        <c:txPr>
          <a:bodyPr rot="0" vert="horz"/>
          <a:lstStyle/>
          <a:p>
            <a:pPr>
              <a:defRPr sz="700"/>
            </a:pPr>
            <a:endParaRPr lang="el-GR"/>
          </a:p>
        </c:txPr>
        <c:crossAx val="77862016"/>
        <c:crosses val="autoZero"/>
        <c:crossBetween val="between"/>
      </c:valAx>
    </c:plotArea>
    <c:plotVisOnly val="1"/>
    <c:dispBlanksAs val="gap"/>
  </c:chart>
  <c:spPr>
    <a:ln>
      <a:noFill/>
    </a:ln>
  </c:spPr>
  <c:txPr>
    <a:bodyPr/>
    <a:lstStyle/>
    <a:p>
      <a:pPr>
        <a:defRPr sz="500" b="0" i="0" u="none" strike="noStrike" baseline="0">
          <a:solidFill>
            <a:srgbClr val="000000"/>
          </a:solidFill>
          <a:latin typeface="Calibri"/>
          <a:ea typeface="Calibri"/>
          <a:cs typeface="Calibri"/>
        </a:defRPr>
      </a:pPr>
      <a:endParaRPr lang="el-GR"/>
    </a:p>
  </c:txPr>
  <c:printSettings>
    <c:headerFooter/>
    <c:pageMargins b="0.750000000000004" l="0.70000000000000062" r="0.70000000000000062" t="0.75000000000000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1200" b="1" i="0" u="none" strike="noStrike" baseline="0">
                <a:solidFill>
                  <a:srgbClr val="000000"/>
                </a:solidFill>
                <a:latin typeface="Arial Narrow"/>
                <a:ea typeface="Arial Narrow"/>
                <a:cs typeface="Arial Narrow"/>
              </a:defRPr>
            </a:pPr>
            <a:r>
              <a:rPr lang="en-US" sz="1000" b="1"/>
              <a:t>Company Historic EV/EBITDA Multiple versus Industry Market EV/EBITDA Multiple  (x)</a:t>
            </a:r>
          </a:p>
        </c:rich>
      </c:tx>
      <c:layout>
        <c:manualLayout>
          <c:xMode val="edge"/>
          <c:yMode val="edge"/>
          <c:x val="0.12909196379339871"/>
          <c:y val="6.7732831608654814E-2"/>
        </c:manualLayout>
      </c:layout>
    </c:title>
    <c:plotArea>
      <c:layout>
        <c:manualLayout>
          <c:layoutTarget val="inner"/>
          <c:xMode val="edge"/>
          <c:yMode val="edge"/>
          <c:x val="2.6370994397909801E-2"/>
          <c:y val="0.21627484240857475"/>
          <c:w val="0.94725801120418185"/>
          <c:h val="0.68945741142658312"/>
        </c:manualLayout>
      </c:layout>
      <c:barChart>
        <c:barDir val="col"/>
        <c:grouping val="clustered"/>
        <c:ser>
          <c:idx val="0"/>
          <c:order val="0"/>
          <c:tx>
            <c:strRef>
              <c:f>Fundamentals!$E$113</c:f>
              <c:strCache>
                <c:ptCount val="1"/>
                <c:pt idx="0">
                  <c:v>Multiple</c:v>
                </c:pt>
              </c:strCache>
            </c:strRef>
          </c:tx>
          <c:spPr>
            <a:solidFill>
              <a:schemeClr val="accent1">
                <a:lumMod val="60000"/>
                <a:lumOff val="40000"/>
              </a:schemeClr>
            </a:solidFill>
            <a:ln w="28575">
              <a:noFill/>
            </a:ln>
          </c:spPr>
          <c:dLbls>
            <c:spPr>
              <a:noFill/>
              <a:ln>
                <a:noFill/>
              </a:ln>
              <a:effectLst/>
            </c:spPr>
            <c:txPr>
              <a:bodyPr/>
              <a:lstStyle/>
              <a:p>
                <a:pPr>
                  <a:defRPr sz="1000" b="0" i="0" u="none" strike="noStrike" baseline="0">
                    <a:solidFill>
                      <a:srgbClr val="000000"/>
                    </a:solidFill>
                    <a:latin typeface="Calibri"/>
                    <a:ea typeface="Calibri"/>
                    <a:cs typeface="Calibri"/>
                  </a:defRPr>
                </a:pPr>
                <a:endParaRPr lang="el-GR"/>
              </a:p>
            </c:txPr>
            <c:showVal val="1"/>
            <c:extLst xmlns:c16r2="http://schemas.microsoft.com/office/drawing/2015/06/chart">
              <c:ext xmlns:c15="http://schemas.microsoft.com/office/drawing/2012/chart" uri="{CE6537A1-D6FC-4f65-9D91-7224C49458BB}">
                <c15:showLeaderLines val="0"/>
              </c:ext>
            </c:extLst>
          </c:dLbls>
          <c:cat>
            <c:strRef>
              <c:f>Fundamentals!$D$114:$D$115</c:f>
              <c:strCache>
                <c:ptCount val="2"/>
                <c:pt idx="0">
                  <c:v>Company Stock 2015 EV/EBITDA</c:v>
                </c:pt>
                <c:pt idx="1">
                  <c:v>World Ratio EV/EBITDA</c:v>
                </c:pt>
              </c:strCache>
            </c:strRef>
          </c:cat>
          <c:val>
            <c:numRef>
              <c:f>Fundamentals!$E$114:$E$115</c:f>
              <c:numCache>
                <c:formatCode>#,##0.0</c:formatCode>
                <c:ptCount val="2"/>
                <c:pt idx="0">
                  <c:v>13.321741036319612</c:v>
                </c:pt>
                <c:pt idx="1">
                  <c:v>10.3</c:v>
                </c:pt>
              </c:numCache>
            </c:numRef>
          </c:val>
          <c:extLst xmlns:c16r2="http://schemas.microsoft.com/office/drawing/2015/06/chart">
            <c:ext xmlns:c16="http://schemas.microsoft.com/office/drawing/2014/chart" uri="{C3380CC4-5D6E-409C-BE32-E72D297353CC}">
              <c16:uniqueId val="{00000000-E07C-4F91-A1B5-E3AC7A2214A3}"/>
            </c:ext>
          </c:extLst>
        </c:ser>
        <c:dLbls>
          <c:showVal val="1"/>
        </c:dLbls>
        <c:overlap val="-25"/>
        <c:axId val="85661568"/>
        <c:axId val="85663104"/>
      </c:barChart>
      <c:catAx>
        <c:axId val="85661568"/>
        <c:scaling>
          <c:orientation val="minMax"/>
        </c:scaling>
        <c:axPos val="b"/>
        <c:numFmt formatCode="General" sourceLinked="1"/>
        <c:majorTickMark val="none"/>
        <c:tickLblPos val="nextTo"/>
        <c:txPr>
          <a:bodyPr rot="0" vert="horz"/>
          <a:lstStyle/>
          <a:p>
            <a:pPr>
              <a:defRPr sz="1000" b="0" i="0" u="none" strike="noStrike" baseline="0">
                <a:solidFill>
                  <a:srgbClr val="000000"/>
                </a:solidFill>
                <a:latin typeface="Calibri"/>
                <a:ea typeface="Calibri"/>
                <a:cs typeface="Calibri"/>
              </a:defRPr>
            </a:pPr>
            <a:endParaRPr lang="el-GR"/>
          </a:p>
        </c:txPr>
        <c:crossAx val="85663104"/>
        <c:crosses val="autoZero"/>
        <c:auto val="1"/>
        <c:lblAlgn val="ctr"/>
        <c:lblOffset val="100"/>
        <c:tickMarkSkip val="1"/>
      </c:catAx>
      <c:valAx>
        <c:axId val="85663104"/>
        <c:scaling>
          <c:orientation val="minMax"/>
          <c:max val="45"/>
        </c:scaling>
        <c:delete val="1"/>
        <c:axPos val="l"/>
        <c:numFmt formatCode="#,##0.0" sourceLinked="1"/>
        <c:tickLblPos val="none"/>
        <c:crossAx val="85661568"/>
        <c:crosses val="autoZero"/>
        <c:crossBetween val="between"/>
        <c:majorUnit val="5"/>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l-GR"/>
    </a:p>
  </c:txPr>
  <c:printSettings>
    <c:headerFooter/>
    <c:pageMargins b="0.75000000000000444" l="0.70000000000000062" r="0.70000000000000062" t="0.750000000000004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Fundamentals!$E$113</c:f>
              <c:strCache>
                <c:ptCount val="1"/>
                <c:pt idx="0">
                  <c:v>Multiple</c:v>
                </c:pt>
              </c:strCache>
            </c:strRef>
          </c:tx>
          <c:spPr>
            <a:solidFill>
              <a:schemeClr val="accent1">
                <a:lumMod val="60000"/>
                <a:lumOff val="40000"/>
              </a:schemeClr>
            </a:solidFill>
            <a:ln w="28575">
              <a:noFill/>
            </a:ln>
          </c:spPr>
          <c:dLbls>
            <c:spPr>
              <a:noFill/>
              <a:ln>
                <a:noFill/>
              </a:ln>
              <a:effectLst/>
            </c:spPr>
            <c:txPr>
              <a:bodyPr/>
              <a:lstStyle/>
              <a:p>
                <a:pPr>
                  <a:defRPr sz="1000" b="0" i="0" u="none" strike="noStrike" baseline="0">
                    <a:solidFill>
                      <a:srgbClr val="000000"/>
                    </a:solidFill>
                    <a:latin typeface="Calibri"/>
                    <a:ea typeface="Calibri"/>
                    <a:cs typeface="Calibri"/>
                  </a:defRPr>
                </a:pPr>
                <a:endParaRPr lang="el-GR"/>
              </a:p>
            </c:txPr>
            <c:showVal val="1"/>
            <c:extLst xmlns:c16r2="http://schemas.microsoft.com/office/drawing/2015/06/chart">
              <c:ext xmlns:c15="http://schemas.microsoft.com/office/drawing/2012/chart" uri="{CE6537A1-D6FC-4f65-9D91-7224C49458BB}">
                <c15:showLeaderLines val="0"/>
              </c:ext>
            </c:extLst>
          </c:dLbls>
          <c:cat>
            <c:strRef>
              <c:f>Fundamentals!$D$114:$D$115</c:f>
              <c:strCache>
                <c:ptCount val="2"/>
                <c:pt idx="0">
                  <c:v>Company Stock 2015 EV/EBITDA</c:v>
                </c:pt>
                <c:pt idx="1">
                  <c:v>World Ratio EV/EBITDA</c:v>
                </c:pt>
              </c:strCache>
            </c:strRef>
          </c:cat>
          <c:val>
            <c:numRef>
              <c:f>Fundamentals!$E$114:$E$115</c:f>
              <c:numCache>
                <c:formatCode>#,##0.0</c:formatCode>
                <c:ptCount val="2"/>
                <c:pt idx="0">
                  <c:v>13.321741036319612</c:v>
                </c:pt>
                <c:pt idx="1">
                  <c:v>10.3</c:v>
                </c:pt>
              </c:numCache>
            </c:numRef>
          </c:val>
          <c:extLst xmlns:c16r2="http://schemas.microsoft.com/office/drawing/2015/06/chart">
            <c:ext xmlns:c16="http://schemas.microsoft.com/office/drawing/2014/chart" uri="{C3380CC4-5D6E-409C-BE32-E72D297353CC}">
              <c16:uniqueId val="{00000000-C312-46C9-BE33-3C4C3494B609}"/>
            </c:ext>
          </c:extLst>
        </c:ser>
        <c:dLbls>
          <c:showVal val="1"/>
        </c:dLbls>
        <c:overlap val="-25"/>
        <c:axId val="95500928"/>
        <c:axId val="107353216"/>
      </c:barChart>
      <c:catAx>
        <c:axId val="95500928"/>
        <c:scaling>
          <c:orientation val="minMax"/>
        </c:scaling>
        <c:axPos val="b"/>
        <c:numFmt formatCode="General" sourceLinked="1"/>
        <c:majorTickMark val="none"/>
        <c:tickLblPos val="nextTo"/>
        <c:txPr>
          <a:bodyPr rot="0" vert="horz"/>
          <a:lstStyle/>
          <a:p>
            <a:pPr>
              <a:defRPr sz="1000" b="0" i="0" u="none" strike="noStrike" baseline="0">
                <a:solidFill>
                  <a:srgbClr val="000000"/>
                </a:solidFill>
                <a:latin typeface="Calibri"/>
                <a:ea typeface="Calibri"/>
                <a:cs typeface="Calibri"/>
              </a:defRPr>
            </a:pPr>
            <a:endParaRPr lang="el-GR"/>
          </a:p>
        </c:txPr>
        <c:crossAx val="107353216"/>
        <c:crosses val="autoZero"/>
        <c:auto val="1"/>
        <c:lblAlgn val="ctr"/>
        <c:lblOffset val="100"/>
        <c:tickMarkSkip val="1"/>
      </c:catAx>
      <c:valAx>
        <c:axId val="107353216"/>
        <c:scaling>
          <c:orientation val="minMax"/>
          <c:max val="45"/>
        </c:scaling>
        <c:delete val="1"/>
        <c:axPos val="l"/>
        <c:numFmt formatCode="#,##0.0" sourceLinked="1"/>
        <c:tickLblPos val="none"/>
        <c:crossAx val="95500928"/>
        <c:crosses val="autoZero"/>
        <c:crossBetween val="between"/>
        <c:majorUnit val="5"/>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l-GR"/>
    </a:p>
  </c:txPr>
  <c:printSettings>
    <c:headerFooter/>
    <c:pageMargins b="0.75000000000000444" l="0.70000000000000062" r="0.70000000000000062" t="0.750000000000004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manualLayout>
          <c:layoutTarget val="inner"/>
          <c:xMode val="edge"/>
          <c:yMode val="edge"/>
          <c:x val="0.10853676079983866"/>
          <c:y val="8.4979639860600809E-2"/>
          <c:w val="0.86051220725531841"/>
          <c:h val="0.75688600560681174"/>
        </c:manualLayout>
      </c:layout>
      <c:lineChart>
        <c:grouping val="stacked"/>
        <c:ser>
          <c:idx val="0"/>
          <c:order val="0"/>
          <c:tx>
            <c:strRef>
              <c:f>Stock_Graph!$E$1001</c:f>
              <c:strCache>
                <c:ptCount val="1"/>
                <c:pt idx="0">
                  <c:v>Close</c:v>
                </c:pt>
              </c:strCache>
            </c:strRef>
          </c:tx>
          <c:spPr>
            <a:ln w="6350"/>
          </c:spPr>
          <c:marker>
            <c:symbol val="none"/>
          </c:marker>
          <c:cat>
            <c:numRef>
              <c:f>Stock_Graph!$D$1002:$D$1256</c:f>
              <c:numCache>
                <c:formatCode>d/m/yyyy</c:formatCode>
                <c:ptCount val="255"/>
                <c:pt idx="0">
                  <c:v>42157</c:v>
                </c:pt>
                <c:pt idx="1">
                  <c:v>42158</c:v>
                </c:pt>
                <c:pt idx="2">
                  <c:v>42159</c:v>
                </c:pt>
                <c:pt idx="3">
                  <c:v>42160</c:v>
                </c:pt>
                <c:pt idx="4">
                  <c:v>42163</c:v>
                </c:pt>
                <c:pt idx="5">
                  <c:v>42164</c:v>
                </c:pt>
                <c:pt idx="6">
                  <c:v>42165</c:v>
                </c:pt>
                <c:pt idx="7">
                  <c:v>42166</c:v>
                </c:pt>
                <c:pt idx="8">
                  <c:v>42167</c:v>
                </c:pt>
                <c:pt idx="9">
                  <c:v>42170</c:v>
                </c:pt>
                <c:pt idx="10">
                  <c:v>42171</c:v>
                </c:pt>
                <c:pt idx="11">
                  <c:v>42172</c:v>
                </c:pt>
                <c:pt idx="12">
                  <c:v>42173</c:v>
                </c:pt>
                <c:pt idx="13">
                  <c:v>42174</c:v>
                </c:pt>
                <c:pt idx="14">
                  <c:v>42177</c:v>
                </c:pt>
                <c:pt idx="15">
                  <c:v>42178</c:v>
                </c:pt>
                <c:pt idx="16">
                  <c:v>42179</c:v>
                </c:pt>
                <c:pt idx="17">
                  <c:v>42180</c:v>
                </c:pt>
                <c:pt idx="18">
                  <c:v>42181</c:v>
                </c:pt>
                <c:pt idx="19">
                  <c:v>42184</c:v>
                </c:pt>
                <c:pt idx="20">
                  <c:v>42185</c:v>
                </c:pt>
                <c:pt idx="21">
                  <c:v>42186</c:v>
                </c:pt>
                <c:pt idx="22">
                  <c:v>42187</c:v>
                </c:pt>
                <c:pt idx="23">
                  <c:v>42191</c:v>
                </c:pt>
                <c:pt idx="24">
                  <c:v>42192</c:v>
                </c:pt>
                <c:pt idx="25">
                  <c:v>42193</c:v>
                </c:pt>
                <c:pt idx="26">
                  <c:v>42194</c:v>
                </c:pt>
                <c:pt idx="27">
                  <c:v>42195</c:v>
                </c:pt>
                <c:pt idx="28">
                  <c:v>42198</c:v>
                </c:pt>
                <c:pt idx="29">
                  <c:v>42199</c:v>
                </c:pt>
                <c:pt idx="30">
                  <c:v>42200</c:v>
                </c:pt>
                <c:pt idx="31">
                  <c:v>42201</c:v>
                </c:pt>
                <c:pt idx="32">
                  <c:v>42202</c:v>
                </c:pt>
                <c:pt idx="33">
                  <c:v>42205</c:v>
                </c:pt>
                <c:pt idx="34">
                  <c:v>42206</c:v>
                </c:pt>
                <c:pt idx="35">
                  <c:v>42207</c:v>
                </c:pt>
                <c:pt idx="36">
                  <c:v>42208</c:v>
                </c:pt>
                <c:pt idx="37">
                  <c:v>42209</c:v>
                </c:pt>
                <c:pt idx="38">
                  <c:v>42212</c:v>
                </c:pt>
                <c:pt idx="39">
                  <c:v>42213</c:v>
                </c:pt>
                <c:pt idx="40">
                  <c:v>42214</c:v>
                </c:pt>
                <c:pt idx="41">
                  <c:v>42215</c:v>
                </c:pt>
                <c:pt idx="42">
                  <c:v>42216</c:v>
                </c:pt>
                <c:pt idx="43">
                  <c:v>42219</c:v>
                </c:pt>
                <c:pt idx="44">
                  <c:v>42220</c:v>
                </c:pt>
                <c:pt idx="45">
                  <c:v>42221</c:v>
                </c:pt>
                <c:pt idx="46">
                  <c:v>42222</c:v>
                </c:pt>
                <c:pt idx="47">
                  <c:v>42223</c:v>
                </c:pt>
                <c:pt idx="48">
                  <c:v>42226</c:v>
                </c:pt>
                <c:pt idx="49">
                  <c:v>42227</c:v>
                </c:pt>
                <c:pt idx="50">
                  <c:v>42228</c:v>
                </c:pt>
                <c:pt idx="51">
                  <c:v>42229</c:v>
                </c:pt>
                <c:pt idx="52">
                  <c:v>42230</c:v>
                </c:pt>
                <c:pt idx="53">
                  <c:v>42233</c:v>
                </c:pt>
                <c:pt idx="54">
                  <c:v>42234</c:v>
                </c:pt>
                <c:pt idx="55">
                  <c:v>42235</c:v>
                </c:pt>
                <c:pt idx="56">
                  <c:v>42236</c:v>
                </c:pt>
                <c:pt idx="57">
                  <c:v>42237</c:v>
                </c:pt>
                <c:pt idx="58">
                  <c:v>42240</c:v>
                </c:pt>
                <c:pt idx="59">
                  <c:v>42241</c:v>
                </c:pt>
                <c:pt idx="60">
                  <c:v>42242</c:v>
                </c:pt>
                <c:pt idx="61">
                  <c:v>42243</c:v>
                </c:pt>
                <c:pt idx="62">
                  <c:v>42244</c:v>
                </c:pt>
                <c:pt idx="63">
                  <c:v>42247</c:v>
                </c:pt>
                <c:pt idx="64">
                  <c:v>42248</c:v>
                </c:pt>
                <c:pt idx="65">
                  <c:v>42249</c:v>
                </c:pt>
                <c:pt idx="66">
                  <c:v>42250</c:v>
                </c:pt>
                <c:pt idx="67">
                  <c:v>42251</c:v>
                </c:pt>
                <c:pt idx="68">
                  <c:v>42255</c:v>
                </c:pt>
                <c:pt idx="69">
                  <c:v>42256</c:v>
                </c:pt>
                <c:pt idx="70">
                  <c:v>42257</c:v>
                </c:pt>
                <c:pt idx="71">
                  <c:v>42258</c:v>
                </c:pt>
                <c:pt idx="72">
                  <c:v>42261</c:v>
                </c:pt>
                <c:pt idx="73">
                  <c:v>42262</c:v>
                </c:pt>
                <c:pt idx="74">
                  <c:v>42263</c:v>
                </c:pt>
                <c:pt idx="75">
                  <c:v>42264</c:v>
                </c:pt>
                <c:pt idx="76">
                  <c:v>42265</c:v>
                </c:pt>
                <c:pt idx="77">
                  <c:v>42268</c:v>
                </c:pt>
                <c:pt idx="78">
                  <c:v>42269</c:v>
                </c:pt>
                <c:pt idx="79">
                  <c:v>42270</c:v>
                </c:pt>
                <c:pt idx="80">
                  <c:v>42271</c:v>
                </c:pt>
                <c:pt idx="81">
                  <c:v>42272</c:v>
                </c:pt>
                <c:pt idx="82">
                  <c:v>42275</c:v>
                </c:pt>
                <c:pt idx="83">
                  <c:v>42276</c:v>
                </c:pt>
                <c:pt idx="84">
                  <c:v>42277</c:v>
                </c:pt>
                <c:pt idx="85">
                  <c:v>42278</c:v>
                </c:pt>
                <c:pt idx="86">
                  <c:v>42279</c:v>
                </c:pt>
                <c:pt idx="87">
                  <c:v>42282</c:v>
                </c:pt>
                <c:pt idx="88">
                  <c:v>42283</c:v>
                </c:pt>
                <c:pt idx="89">
                  <c:v>42284</c:v>
                </c:pt>
                <c:pt idx="90">
                  <c:v>42285</c:v>
                </c:pt>
                <c:pt idx="91">
                  <c:v>42286</c:v>
                </c:pt>
                <c:pt idx="92">
                  <c:v>42289</c:v>
                </c:pt>
                <c:pt idx="93">
                  <c:v>42290</c:v>
                </c:pt>
                <c:pt idx="94">
                  <c:v>42291</c:v>
                </c:pt>
                <c:pt idx="95">
                  <c:v>42292</c:v>
                </c:pt>
                <c:pt idx="96">
                  <c:v>42293</c:v>
                </c:pt>
                <c:pt idx="97">
                  <c:v>42296</c:v>
                </c:pt>
                <c:pt idx="98">
                  <c:v>42297</c:v>
                </c:pt>
                <c:pt idx="99">
                  <c:v>42298</c:v>
                </c:pt>
                <c:pt idx="100">
                  <c:v>42299</c:v>
                </c:pt>
                <c:pt idx="101">
                  <c:v>42300</c:v>
                </c:pt>
                <c:pt idx="102">
                  <c:v>42303</c:v>
                </c:pt>
                <c:pt idx="103">
                  <c:v>42304</c:v>
                </c:pt>
                <c:pt idx="104">
                  <c:v>42305</c:v>
                </c:pt>
                <c:pt idx="105">
                  <c:v>42306</c:v>
                </c:pt>
                <c:pt idx="106">
                  <c:v>42307</c:v>
                </c:pt>
                <c:pt idx="107">
                  <c:v>42310</c:v>
                </c:pt>
                <c:pt idx="108">
                  <c:v>42311</c:v>
                </c:pt>
                <c:pt idx="109">
                  <c:v>42312</c:v>
                </c:pt>
                <c:pt idx="110">
                  <c:v>42313</c:v>
                </c:pt>
                <c:pt idx="111">
                  <c:v>42314</c:v>
                </c:pt>
                <c:pt idx="112">
                  <c:v>42317</c:v>
                </c:pt>
                <c:pt idx="113">
                  <c:v>42318</c:v>
                </c:pt>
                <c:pt idx="114">
                  <c:v>42319</c:v>
                </c:pt>
                <c:pt idx="115">
                  <c:v>42320</c:v>
                </c:pt>
                <c:pt idx="116">
                  <c:v>42321</c:v>
                </c:pt>
                <c:pt idx="117">
                  <c:v>42324</c:v>
                </c:pt>
                <c:pt idx="118">
                  <c:v>42325</c:v>
                </c:pt>
                <c:pt idx="119">
                  <c:v>42326</c:v>
                </c:pt>
                <c:pt idx="120">
                  <c:v>42327</c:v>
                </c:pt>
                <c:pt idx="121">
                  <c:v>42328</c:v>
                </c:pt>
                <c:pt idx="122">
                  <c:v>42331</c:v>
                </c:pt>
                <c:pt idx="123">
                  <c:v>42332</c:v>
                </c:pt>
                <c:pt idx="124">
                  <c:v>42333</c:v>
                </c:pt>
                <c:pt idx="125">
                  <c:v>42335</c:v>
                </c:pt>
                <c:pt idx="126">
                  <c:v>42338</c:v>
                </c:pt>
                <c:pt idx="127">
                  <c:v>42339</c:v>
                </c:pt>
                <c:pt idx="128">
                  <c:v>42340</c:v>
                </c:pt>
                <c:pt idx="129">
                  <c:v>42341</c:v>
                </c:pt>
                <c:pt idx="130">
                  <c:v>42342</c:v>
                </c:pt>
                <c:pt idx="131">
                  <c:v>42345</c:v>
                </c:pt>
                <c:pt idx="132">
                  <c:v>42346</c:v>
                </c:pt>
                <c:pt idx="133">
                  <c:v>42347</c:v>
                </c:pt>
                <c:pt idx="134">
                  <c:v>42348</c:v>
                </c:pt>
                <c:pt idx="135">
                  <c:v>42349</c:v>
                </c:pt>
                <c:pt idx="136">
                  <c:v>42352</c:v>
                </c:pt>
                <c:pt idx="137">
                  <c:v>42353</c:v>
                </c:pt>
                <c:pt idx="138">
                  <c:v>42354</c:v>
                </c:pt>
                <c:pt idx="139">
                  <c:v>42355</c:v>
                </c:pt>
                <c:pt idx="140">
                  <c:v>42356</c:v>
                </c:pt>
                <c:pt idx="141">
                  <c:v>42359</c:v>
                </c:pt>
                <c:pt idx="142">
                  <c:v>42360</c:v>
                </c:pt>
                <c:pt idx="143">
                  <c:v>42361</c:v>
                </c:pt>
                <c:pt idx="144">
                  <c:v>42362</c:v>
                </c:pt>
                <c:pt idx="145">
                  <c:v>42366</c:v>
                </c:pt>
                <c:pt idx="146">
                  <c:v>42367</c:v>
                </c:pt>
                <c:pt idx="147">
                  <c:v>42368</c:v>
                </c:pt>
                <c:pt idx="148">
                  <c:v>42369</c:v>
                </c:pt>
                <c:pt idx="149">
                  <c:v>42373</c:v>
                </c:pt>
                <c:pt idx="150">
                  <c:v>42374</c:v>
                </c:pt>
                <c:pt idx="151">
                  <c:v>42375</c:v>
                </c:pt>
                <c:pt idx="152">
                  <c:v>42376</c:v>
                </c:pt>
                <c:pt idx="153">
                  <c:v>42377</c:v>
                </c:pt>
                <c:pt idx="154">
                  <c:v>42380</c:v>
                </c:pt>
                <c:pt idx="155">
                  <c:v>42381</c:v>
                </c:pt>
                <c:pt idx="156">
                  <c:v>42382</c:v>
                </c:pt>
                <c:pt idx="157">
                  <c:v>42383</c:v>
                </c:pt>
                <c:pt idx="158">
                  <c:v>42384</c:v>
                </c:pt>
                <c:pt idx="159">
                  <c:v>42388</c:v>
                </c:pt>
                <c:pt idx="160">
                  <c:v>42389</c:v>
                </c:pt>
                <c:pt idx="161">
                  <c:v>42390</c:v>
                </c:pt>
                <c:pt idx="162">
                  <c:v>42391</c:v>
                </c:pt>
                <c:pt idx="163">
                  <c:v>42394</c:v>
                </c:pt>
                <c:pt idx="164">
                  <c:v>42395</c:v>
                </c:pt>
                <c:pt idx="165">
                  <c:v>42396</c:v>
                </c:pt>
                <c:pt idx="166">
                  <c:v>42397</c:v>
                </c:pt>
                <c:pt idx="167">
                  <c:v>42398</c:v>
                </c:pt>
                <c:pt idx="168">
                  <c:v>42401</c:v>
                </c:pt>
                <c:pt idx="169">
                  <c:v>42402</c:v>
                </c:pt>
                <c:pt idx="170">
                  <c:v>42403</c:v>
                </c:pt>
                <c:pt idx="171">
                  <c:v>42404</c:v>
                </c:pt>
                <c:pt idx="172">
                  <c:v>42405</c:v>
                </c:pt>
                <c:pt idx="173">
                  <c:v>42408</c:v>
                </c:pt>
                <c:pt idx="174">
                  <c:v>42409</c:v>
                </c:pt>
                <c:pt idx="175">
                  <c:v>42410</c:v>
                </c:pt>
                <c:pt idx="176">
                  <c:v>42411</c:v>
                </c:pt>
                <c:pt idx="177">
                  <c:v>42412</c:v>
                </c:pt>
                <c:pt idx="178">
                  <c:v>42416</c:v>
                </c:pt>
                <c:pt idx="179">
                  <c:v>42417</c:v>
                </c:pt>
                <c:pt idx="180">
                  <c:v>42418</c:v>
                </c:pt>
                <c:pt idx="181">
                  <c:v>42419</c:v>
                </c:pt>
                <c:pt idx="182">
                  <c:v>42422</c:v>
                </c:pt>
                <c:pt idx="183">
                  <c:v>42423</c:v>
                </c:pt>
                <c:pt idx="184">
                  <c:v>42424</c:v>
                </c:pt>
                <c:pt idx="185">
                  <c:v>42425</c:v>
                </c:pt>
                <c:pt idx="186">
                  <c:v>42426</c:v>
                </c:pt>
                <c:pt idx="187">
                  <c:v>42429</c:v>
                </c:pt>
                <c:pt idx="188">
                  <c:v>42430</c:v>
                </c:pt>
                <c:pt idx="189">
                  <c:v>42431</c:v>
                </c:pt>
                <c:pt idx="190">
                  <c:v>42432</c:v>
                </c:pt>
                <c:pt idx="191">
                  <c:v>42433</c:v>
                </c:pt>
                <c:pt idx="192">
                  <c:v>42436</c:v>
                </c:pt>
                <c:pt idx="193">
                  <c:v>42437</c:v>
                </c:pt>
                <c:pt idx="194">
                  <c:v>42438</c:v>
                </c:pt>
                <c:pt idx="195">
                  <c:v>42439</c:v>
                </c:pt>
                <c:pt idx="196">
                  <c:v>42440</c:v>
                </c:pt>
                <c:pt idx="197">
                  <c:v>42443</c:v>
                </c:pt>
                <c:pt idx="198">
                  <c:v>42444</c:v>
                </c:pt>
                <c:pt idx="199">
                  <c:v>42445</c:v>
                </c:pt>
                <c:pt idx="200">
                  <c:v>42446</c:v>
                </c:pt>
                <c:pt idx="201">
                  <c:v>42447</c:v>
                </c:pt>
                <c:pt idx="202">
                  <c:v>42450</c:v>
                </c:pt>
                <c:pt idx="203">
                  <c:v>42451</c:v>
                </c:pt>
                <c:pt idx="204">
                  <c:v>42452</c:v>
                </c:pt>
                <c:pt idx="205">
                  <c:v>42453</c:v>
                </c:pt>
                <c:pt idx="206">
                  <c:v>42457</c:v>
                </c:pt>
                <c:pt idx="207">
                  <c:v>42458</c:v>
                </c:pt>
                <c:pt idx="208">
                  <c:v>42459</c:v>
                </c:pt>
                <c:pt idx="209">
                  <c:v>42460</c:v>
                </c:pt>
                <c:pt idx="210">
                  <c:v>42461</c:v>
                </c:pt>
                <c:pt idx="211">
                  <c:v>42464</c:v>
                </c:pt>
                <c:pt idx="212">
                  <c:v>42465</c:v>
                </c:pt>
                <c:pt idx="213">
                  <c:v>42466</c:v>
                </c:pt>
                <c:pt idx="214">
                  <c:v>42467</c:v>
                </c:pt>
                <c:pt idx="215">
                  <c:v>42468</c:v>
                </c:pt>
                <c:pt idx="216">
                  <c:v>42471</c:v>
                </c:pt>
                <c:pt idx="217">
                  <c:v>42472</c:v>
                </c:pt>
                <c:pt idx="218">
                  <c:v>42473</c:v>
                </c:pt>
                <c:pt idx="219">
                  <c:v>42474</c:v>
                </c:pt>
                <c:pt idx="220">
                  <c:v>42475</c:v>
                </c:pt>
                <c:pt idx="221">
                  <c:v>42478</c:v>
                </c:pt>
                <c:pt idx="222">
                  <c:v>42479</c:v>
                </c:pt>
                <c:pt idx="223">
                  <c:v>42480</c:v>
                </c:pt>
                <c:pt idx="224">
                  <c:v>42481</c:v>
                </c:pt>
                <c:pt idx="225">
                  <c:v>42482</c:v>
                </c:pt>
                <c:pt idx="226">
                  <c:v>42485</c:v>
                </c:pt>
                <c:pt idx="227">
                  <c:v>42486</c:v>
                </c:pt>
                <c:pt idx="228">
                  <c:v>42487</c:v>
                </c:pt>
                <c:pt idx="229">
                  <c:v>42488</c:v>
                </c:pt>
                <c:pt idx="230">
                  <c:v>42489</c:v>
                </c:pt>
                <c:pt idx="231">
                  <c:v>42492</c:v>
                </c:pt>
                <c:pt idx="232">
                  <c:v>42493</c:v>
                </c:pt>
                <c:pt idx="233">
                  <c:v>42494</c:v>
                </c:pt>
                <c:pt idx="234">
                  <c:v>42495</c:v>
                </c:pt>
                <c:pt idx="235">
                  <c:v>42496</c:v>
                </c:pt>
                <c:pt idx="236">
                  <c:v>42499</c:v>
                </c:pt>
                <c:pt idx="237">
                  <c:v>42500</c:v>
                </c:pt>
                <c:pt idx="238">
                  <c:v>42501</c:v>
                </c:pt>
                <c:pt idx="239">
                  <c:v>42502</c:v>
                </c:pt>
                <c:pt idx="240">
                  <c:v>42503</c:v>
                </c:pt>
                <c:pt idx="241">
                  <c:v>42506</c:v>
                </c:pt>
                <c:pt idx="242">
                  <c:v>42507</c:v>
                </c:pt>
                <c:pt idx="243">
                  <c:v>42508</c:v>
                </c:pt>
                <c:pt idx="244">
                  <c:v>42509</c:v>
                </c:pt>
                <c:pt idx="245">
                  <c:v>42510</c:v>
                </c:pt>
                <c:pt idx="246">
                  <c:v>42513</c:v>
                </c:pt>
                <c:pt idx="247">
                  <c:v>42514</c:v>
                </c:pt>
                <c:pt idx="248">
                  <c:v>42515</c:v>
                </c:pt>
                <c:pt idx="249">
                  <c:v>42516</c:v>
                </c:pt>
                <c:pt idx="250">
                  <c:v>42517</c:v>
                </c:pt>
                <c:pt idx="251">
                  <c:v>42521</c:v>
                </c:pt>
                <c:pt idx="252">
                  <c:v>42522</c:v>
                </c:pt>
                <c:pt idx="253">
                  <c:v>42523</c:v>
                </c:pt>
                <c:pt idx="254">
                  <c:v>42524</c:v>
                </c:pt>
              </c:numCache>
            </c:numRef>
          </c:cat>
          <c:val>
            <c:numRef>
              <c:f>Stock_Graph!$E$1002:$E$1256</c:f>
              <c:numCache>
                <c:formatCode>0.00</c:formatCode>
                <c:ptCount val="255"/>
                <c:pt idx="0">
                  <c:v>35.620085000000003</c:v>
                </c:pt>
                <c:pt idx="1">
                  <c:v>35.367842000000003</c:v>
                </c:pt>
                <c:pt idx="2">
                  <c:v>35.217568</c:v>
                </c:pt>
                <c:pt idx="3">
                  <c:v>34.895552000000002</c:v>
                </c:pt>
                <c:pt idx="4">
                  <c:v>34.637942000000002</c:v>
                </c:pt>
                <c:pt idx="5">
                  <c:v>34.391066000000002</c:v>
                </c:pt>
                <c:pt idx="6">
                  <c:v>35.432245000000002</c:v>
                </c:pt>
                <c:pt idx="7">
                  <c:v>36.634427000000002</c:v>
                </c:pt>
                <c:pt idx="8">
                  <c:v>36.634427000000002</c:v>
                </c:pt>
                <c:pt idx="9">
                  <c:v>36.462688999999997</c:v>
                </c:pt>
                <c:pt idx="10">
                  <c:v>36.414383999999998</c:v>
                </c:pt>
                <c:pt idx="11">
                  <c:v>36.575392000000001</c:v>
                </c:pt>
                <c:pt idx="12">
                  <c:v>37.165748999999998</c:v>
                </c:pt>
                <c:pt idx="13">
                  <c:v>37.251620000000003</c:v>
                </c:pt>
                <c:pt idx="14">
                  <c:v>37.584367</c:v>
                </c:pt>
                <c:pt idx="15">
                  <c:v>37.927849000000002</c:v>
                </c:pt>
                <c:pt idx="16">
                  <c:v>38.448439999999998</c:v>
                </c:pt>
                <c:pt idx="17">
                  <c:v>38.824120000000001</c:v>
                </c:pt>
                <c:pt idx="18">
                  <c:v>38.598709999999997</c:v>
                </c:pt>
                <c:pt idx="19">
                  <c:v>37.917113999999998</c:v>
                </c:pt>
                <c:pt idx="20">
                  <c:v>37.530698999999998</c:v>
                </c:pt>
                <c:pt idx="21">
                  <c:v>38.395446999999997</c:v>
                </c:pt>
                <c:pt idx="22">
                  <c:v>37.842140000000001</c:v>
                </c:pt>
                <c:pt idx="23">
                  <c:v>37.585250000000002</c:v>
                </c:pt>
                <c:pt idx="24">
                  <c:v>36.666367000000001</c:v>
                </c:pt>
                <c:pt idx="25">
                  <c:v>36.063659000000001</c:v>
                </c:pt>
                <c:pt idx="26">
                  <c:v>36.577443000000002</c:v>
                </c:pt>
                <c:pt idx="27">
                  <c:v>37.16039</c:v>
                </c:pt>
                <c:pt idx="28">
                  <c:v>37.150508000000002</c:v>
                </c:pt>
                <c:pt idx="29">
                  <c:v>37.278955000000003</c:v>
                </c:pt>
                <c:pt idx="30">
                  <c:v>37.249313999999998</c:v>
                </c:pt>
                <c:pt idx="31">
                  <c:v>37.318477000000001</c:v>
                </c:pt>
                <c:pt idx="32">
                  <c:v>36.913378999999999</c:v>
                </c:pt>
                <c:pt idx="33">
                  <c:v>37.209792</c:v>
                </c:pt>
                <c:pt idx="34">
                  <c:v>37.397519000000003</c:v>
                </c:pt>
                <c:pt idx="35">
                  <c:v>37.259193000000003</c:v>
                </c:pt>
                <c:pt idx="36">
                  <c:v>37.516086999999999</c:v>
                </c:pt>
                <c:pt idx="37">
                  <c:v>37.19003</c:v>
                </c:pt>
                <c:pt idx="38">
                  <c:v>37.249313999999998</c:v>
                </c:pt>
                <c:pt idx="39">
                  <c:v>37.634650999999998</c:v>
                </c:pt>
                <c:pt idx="40">
                  <c:v>38.039749999999998</c:v>
                </c:pt>
                <c:pt idx="41">
                  <c:v>39.531697000000001</c:v>
                </c:pt>
                <c:pt idx="42">
                  <c:v>39.600864000000001</c:v>
                </c:pt>
                <c:pt idx="43">
                  <c:v>39.037674000000003</c:v>
                </c:pt>
                <c:pt idx="44">
                  <c:v>39.828113999999999</c:v>
                </c:pt>
                <c:pt idx="45">
                  <c:v>41.626356000000001</c:v>
                </c:pt>
                <c:pt idx="46">
                  <c:v>41.428745999999997</c:v>
                </c:pt>
                <c:pt idx="47">
                  <c:v>41.379345000000001</c:v>
                </c:pt>
                <c:pt idx="48">
                  <c:v>41.537432000000003</c:v>
                </c:pt>
                <c:pt idx="49">
                  <c:v>41.260776999999997</c:v>
                </c:pt>
                <c:pt idx="50">
                  <c:v>40.332014999999998</c:v>
                </c:pt>
                <c:pt idx="51">
                  <c:v>40.332014999999998</c:v>
                </c:pt>
                <c:pt idx="52">
                  <c:v>40.411060999999997</c:v>
                </c:pt>
                <c:pt idx="53">
                  <c:v>40.272731</c:v>
                </c:pt>
                <c:pt idx="54">
                  <c:v>40.104765</c:v>
                </c:pt>
                <c:pt idx="55">
                  <c:v>39.660144000000003</c:v>
                </c:pt>
                <c:pt idx="56">
                  <c:v>39.136481000000003</c:v>
                </c:pt>
                <c:pt idx="57">
                  <c:v>37.822378999999998</c:v>
                </c:pt>
                <c:pt idx="58">
                  <c:v>36.725648</c:v>
                </c:pt>
                <c:pt idx="59">
                  <c:v>36.528041999999999</c:v>
                </c:pt>
                <c:pt idx="60">
                  <c:v>37.219670000000001</c:v>
                </c:pt>
                <c:pt idx="61">
                  <c:v>38.128673999999997</c:v>
                </c:pt>
                <c:pt idx="62">
                  <c:v>38.286760999999998</c:v>
                </c:pt>
                <c:pt idx="63">
                  <c:v>37.990347999999997</c:v>
                </c:pt>
                <c:pt idx="64">
                  <c:v>36.784931999999998</c:v>
                </c:pt>
                <c:pt idx="65">
                  <c:v>37.067400999999997</c:v>
                </c:pt>
                <c:pt idx="66">
                  <c:v>36.720511000000002</c:v>
                </c:pt>
                <c:pt idx="67">
                  <c:v>35.818604000000001</c:v>
                </c:pt>
                <c:pt idx="68">
                  <c:v>36.185312000000003</c:v>
                </c:pt>
                <c:pt idx="69">
                  <c:v>35.987093999999999</c:v>
                </c:pt>
                <c:pt idx="70">
                  <c:v>35.749226999999998</c:v>
                </c:pt>
                <c:pt idx="71">
                  <c:v>35.699672</c:v>
                </c:pt>
                <c:pt idx="72">
                  <c:v>35.650117000000002</c:v>
                </c:pt>
                <c:pt idx="73">
                  <c:v>35.927625999999997</c:v>
                </c:pt>
                <c:pt idx="74">
                  <c:v>35.887981000000003</c:v>
                </c:pt>
                <c:pt idx="75">
                  <c:v>36.026735000000002</c:v>
                </c:pt>
                <c:pt idx="76">
                  <c:v>35.927625999999997</c:v>
                </c:pt>
                <c:pt idx="77">
                  <c:v>35.630294999999997</c:v>
                </c:pt>
                <c:pt idx="78">
                  <c:v>35.164473000000001</c:v>
                </c:pt>
                <c:pt idx="79">
                  <c:v>35.441982000000003</c:v>
                </c:pt>
                <c:pt idx="80">
                  <c:v>34.976163999999997</c:v>
                </c:pt>
                <c:pt idx="81">
                  <c:v>34.143633999999999</c:v>
                </c:pt>
                <c:pt idx="82">
                  <c:v>32.300175000000003</c:v>
                </c:pt>
                <c:pt idx="83">
                  <c:v>32.399284000000002</c:v>
                </c:pt>
                <c:pt idx="84">
                  <c:v>32.557861000000003</c:v>
                </c:pt>
                <c:pt idx="85">
                  <c:v>32.438929000000002</c:v>
                </c:pt>
                <c:pt idx="86">
                  <c:v>33.251637000000002</c:v>
                </c:pt>
                <c:pt idx="87">
                  <c:v>33.003860000000003</c:v>
                </c:pt>
                <c:pt idx="88">
                  <c:v>31.983021000000001</c:v>
                </c:pt>
                <c:pt idx="89">
                  <c:v>32.617328999999998</c:v>
                </c:pt>
                <c:pt idx="90">
                  <c:v>32.954304999999998</c:v>
                </c:pt>
                <c:pt idx="91">
                  <c:v>32.914659999999998</c:v>
                </c:pt>
                <c:pt idx="92">
                  <c:v>33.172350000000002</c:v>
                </c:pt>
                <c:pt idx="93">
                  <c:v>32.805638000000002</c:v>
                </c:pt>
                <c:pt idx="94">
                  <c:v>32.756082999999997</c:v>
                </c:pt>
                <c:pt idx="95">
                  <c:v>33.400303999999998</c:v>
                </c:pt>
                <c:pt idx="96">
                  <c:v>33.618344999999998</c:v>
                </c:pt>
                <c:pt idx="97">
                  <c:v>33.717458000000001</c:v>
                </c:pt>
                <c:pt idx="98">
                  <c:v>33.955322000000002</c:v>
                </c:pt>
                <c:pt idx="99">
                  <c:v>35.283405000000002</c:v>
                </c:pt>
                <c:pt idx="100">
                  <c:v>34.609451999999997</c:v>
                </c:pt>
                <c:pt idx="101">
                  <c:v>35.085186999999998</c:v>
                </c:pt>
                <c:pt idx="102">
                  <c:v>35.590649999999997</c:v>
                </c:pt>
                <c:pt idx="103">
                  <c:v>36.314157000000002</c:v>
                </c:pt>
                <c:pt idx="104">
                  <c:v>36.918733000000003</c:v>
                </c:pt>
                <c:pt idx="105">
                  <c:v>37.255710000000001</c:v>
                </c:pt>
                <c:pt idx="106">
                  <c:v>37.057487000000002</c:v>
                </c:pt>
                <c:pt idx="107">
                  <c:v>37.434108999999999</c:v>
                </c:pt>
                <c:pt idx="108">
                  <c:v>37.880108</c:v>
                </c:pt>
                <c:pt idx="109">
                  <c:v>37.235886999999998</c:v>
                </c:pt>
                <c:pt idx="110">
                  <c:v>37.216064000000003</c:v>
                </c:pt>
                <c:pt idx="111">
                  <c:v>37.632331000000001</c:v>
                </c:pt>
                <c:pt idx="112">
                  <c:v>37.325087000000003</c:v>
                </c:pt>
                <c:pt idx="113">
                  <c:v>37.642240999999999</c:v>
                </c:pt>
                <c:pt idx="114">
                  <c:v>37.543131000000002</c:v>
                </c:pt>
                <c:pt idx="115">
                  <c:v>37.126865000000002</c:v>
                </c:pt>
                <c:pt idx="116">
                  <c:v>37.235886999999998</c:v>
                </c:pt>
                <c:pt idx="117">
                  <c:v>37.592686</c:v>
                </c:pt>
                <c:pt idx="118">
                  <c:v>37.434108999999999</c:v>
                </c:pt>
                <c:pt idx="119">
                  <c:v>37.731439999999999</c:v>
                </c:pt>
                <c:pt idx="120">
                  <c:v>37.572862999999998</c:v>
                </c:pt>
                <c:pt idx="121">
                  <c:v>37.969307999999998</c:v>
                </c:pt>
                <c:pt idx="122">
                  <c:v>37.731439999999999</c:v>
                </c:pt>
                <c:pt idx="123">
                  <c:v>37.701708000000004</c:v>
                </c:pt>
                <c:pt idx="124">
                  <c:v>37.543131000000002</c:v>
                </c:pt>
                <c:pt idx="125">
                  <c:v>37.344909000000001</c:v>
                </c:pt>
                <c:pt idx="126">
                  <c:v>37.315176999999998</c:v>
                </c:pt>
                <c:pt idx="127">
                  <c:v>37.602595000000001</c:v>
                </c:pt>
                <c:pt idx="128">
                  <c:v>37.140331000000003</c:v>
                </c:pt>
                <c:pt idx="129">
                  <c:v>36.653210000000001</c:v>
                </c:pt>
                <c:pt idx="130">
                  <c:v>37.319271999999998</c:v>
                </c:pt>
                <c:pt idx="131">
                  <c:v>37.508153999999998</c:v>
                </c:pt>
                <c:pt idx="132">
                  <c:v>36.981271</c:v>
                </c:pt>
                <c:pt idx="133">
                  <c:v>36.553798999999998</c:v>
                </c:pt>
                <c:pt idx="134">
                  <c:v>37.060799000000003</c:v>
                </c:pt>
                <c:pt idx="135">
                  <c:v>36.623387999999998</c:v>
                </c:pt>
                <c:pt idx="136">
                  <c:v>36.315209000000003</c:v>
                </c:pt>
                <c:pt idx="137">
                  <c:v>37.040916000000003</c:v>
                </c:pt>
                <c:pt idx="138">
                  <c:v>37.607568000000001</c:v>
                </c:pt>
                <c:pt idx="139">
                  <c:v>37.319271999999998</c:v>
                </c:pt>
                <c:pt idx="140">
                  <c:v>36.434505999999999</c:v>
                </c:pt>
                <c:pt idx="141">
                  <c:v>36.464328999999999</c:v>
                </c:pt>
                <c:pt idx="142">
                  <c:v>37.398800000000001</c:v>
                </c:pt>
                <c:pt idx="143">
                  <c:v>37.915742999999999</c:v>
                </c:pt>
                <c:pt idx="144">
                  <c:v>37.925685999999999</c:v>
                </c:pt>
                <c:pt idx="145">
                  <c:v>37.915742999999999</c:v>
                </c:pt>
                <c:pt idx="146">
                  <c:v>38.333275999999998</c:v>
                </c:pt>
                <c:pt idx="147">
                  <c:v>37.826272000000003</c:v>
                </c:pt>
                <c:pt idx="148">
                  <c:v>37.925685999999999</c:v>
                </c:pt>
                <c:pt idx="149">
                  <c:v>36.951445</c:v>
                </c:pt>
                <c:pt idx="150">
                  <c:v>37.100565000000003</c:v>
                </c:pt>
                <c:pt idx="151">
                  <c:v>37.190035999999999</c:v>
                </c:pt>
                <c:pt idx="152">
                  <c:v>36.573681999999998</c:v>
                </c:pt>
                <c:pt idx="153">
                  <c:v>35.987150999999997</c:v>
                </c:pt>
                <c:pt idx="154">
                  <c:v>35.380737000000003</c:v>
                </c:pt>
                <c:pt idx="155">
                  <c:v>35.271383999999998</c:v>
                </c:pt>
                <c:pt idx="156">
                  <c:v>34.625208000000001</c:v>
                </c:pt>
                <c:pt idx="157">
                  <c:v>35.102384999999998</c:v>
                </c:pt>
                <c:pt idx="158">
                  <c:v>34.893616999999999</c:v>
                </c:pt>
                <c:pt idx="159">
                  <c:v>35.152090000000001</c:v>
                </c:pt>
                <c:pt idx="160">
                  <c:v>34.555616000000001</c:v>
                </c:pt>
                <c:pt idx="161">
                  <c:v>35.042735999999998</c:v>
                </c:pt>
                <c:pt idx="162">
                  <c:v>35.857914999999998</c:v>
                </c:pt>
                <c:pt idx="163">
                  <c:v>35.838031999999998</c:v>
                </c:pt>
                <c:pt idx="164">
                  <c:v>36.325152000000003</c:v>
                </c:pt>
                <c:pt idx="165">
                  <c:v>36.285387</c:v>
                </c:pt>
                <c:pt idx="166">
                  <c:v>35.490091</c:v>
                </c:pt>
                <c:pt idx="167">
                  <c:v>36.384796999999999</c:v>
                </c:pt>
                <c:pt idx="168">
                  <c:v>37.060799000000003</c:v>
                </c:pt>
                <c:pt idx="169">
                  <c:v>37.726861999999997</c:v>
                </c:pt>
                <c:pt idx="170">
                  <c:v>38.035035999999998</c:v>
                </c:pt>
                <c:pt idx="171">
                  <c:v>38.064863000000003</c:v>
                </c:pt>
                <c:pt idx="172">
                  <c:v>37.269567000000002</c:v>
                </c:pt>
                <c:pt idx="173">
                  <c:v>35.788327000000002</c:v>
                </c:pt>
                <c:pt idx="174">
                  <c:v>35.977207999999997</c:v>
                </c:pt>
                <c:pt idx="175">
                  <c:v>36.692976000000002</c:v>
                </c:pt>
                <c:pt idx="176">
                  <c:v>35.669032999999999</c:v>
                </c:pt>
                <c:pt idx="177">
                  <c:v>36.394739999999999</c:v>
                </c:pt>
                <c:pt idx="178">
                  <c:v>37.190035999999999</c:v>
                </c:pt>
                <c:pt idx="179">
                  <c:v>37.985331000000002</c:v>
                </c:pt>
                <c:pt idx="180">
                  <c:v>37.846155000000003</c:v>
                </c:pt>
                <c:pt idx="181">
                  <c:v>37.428626000000001</c:v>
                </c:pt>
                <c:pt idx="182">
                  <c:v>38.184156000000002</c:v>
                </c:pt>
                <c:pt idx="183">
                  <c:v>38.114567999999998</c:v>
                </c:pt>
                <c:pt idx="184">
                  <c:v>38.740864999999999</c:v>
                </c:pt>
                <c:pt idx="185">
                  <c:v>39.605747999999998</c:v>
                </c:pt>
                <c:pt idx="186">
                  <c:v>39.198158999999997</c:v>
                </c:pt>
                <c:pt idx="187">
                  <c:v>39.277687</c:v>
                </c:pt>
                <c:pt idx="188">
                  <c:v>39.744923999999997</c:v>
                </c:pt>
                <c:pt idx="189">
                  <c:v>39.590389999999999</c:v>
                </c:pt>
                <c:pt idx="190">
                  <c:v>39.211537</c:v>
                </c:pt>
                <c:pt idx="191">
                  <c:v>39.341143000000002</c:v>
                </c:pt>
                <c:pt idx="192">
                  <c:v>39.700059000000003</c:v>
                </c:pt>
                <c:pt idx="193">
                  <c:v>39.460783999999997</c:v>
                </c:pt>
                <c:pt idx="194">
                  <c:v>39.470753000000002</c:v>
                </c:pt>
                <c:pt idx="195">
                  <c:v>39.680118999999998</c:v>
                </c:pt>
                <c:pt idx="196">
                  <c:v>40.358071000000002</c:v>
                </c:pt>
                <c:pt idx="197">
                  <c:v>40.318190999999999</c:v>
                </c:pt>
                <c:pt idx="198">
                  <c:v>39.999155000000002</c:v>
                </c:pt>
                <c:pt idx="199">
                  <c:v>39.909426000000003</c:v>
                </c:pt>
                <c:pt idx="200">
                  <c:v>39.600361999999997</c:v>
                </c:pt>
                <c:pt idx="201">
                  <c:v>40.009126999999999</c:v>
                </c:pt>
                <c:pt idx="202">
                  <c:v>39.929366000000002</c:v>
                </c:pt>
                <c:pt idx="203">
                  <c:v>40.477708999999997</c:v>
                </c:pt>
                <c:pt idx="204">
                  <c:v>40.567438000000003</c:v>
                </c:pt>
                <c:pt idx="205">
                  <c:v>39.989187000000001</c:v>
                </c:pt>
                <c:pt idx="206">
                  <c:v>40.358071000000002</c:v>
                </c:pt>
                <c:pt idx="207">
                  <c:v>41.155661000000002</c:v>
                </c:pt>
                <c:pt idx="208">
                  <c:v>41.135720999999997</c:v>
                </c:pt>
                <c:pt idx="209">
                  <c:v>40.956265999999999</c:v>
                </c:pt>
                <c:pt idx="210">
                  <c:v>41.564425999999997</c:v>
                </c:pt>
                <c:pt idx="211">
                  <c:v>41.953254000000001</c:v>
                </c:pt>
                <c:pt idx="212">
                  <c:v>41.185572999999998</c:v>
                </c:pt>
                <c:pt idx="213">
                  <c:v>42.092832000000001</c:v>
                </c:pt>
                <c:pt idx="214">
                  <c:v>41.604306000000001</c:v>
                </c:pt>
                <c:pt idx="215">
                  <c:v>41.713976000000002</c:v>
                </c:pt>
                <c:pt idx="216">
                  <c:v>41.813673000000001</c:v>
                </c:pt>
                <c:pt idx="217">
                  <c:v>41.903402</c:v>
                </c:pt>
                <c:pt idx="218">
                  <c:v>42.212468999999999</c:v>
                </c:pt>
                <c:pt idx="219">
                  <c:v>42.521537000000002</c:v>
                </c:pt>
                <c:pt idx="220">
                  <c:v>42.561413999999999</c:v>
                </c:pt>
                <c:pt idx="221">
                  <c:v>42.970179000000002</c:v>
                </c:pt>
                <c:pt idx="222">
                  <c:v>43.239365999999997</c:v>
                </c:pt>
                <c:pt idx="223">
                  <c:v>43.129697</c:v>
                </c:pt>
                <c:pt idx="224">
                  <c:v>42.880450000000003</c:v>
                </c:pt>
                <c:pt idx="225">
                  <c:v>43.189517000000002</c:v>
                </c:pt>
                <c:pt idx="226">
                  <c:v>43.498584999999999</c:v>
                </c:pt>
                <c:pt idx="227">
                  <c:v>43.837561000000001</c:v>
                </c:pt>
                <c:pt idx="228">
                  <c:v>44.046926999999997</c:v>
                </c:pt>
                <c:pt idx="229">
                  <c:v>44.126685000000002</c:v>
                </c:pt>
                <c:pt idx="230">
                  <c:v>44.086807999999998</c:v>
                </c:pt>
                <c:pt idx="231">
                  <c:v>44.575330000000001</c:v>
                </c:pt>
                <c:pt idx="232">
                  <c:v>44.256293999999997</c:v>
                </c:pt>
                <c:pt idx="233">
                  <c:v>44.984095000000003</c:v>
                </c:pt>
                <c:pt idx="234">
                  <c:v>45.163553</c:v>
                </c:pt>
                <c:pt idx="235">
                  <c:v>44.934246000000002</c:v>
                </c:pt>
                <c:pt idx="236">
                  <c:v>45.014006999999999</c:v>
                </c:pt>
                <c:pt idx="237">
                  <c:v>45.362951000000002</c:v>
                </c:pt>
                <c:pt idx="238">
                  <c:v>46.25027</c:v>
                </c:pt>
                <c:pt idx="239">
                  <c:v>45.492561000000002</c:v>
                </c:pt>
                <c:pt idx="240">
                  <c:v>45.382891000000001</c:v>
                </c:pt>
                <c:pt idx="241">
                  <c:v>45.333043000000004</c:v>
                </c:pt>
                <c:pt idx="242">
                  <c:v>44.465660999999997</c:v>
                </c:pt>
                <c:pt idx="243">
                  <c:v>44.944217999999999</c:v>
                </c:pt>
                <c:pt idx="244">
                  <c:v>43.029998999999997</c:v>
                </c:pt>
                <c:pt idx="245">
                  <c:v>42.790720999999998</c:v>
                </c:pt>
                <c:pt idx="246">
                  <c:v>42.571385999999997</c:v>
                </c:pt>
                <c:pt idx="247">
                  <c:v>43.528492999999997</c:v>
                </c:pt>
                <c:pt idx="248">
                  <c:v>43.368974999999999</c:v>
                </c:pt>
                <c:pt idx="249">
                  <c:v>43.299185999999999</c:v>
                </c:pt>
                <c:pt idx="250">
                  <c:v>43.179549000000002</c:v>
                </c:pt>
                <c:pt idx="251">
                  <c:v>43.029998999999997</c:v>
                </c:pt>
                <c:pt idx="252">
                  <c:v>43.330002</c:v>
                </c:pt>
                <c:pt idx="253">
                  <c:v>43.43</c:v>
                </c:pt>
                <c:pt idx="254">
                  <c:v>43.48</c:v>
                </c:pt>
              </c:numCache>
            </c:numRef>
          </c:val>
          <c:extLst xmlns:c16r2="http://schemas.microsoft.com/office/drawing/2015/06/chart">
            <c:ext xmlns:c16="http://schemas.microsoft.com/office/drawing/2014/chart" uri="{C3380CC4-5D6E-409C-BE32-E72D297353CC}">
              <c16:uniqueId val="{00000000-670A-4987-88D8-B1906D432E2B}"/>
            </c:ext>
          </c:extLst>
        </c:ser>
        <c:marker val="1"/>
        <c:axId val="144090240"/>
        <c:axId val="144091776"/>
      </c:lineChart>
      <c:dateAx>
        <c:axId val="144090240"/>
        <c:scaling>
          <c:orientation val="minMax"/>
        </c:scaling>
        <c:axPos val="b"/>
        <c:numFmt formatCode="d/m/yyyy" sourceLinked="0"/>
        <c:tickLblPos val="nextTo"/>
        <c:txPr>
          <a:bodyPr rot="-2700000" vert="horz"/>
          <a:lstStyle/>
          <a:p>
            <a:pPr>
              <a:defRPr/>
            </a:pPr>
            <a:endParaRPr lang="el-GR"/>
          </a:p>
        </c:txPr>
        <c:crossAx val="144091776"/>
        <c:crosses val="autoZero"/>
        <c:lblOffset val="100"/>
        <c:baseTimeUnit val="days"/>
        <c:majorUnit val="70"/>
        <c:majorTimeUnit val="days"/>
      </c:dateAx>
      <c:valAx>
        <c:axId val="144091776"/>
        <c:scaling>
          <c:orientation val="minMax"/>
          <c:max val="50"/>
          <c:min val="25"/>
        </c:scaling>
        <c:axPos val="l"/>
        <c:majorGridlines/>
        <c:numFmt formatCode="#,##0" sourceLinked="0"/>
        <c:tickLblPos val="nextTo"/>
        <c:txPr>
          <a:bodyPr rot="0" vert="horz"/>
          <a:lstStyle/>
          <a:p>
            <a:pPr>
              <a:defRPr/>
            </a:pPr>
            <a:endParaRPr lang="el-GR"/>
          </a:p>
        </c:txPr>
        <c:crossAx val="144090240"/>
        <c:crosses val="autoZero"/>
        <c:crossBetween val="between"/>
        <c:majorUnit val="5"/>
      </c:valAx>
    </c:plotArea>
    <c:plotVisOnly val="1"/>
    <c:dispBlanksAs val="zero"/>
  </c:chart>
  <c:spPr>
    <a:ln>
      <a:noFill/>
    </a:ln>
  </c:spPr>
  <c:txPr>
    <a:bodyPr/>
    <a:lstStyle/>
    <a:p>
      <a:pPr>
        <a:defRPr sz="800" b="0" i="0" u="none" strike="noStrike" baseline="0">
          <a:solidFill>
            <a:srgbClr val="000000"/>
          </a:solidFill>
          <a:latin typeface="Calibri"/>
          <a:ea typeface="Calibri"/>
          <a:cs typeface="Calibri"/>
        </a:defRPr>
      </a:pPr>
      <a:endParaRPr lang="el-GR"/>
    </a:p>
  </c:txPr>
  <c:printSettings>
    <c:headerFooter/>
    <c:pageMargins b="0.75000000000000544" l="0.70000000000000062" r="0.70000000000000062" t="0.750000000000005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l-GR"/>
  <c:style val="3"/>
  <c:chart>
    <c:plotArea>
      <c:layout>
        <c:manualLayout>
          <c:layoutTarget val="inner"/>
          <c:xMode val="edge"/>
          <c:yMode val="edge"/>
          <c:x val="7.0400000000000004E-2"/>
          <c:y val="4.8611111111111112E-2"/>
          <c:w val="0.88800000000000001"/>
          <c:h val="0.8298611111111116"/>
        </c:manualLayout>
      </c:layout>
      <c:lineChart>
        <c:grouping val="standard"/>
        <c:ser>
          <c:idx val="0"/>
          <c:order val="0"/>
          <c:tx>
            <c:strRef>
              <c:f>Beta_Coefficient_Model_by_VRS!$O$2</c:f>
              <c:strCache>
                <c:ptCount val="1"/>
                <c:pt idx="0">
                  <c:v>S&amp;P 500 INDEX</c:v>
                </c:pt>
              </c:strCache>
            </c:strRef>
          </c:tx>
          <c:marker>
            <c:symbol val="none"/>
          </c:marker>
          <c:cat>
            <c:numRef>
              <c:f>Beta_Coefficient_Model_by_VRS!$N$3:$N$1248</c:f>
              <c:numCache>
                <c:formatCode>d/m/yyyy</c:formatCode>
                <c:ptCount val="1246"/>
                <c:pt idx="0">
                  <c:v>40716</c:v>
                </c:pt>
                <c:pt idx="1">
                  <c:v>40717</c:v>
                </c:pt>
                <c:pt idx="2">
                  <c:v>40718</c:v>
                </c:pt>
                <c:pt idx="3">
                  <c:v>40721</c:v>
                </c:pt>
                <c:pt idx="4">
                  <c:v>40722</c:v>
                </c:pt>
                <c:pt idx="5">
                  <c:v>40723</c:v>
                </c:pt>
                <c:pt idx="6">
                  <c:v>40724</c:v>
                </c:pt>
                <c:pt idx="7">
                  <c:v>40725</c:v>
                </c:pt>
                <c:pt idx="8">
                  <c:v>40729</c:v>
                </c:pt>
                <c:pt idx="9">
                  <c:v>40730</c:v>
                </c:pt>
                <c:pt idx="10">
                  <c:v>40731</c:v>
                </c:pt>
                <c:pt idx="11">
                  <c:v>40732</c:v>
                </c:pt>
                <c:pt idx="12">
                  <c:v>40735</c:v>
                </c:pt>
                <c:pt idx="13">
                  <c:v>40736</c:v>
                </c:pt>
                <c:pt idx="14">
                  <c:v>40737</c:v>
                </c:pt>
                <c:pt idx="15">
                  <c:v>40738</c:v>
                </c:pt>
                <c:pt idx="16">
                  <c:v>40739</c:v>
                </c:pt>
                <c:pt idx="17">
                  <c:v>40742</c:v>
                </c:pt>
                <c:pt idx="18">
                  <c:v>40743</c:v>
                </c:pt>
                <c:pt idx="19">
                  <c:v>40744</c:v>
                </c:pt>
                <c:pt idx="20">
                  <c:v>40745</c:v>
                </c:pt>
                <c:pt idx="21">
                  <c:v>40746</c:v>
                </c:pt>
                <c:pt idx="22">
                  <c:v>40749</c:v>
                </c:pt>
                <c:pt idx="23">
                  <c:v>40750</c:v>
                </c:pt>
                <c:pt idx="24">
                  <c:v>40751</c:v>
                </c:pt>
                <c:pt idx="25">
                  <c:v>40752</c:v>
                </c:pt>
                <c:pt idx="26">
                  <c:v>40753</c:v>
                </c:pt>
                <c:pt idx="27">
                  <c:v>40756</c:v>
                </c:pt>
                <c:pt idx="28">
                  <c:v>40757</c:v>
                </c:pt>
                <c:pt idx="29">
                  <c:v>40758</c:v>
                </c:pt>
                <c:pt idx="30">
                  <c:v>40759</c:v>
                </c:pt>
                <c:pt idx="31">
                  <c:v>40760</c:v>
                </c:pt>
                <c:pt idx="32">
                  <c:v>40763</c:v>
                </c:pt>
                <c:pt idx="33">
                  <c:v>40764</c:v>
                </c:pt>
                <c:pt idx="34">
                  <c:v>40765</c:v>
                </c:pt>
                <c:pt idx="35">
                  <c:v>40766</c:v>
                </c:pt>
                <c:pt idx="36">
                  <c:v>40767</c:v>
                </c:pt>
                <c:pt idx="37">
                  <c:v>40770</c:v>
                </c:pt>
                <c:pt idx="38">
                  <c:v>40771</c:v>
                </c:pt>
                <c:pt idx="39">
                  <c:v>40772</c:v>
                </c:pt>
                <c:pt idx="40">
                  <c:v>40773</c:v>
                </c:pt>
                <c:pt idx="41">
                  <c:v>40774</c:v>
                </c:pt>
                <c:pt idx="42">
                  <c:v>40777</c:v>
                </c:pt>
                <c:pt idx="43">
                  <c:v>40778</c:v>
                </c:pt>
                <c:pt idx="44">
                  <c:v>40779</c:v>
                </c:pt>
                <c:pt idx="45">
                  <c:v>40780</c:v>
                </c:pt>
                <c:pt idx="46">
                  <c:v>40781</c:v>
                </c:pt>
                <c:pt idx="47">
                  <c:v>40784</c:v>
                </c:pt>
                <c:pt idx="48">
                  <c:v>40785</c:v>
                </c:pt>
                <c:pt idx="49">
                  <c:v>40786</c:v>
                </c:pt>
                <c:pt idx="50">
                  <c:v>40787</c:v>
                </c:pt>
                <c:pt idx="51">
                  <c:v>40788</c:v>
                </c:pt>
                <c:pt idx="52">
                  <c:v>40792</c:v>
                </c:pt>
                <c:pt idx="53">
                  <c:v>40793</c:v>
                </c:pt>
                <c:pt idx="54">
                  <c:v>40794</c:v>
                </c:pt>
                <c:pt idx="55">
                  <c:v>40795</c:v>
                </c:pt>
                <c:pt idx="56">
                  <c:v>40798</c:v>
                </c:pt>
                <c:pt idx="57">
                  <c:v>40799</c:v>
                </c:pt>
                <c:pt idx="58">
                  <c:v>40800</c:v>
                </c:pt>
                <c:pt idx="59">
                  <c:v>40801</c:v>
                </c:pt>
                <c:pt idx="60">
                  <c:v>40802</c:v>
                </c:pt>
                <c:pt idx="61">
                  <c:v>40805</c:v>
                </c:pt>
                <c:pt idx="62">
                  <c:v>40806</c:v>
                </c:pt>
                <c:pt idx="63">
                  <c:v>40807</c:v>
                </c:pt>
                <c:pt idx="64">
                  <c:v>40808</c:v>
                </c:pt>
                <c:pt idx="65">
                  <c:v>40809</c:v>
                </c:pt>
                <c:pt idx="66">
                  <c:v>40812</c:v>
                </c:pt>
                <c:pt idx="67">
                  <c:v>40813</c:v>
                </c:pt>
                <c:pt idx="68">
                  <c:v>40814</c:v>
                </c:pt>
                <c:pt idx="69">
                  <c:v>40815</c:v>
                </c:pt>
                <c:pt idx="70">
                  <c:v>40816</c:v>
                </c:pt>
                <c:pt idx="71">
                  <c:v>40819</c:v>
                </c:pt>
                <c:pt idx="72">
                  <c:v>40820</c:v>
                </c:pt>
                <c:pt idx="73">
                  <c:v>40821</c:v>
                </c:pt>
                <c:pt idx="74">
                  <c:v>40822</c:v>
                </c:pt>
                <c:pt idx="75">
                  <c:v>40823</c:v>
                </c:pt>
                <c:pt idx="76">
                  <c:v>40826</c:v>
                </c:pt>
                <c:pt idx="77">
                  <c:v>40827</c:v>
                </c:pt>
                <c:pt idx="78">
                  <c:v>40828</c:v>
                </c:pt>
                <c:pt idx="79">
                  <c:v>40829</c:v>
                </c:pt>
                <c:pt idx="80">
                  <c:v>40830</c:v>
                </c:pt>
                <c:pt idx="81">
                  <c:v>40833</c:v>
                </c:pt>
                <c:pt idx="82">
                  <c:v>40834</c:v>
                </c:pt>
                <c:pt idx="83">
                  <c:v>40835</c:v>
                </c:pt>
                <c:pt idx="84">
                  <c:v>40836</c:v>
                </c:pt>
                <c:pt idx="85">
                  <c:v>40837</c:v>
                </c:pt>
                <c:pt idx="86">
                  <c:v>40840</c:v>
                </c:pt>
                <c:pt idx="87">
                  <c:v>40841</c:v>
                </c:pt>
                <c:pt idx="88">
                  <c:v>40842</c:v>
                </c:pt>
                <c:pt idx="89">
                  <c:v>40843</c:v>
                </c:pt>
                <c:pt idx="90">
                  <c:v>40844</c:v>
                </c:pt>
                <c:pt idx="91">
                  <c:v>40847</c:v>
                </c:pt>
                <c:pt idx="92">
                  <c:v>40848</c:v>
                </c:pt>
                <c:pt idx="93">
                  <c:v>40849</c:v>
                </c:pt>
                <c:pt idx="94">
                  <c:v>40850</c:v>
                </c:pt>
                <c:pt idx="95">
                  <c:v>40851</c:v>
                </c:pt>
                <c:pt idx="96">
                  <c:v>40854</c:v>
                </c:pt>
                <c:pt idx="97">
                  <c:v>40855</c:v>
                </c:pt>
                <c:pt idx="98">
                  <c:v>40856</c:v>
                </c:pt>
                <c:pt idx="99">
                  <c:v>40857</c:v>
                </c:pt>
                <c:pt idx="100">
                  <c:v>40858</c:v>
                </c:pt>
                <c:pt idx="101">
                  <c:v>40861</c:v>
                </c:pt>
                <c:pt idx="102">
                  <c:v>40862</c:v>
                </c:pt>
                <c:pt idx="103">
                  <c:v>40863</c:v>
                </c:pt>
                <c:pt idx="104">
                  <c:v>40864</c:v>
                </c:pt>
                <c:pt idx="105">
                  <c:v>40865</c:v>
                </c:pt>
                <c:pt idx="106">
                  <c:v>40868</c:v>
                </c:pt>
                <c:pt idx="107">
                  <c:v>40869</c:v>
                </c:pt>
                <c:pt idx="108">
                  <c:v>40870</c:v>
                </c:pt>
                <c:pt idx="109">
                  <c:v>40872</c:v>
                </c:pt>
                <c:pt idx="110">
                  <c:v>40875</c:v>
                </c:pt>
                <c:pt idx="111">
                  <c:v>40876</c:v>
                </c:pt>
                <c:pt idx="112">
                  <c:v>40877</c:v>
                </c:pt>
                <c:pt idx="113">
                  <c:v>40878</c:v>
                </c:pt>
                <c:pt idx="114">
                  <c:v>40879</c:v>
                </c:pt>
                <c:pt idx="115">
                  <c:v>40882</c:v>
                </c:pt>
                <c:pt idx="116">
                  <c:v>40883</c:v>
                </c:pt>
                <c:pt idx="117">
                  <c:v>40884</c:v>
                </c:pt>
                <c:pt idx="118">
                  <c:v>40885</c:v>
                </c:pt>
                <c:pt idx="119">
                  <c:v>40886</c:v>
                </c:pt>
                <c:pt idx="120">
                  <c:v>40889</c:v>
                </c:pt>
                <c:pt idx="121">
                  <c:v>40890</c:v>
                </c:pt>
                <c:pt idx="122">
                  <c:v>40891</c:v>
                </c:pt>
                <c:pt idx="123">
                  <c:v>40892</c:v>
                </c:pt>
                <c:pt idx="124">
                  <c:v>40893</c:v>
                </c:pt>
                <c:pt idx="125">
                  <c:v>40896</c:v>
                </c:pt>
                <c:pt idx="126">
                  <c:v>40897</c:v>
                </c:pt>
                <c:pt idx="127">
                  <c:v>40898</c:v>
                </c:pt>
                <c:pt idx="128">
                  <c:v>40899</c:v>
                </c:pt>
                <c:pt idx="129">
                  <c:v>40900</c:v>
                </c:pt>
                <c:pt idx="130">
                  <c:v>40904</c:v>
                </c:pt>
                <c:pt idx="131">
                  <c:v>40905</c:v>
                </c:pt>
                <c:pt idx="132">
                  <c:v>40906</c:v>
                </c:pt>
                <c:pt idx="133">
                  <c:v>40907</c:v>
                </c:pt>
                <c:pt idx="134">
                  <c:v>40911</c:v>
                </c:pt>
                <c:pt idx="135">
                  <c:v>40912</c:v>
                </c:pt>
                <c:pt idx="136">
                  <c:v>40913</c:v>
                </c:pt>
                <c:pt idx="137">
                  <c:v>40914</c:v>
                </c:pt>
                <c:pt idx="138">
                  <c:v>40917</c:v>
                </c:pt>
                <c:pt idx="139">
                  <c:v>40918</c:v>
                </c:pt>
                <c:pt idx="140">
                  <c:v>40919</c:v>
                </c:pt>
                <c:pt idx="141">
                  <c:v>40920</c:v>
                </c:pt>
                <c:pt idx="142">
                  <c:v>40921</c:v>
                </c:pt>
                <c:pt idx="143">
                  <c:v>40925</c:v>
                </c:pt>
                <c:pt idx="144">
                  <c:v>40926</c:v>
                </c:pt>
                <c:pt idx="145">
                  <c:v>40927</c:v>
                </c:pt>
                <c:pt idx="146">
                  <c:v>40928</c:v>
                </c:pt>
                <c:pt idx="147">
                  <c:v>40931</c:v>
                </c:pt>
                <c:pt idx="148">
                  <c:v>40932</c:v>
                </c:pt>
                <c:pt idx="149">
                  <c:v>40933</c:v>
                </c:pt>
                <c:pt idx="150">
                  <c:v>40934</c:v>
                </c:pt>
                <c:pt idx="151">
                  <c:v>40935</c:v>
                </c:pt>
                <c:pt idx="152">
                  <c:v>40938</c:v>
                </c:pt>
                <c:pt idx="153">
                  <c:v>40939</c:v>
                </c:pt>
                <c:pt idx="154">
                  <c:v>40940</c:v>
                </c:pt>
                <c:pt idx="155">
                  <c:v>40941</c:v>
                </c:pt>
                <c:pt idx="156">
                  <c:v>40942</c:v>
                </c:pt>
                <c:pt idx="157">
                  <c:v>40945</c:v>
                </c:pt>
                <c:pt idx="158">
                  <c:v>40946</c:v>
                </c:pt>
                <c:pt idx="159">
                  <c:v>40947</c:v>
                </c:pt>
                <c:pt idx="160">
                  <c:v>40948</c:v>
                </c:pt>
                <c:pt idx="161">
                  <c:v>40949</c:v>
                </c:pt>
                <c:pt idx="162">
                  <c:v>40952</c:v>
                </c:pt>
                <c:pt idx="163">
                  <c:v>40953</c:v>
                </c:pt>
                <c:pt idx="164">
                  <c:v>40954</c:v>
                </c:pt>
                <c:pt idx="165">
                  <c:v>40955</c:v>
                </c:pt>
                <c:pt idx="166">
                  <c:v>40956</c:v>
                </c:pt>
                <c:pt idx="167">
                  <c:v>40960</c:v>
                </c:pt>
                <c:pt idx="168">
                  <c:v>40961</c:v>
                </c:pt>
                <c:pt idx="169">
                  <c:v>40962</c:v>
                </c:pt>
                <c:pt idx="170">
                  <c:v>40963</c:v>
                </c:pt>
                <c:pt idx="171">
                  <c:v>40966</c:v>
                </c:pt>
                <c:pt idx="172">
                  <c:v>40967</c:v>
                </c:pt>
                <c:pt idx="173">
                  <c:v>40968</c:v>
                </c:pt>
                <c:pt idx="174">
                  <c:v>40969</c:v>
                </c:pt>
                <c:pt idx="175">
                  <c:v>40970</c:v>
                </c:pt>
                <c:pt idx="176">
                  <c:v>40973</c:v>
                </c:pt>
                <c:pt idx="177">
                  <c:v>40974</c:v>
                </c:pt>
                <c:pt idx="178">
                  <c:v>40975</c:v>
                </c:pt>
                <c:pt idx="179">
                  <c:v>40976</c:v>
                </c:pt>
                <c:pt idx="180">
                  <c:v>40977</c:v>
                </c:pt>
                <c:pt idx="181">
                  <c:v>40980</c:v>
                </c:pt>
                <c:pt idx="182">
                  <c:v>40981</c:v>
                </c:pt>
                <c:pt idx="183">
                  <c:v>40982</c:v>
                </c:pt>
                <c:pt idx="184">
                  <c:v>40983</c:v>
                </c:pt>
                <c:pt idx="185">
                  <c:v>40984</c:v>
                </c:pt>
                <c:pt idx="186">
                  <c:v>40987</c:v>
                </c:pt>
                <c:pt idx="187">
                  <c:v>40988</c:v>
                </c:pt>
                <c:pt idx="188">
                  <c:v>40989</c:v>
                </c:pt>
                <c:pt idx="189">
                  <c:v>40990</c:v>
                </c:pt>
                <c:pt idx="190">
                  <c:v>40991</c:v>
                </c:pt>
                <c:pt idx="191">
                  <c:v>40994</c:v>
                </c:pt>
                <c:pt idx="192">
                  <c:v>40995</c:v>
                </c:pt>
                <c:pt idx="193">
                  <c:v>40996</c:v>
                </c:pt>
                <c:pt idx="194">
                  <c:v>40997</c:v>
                </c:pt>
                <c:pt idx="195">
                  <c:v>40998</c:v>
                </c:pt>
                <c:pt idx="196">
                  <c:v>41001</c:v>
                </c:pt>
                <c:pt idx="197">
                  <c:v>41002</c:v>
                </c:pt>
                <c:pt idx="198">
                  <c:v>41003</c:v>
                </c:pt>
                <c:pt idx="199">
                  <c:v>41004</c:v>
                </c:pt>
                <c:pt idx="200">
                  <c:v>41008</c:v>
                </c:pt>
                <c:pt idx="201">
                  <c:v>41009</c:v>
                </c:pt>
                <c:pt idx="202">
                  <c:v>41010</c:v>
                </c:pt>
                <c:pt idx="203">
                  <c:v>41011</c:v>
                </c:pt>
                <c:pt idx="204">
                  <c:v>41012</c:v>
                </c:pt>
                <c:pt idx="205">
                  <c:v>41015</c:v>
                </c:pt>
                <c:pt idx="206">
                  <c:v>41016</c:v>
                </c:pt>
                <c:pt idx="207">
                  <c:v>41017</c:v>
                </c:pt>
                <c:pt idx="208">
                  <c:v>41018</c:v>
                </c:pt>
                <c:pt idx="209">
                  <c:v>41019</c:v>
                </c:pt>
                <c:pt idx="210">
                  <c:v>41022</c:v>
                </c:pt>
                <c:pt idx="211">
                  <c:v>41023</c:v>
                </c:pt>
                <c:pt idx="212">
                  <c:v>41024</c:v>
                </c:pt>
                <c:pt idx="213">
                  <c:v>41025</c:v>
                </c:pt>
                <c:pt idx="214">
                  <c:v>41026</c:v>
                </c:pt>
                <c:pt idx="215">
                  <c:v>41029</c:v>
                </c:pt>
                <c:pt idx="216">
                  <c:v>41030</c:v>
                </c:pt>
                <c:pt idx="217">
                  <c:v>41031</c:v>
                </c:pt>
                <c:pt idx="218">
                  <c:v>41032</c:v>
                </c:pt>
                <c:pt idx="219">
                  <c:v>41033</c:v>
                </c:pt>
                <c:pt idx="220">
                  <c:v>41036</c:v>
                </c:pt>
                <c:pt idx="221">
                  <c:v>41037</c:v>
                </c:pt>
                <c:pt idx="222">
                  <c:v>41038</c:v>
                </c:pt>
                <c:pt idx="223">
                  <c:v>41039</c:v>
                </c:pt>
                <c:pt idx="224">
                  <c:v>41040</c:v>
                </c:pt>
                <c:pt idx="225">
                  <c:v>41043</c:v>
                </c:pt>
                <c:pt idx="226">
                  <c:v>41044</c:v>
                </c:pt>
                <c:pt idx="227">
                  <c:v>41045</c:v>
                </c:pt>
                <c:pt idx="228">
                  <c:v>41046</c:v>
                </c:pt>
                <c:pt idx="229">
                  <c:v>41047</c:v>
                </c:pt>
                <c:pt idx="230">
                  <c:v>41050</c:v>
                </c:pt>
                <c:pt idx="231">
                  <c:v>41051</c:v>
                </c:pt>
                <c:pt idx="232">
                  <c:v>41052</c:v>
                </c:pt>
                <c:pt idx="233">
                  <c:v>41053</c:v>
                </c:pt>
                <c:pt idx="234">
                  <c:v>41054</c:v>
                </c:pt>
                <c:pt idx="235">
                  <c:v>41058</c:v>
                </c:pt>
                <c:pt idx="236">
                  <c:v>41059</c:v>
                </c:pt>
                <c:pt idx="237">
                  <c:v>41060</c:v>
                </c:pt>
                <c:pt idx="238">
                  <c:v>41061</c:v>
                </c:pt>
                <c:pt idx="239">
                  <c:v>41064</c:v>
                </c:pt>
                <c:pt idx="240">
                  <c:v>41065</c:v>
                </c:pt>
                <c:pt idx="241">
                  <c:v>41066</c:v>
                </c:pt>
                <c:pt idx="242">
                  <c:v>41067</c:v>
                </c:pt>
                <c:pt idx="243">
                  <c:v>41068</c:v>
                </c:pt>
                <c:pt idx="244">
                  <c:v>41071</c:v>
                </c:pt>
                <c:pt idx="245">
                  <c:v>41072</c:v>
                </c:pt>
                <c:pt idx="246">
                  <c:v>41073</c:v>
                </c:pt>
                <c:pt idx="247">
                  <c:v>41074</c:v>
                </c:pt>
                <c:pt idx="248">
                  <c:v>41075</c:v>
                </c:pt>
                <c:pt idx="249">
                  <c:v>41078</c:v>
                </c:pt>
                <c:pt idx="250">
                  <c:v>41079</c:v>
                </c:pt>
                <c:pt idx="251">
                  <c:v>41080</c:v>
                </c:pt>
                <c:pt idx="252">
                  <c:v>41081</c:v>
                </c:pt>
                <c:pt idx="253">
                  <c:v>41082</c:v>
                </c:pt>
                <c:pt idx="254">
                  <c:v>41085</c:v>
                </c:pt>
                <c:pt idx="255">
                  <c:v>41086</c:v>
                </c:pt>
                <c:pt idx="256">
                  <c:v>41087</c:v>
                </c:pt>
                <c:pt idx="257">
                  <c:v>41088</c:v>
                </c:pt>
                <c:pt idx="258">
                  <c:v>41089</c:v>
                </c:pt>
                <c:pt idx="259">
                  <c:v>41092</c:v>
                </c:pt>
                <c:pt idx="260">
                  <c:v>41093</c:v>
                </c:pt>
                <c:pt idx="261">
                  <c:v>41095</c:v>
                </c:pt>
                <c:pt idx="262">
                  <c:v>41096</c:v>
                </c:pt>
                <c:pt idx="263">
                  <c:v>41099</c:v>
                </c:pt>
                <c:pt idx="264">
                  <c:v>41100</c:v>
                </c:pt>
                <c:pt idx="265">
                  <c:v>41101</c:v>
                </c:pt>
                <c:pt idx="266">
                  <c:v>41102</c:v>
                </c:pt>
                <c:pt idx="267">
                  <c:v>41103</c:v>
                </c:pt>
                <c:pt idx="268">
                  <c:v>41106</c:v>
                </c:pt>
                <c:pt idx="269">
                  <c:v>41107</c:v>
                </c:pt>
                <c:pt idx="270">
                  <c:v>41108</c:v>
                </c:pt>
                <c:pt idx="271">
                  <c:v>41109</c:v>
                </c:pt>
                <c:pt idx="272">
                  <c:v>41110</c:v>
                </c:pt>
                <c:pt idx="273">
                  <c:v>41113</c:v>
                </c:pt>
                <c:pt idx="274">
                  <c:v>41114</c:v>
                </c:pt>
                <c:pt idx="275">
                  <c:v>41115</c:v>
                </c:pt>
                <c:pt idx="276">
                  <c:v>41116</c:v>
                </c:pt>
                <c:pt idx="277">
                  <c:v>41117</c:v>
                </c:pt>
                <c:pt idx="278">
                  <c:v>41120</c:v>
                </c:pt>
                <c:pt idx="279">
                  <c:v>41121</c:v>
                </c:pt>
                <c:pt idx="280">
                  <c:v>41122</c:v>
                </c:pt>
                <c:pt idx="281">
                  <c:v>41123</c:v>
                </c:pt>
                <c:pt idx="282">
                  <c:v>41124</c:v>
                </c:pt>
                <c:pt idx="283">
                  <c:v>41127</c:v>
                </c:pt>
                <c:pt idx="284">
                  <c:v>41128</c:v>
                </c:pt>
                <c:pt idx="285">
                  <c:v>41129</c:v>
                </c:pt>
                <c:pt idx="286">
                  <c:v>41130</c:v>
                </c:pt>
                <c:pt idx="287">
                  <c:v>41131</c:v>
                </c:pt>
                <c:pt idx="288">
                  <c:v>41134</c:v>
                </c:pt>
                <c:pt idx="289">
                  <c:v>41135</c:v>
                </c:pt>
                <c:pt idx="290">
                  <c:v>41136</c:v>
                </c:pt>
                <c:pt idx="291">
                  <c:v>41137</c:v>
                </c:pt>
                <c:pt idx="292">
                  <c:v>41138</c:v>
                </c:pt>
                <c:pt idx="293">
                  <c:v>41141</c:v>
                </c:pt>
                <c:pt idx="294">
                  <c:v>41142</c:v>
                </c:pt>
                <c:pt idx="295">
                  <c:v>41143</c:v>
                </c:pt>
                <c:pt idx="296">
                  <c:v>41144</c:v>
                </c:pt>
                <c:pt idx="297">
                  <c:v>41145</c:v>
                </c:pt>
                <c:pt idx="298">
                  <c:v>41148</c:v>
                </c:pt>
                <c:pt idx="299">
                  <c:v>41149</c:v>
                </c:pt>
                <c:pt idx="300">
                  <c:v>41150</c:v>
                </c:pt>
                <c:pt idx="301">
                  <c:v>41151</c:v>
                </c:pt>
                <c:pt idx="302">
                  <c:v>41152</c:v>
                </c:pt>
                <c:pt idx="303">
                  <c:v>41156</c:v>
                </c:pt>
                <c:pt idx="304">
                  <c:v>41157</c:v>
                </c:pt>
                <c:pt idx="305">
                  <c:v>41158</c:v>
                </c:pt>
                <c:pt idx="306">
                  <c:v>41159</c:v>
                </c:pt>
                <c:pt idx="307">
                  <c:v>41162</c:v>
                </c:pt>
                <c:pt idx="308">
                  <c:v>41163</c:v>
                </c:pt>
                <c:pt idx="309">
                  <c:v>41164</c:v>
                </c:pt>
                <c:pt idx="310">
                  <c:v>41165</c:v>
                </c:pt>
                <c:pt idx="311">
                  <c:v>41166</c:v>
                </c:pt>
                <c:pt idx="312">
                  <c:v>41169</c:v>
                </c:pt>
                <c:pt idx="313">
                  <c:v>41170</c:v>
                </c:pt>
                <c:pt idx="314">
                  <c:v>41171</c:v>
                </c:pt>
                <c:pt idx="315">
                  <c:v>41172</c:v>
                </c:pt>
                <c:pt idx="316">
                  <c:v>41173</c:v>
                </c:pt>
                <c:pt idx="317">
                  <c:v>41176</c:v>
                </c:pt>
                <c:pt idx="318">
                  <c:v>41177</c:v>
                </c:pt>
                <c:pt idx="319">
                  <c:v>41178</c:v>
                </c:pt>
                <c:pt idx="320">
                  <c:v>41179</c:v>
                </c:pt>
                <c:pt idx="321">
                  <c:v>41180</c:v>
                </c:pt>
                <c:pt idx="322">
                  <c:v>41183</c:v>
                </c:pt>
                <c:pt idx="323">
                  <c:v>41184</c:v>
                </c:pt>
                <c:pt idx="324">
                  <c:v>41185</c:v>
                </c:pt>
                <c:pt idx="325">
                  <c:v>41186</c:v>
                </c:pt>
                <c:pt idx="326">
                  <c:v>41187</c:v>
                </c:pt>
                <c:pt idx="327">
                  <c:v>41190</c:v>
                </c:pt>
                <c:pt idx="328">
                  <c:v>41191</c:v>
                </c:pt>
                <c:pt idx="329">
                  <c:v>41192</c:v>
                </c:pt>
                <c:pt idx="330">
                  <c:v>41193</c:v>
                </c:pt>
                <c:pt idx="331">
                  <c:v>41194</c:v>
                </c:pt>
                <c:pt idx="332">
                  <c:v>41197</c:v>
                </c:pt>
                <c:pt idx="333">
                  <c:v>41198</c:v>
                </c:pt>
                <c:pt idx="334">
                  <c:v>41199</c:v>
                </c:pt>
                <c:pt idx="335">
                  <c:v>41200</c:v>
                </c:pt>
                <c:pt idx="336">
                  <c:v>41201</c:v>
                </c:pt>
                <c:pt idx="337">
                  <c:v>41204</c:v>
                </c:pt>
                <c:pt idx="338">
                  <c:v>41205</c:v>
                </c:pt>
                <c:pt idx="339">
                  <c:v>41206</c:v>
                </c:pt>
                <c:pt idx="340">
                  <c:v>41207</c:v>
                </c:pt>
                <c:pt idx="341">
                  <c:v>41208</c:v>
                </c:pt>
                <c:pt idx="342">
                  <c:v>41213</c:v>
                </c:pt>
                <c:pt idx="343">
                  <c:v>41214</c:v>
                </c:pt>
                <c:pt idx="344">
                  <c:v>41215</c:v>
                </c:pt>
                <c:pt idx="345">
                  <c:v>41218</c:v>
                </c:pt>
                <c:pt idx="346">
                  <c:v>41219</c:v>
                </c:pt>
                <c:pt idx="347">
                  <c:v>41220</c:v>
                </c:pt>
                <c:pt idx="348">
                  <c:v>41221</c:v>
                </c:pt>
                <c:pt idx="349">
                  <c:v>41222</c:v>
                </c:pt>
                <c:pt idx="350">
                  <c:v>41225</c:v>
                </c:pt>
                <c:pt idx="351">
                  <c:v>41226</c:v>
                </c:pt>
                <c:pt idx="352">
                  <c:v>41227</c:v>
                </c:pt>
                <c:pt idx="353">
                  <c:v>41228</c:v>
                </c:pt>
                <c:pt idx="354">
                  <c:v>41229</c:v>
                </c:pt>
                <c:pt idx="355">
                  <c:v>41232</c:v>
                </c:pt>
                <c:pt idx="356">
                  <c:v>41233</c:v>
                </c:pt>
                <c:pt idx="357">
                  <c:v>41234</c:v>
                </c:pt>
                <c:pt idx="358">
                  <c:v>41236</c:v>
                </c:pt>
                <c:pt idx="359">
                  <c:v>41239</c:v>
                </c:pt>
                <c:pt idx="360">
                  <c:v>41240</c:v>
                </c:pt>
                <c:pt idx="361">
                  <c:v>41241</c:v>
                </c:pt>
                <c:pt idx="362">
                  <c:v>41242</c:v>
                </c:pt>
                <c:pt idx="363">
                  <c:v>41243</c:v>
                </c:pt>
                <c:pt idx="364">
                  <c:v>41246</c:v>
                </c:pt>
                <c:pt idx="365">
                  <c:v>41247</c:v>
                </c:pt>
                <c:pt idx="366">
                  <c:v>41248</c:v>
                </c:pt>
                <c:pt idx="367">
                  <c:v>41249</c:v>
                </c:pt>
                <c:pt idx="368">
                  <c:v>41250</c:v>
                </c:pt>
                <c:pt idx="369">
                  <c:v>41253</c:v>
                </c:pt>
                <c:pt idx="370">
                  <c:v>41254</c:v>
                </c:pt>
                <c:pt idx="371">
                  <c:v>41255</c:v>
                </c:pt>
                <c:pt idx="372">
                  <c:v>41256</c:v>
                </c:pt>
                <c:pt idx="373">
                  <c:v>41257</c:v>
                </c:pt>
                <c:pt idx="374">
                  <c:v>41260</c:v>
                </c:pt>
                <c:pt idx="375">
                  <c:v>41261</c:v>
                </c:pt>
                <c:pt idx="376">
                  <c:v>41262</c:v>
                </c:pt>
                <c:pt idx="377">
                  <c:v>41263</c:v>
                </c:pt>
                <c:pt idx="378">
                  <c:v>41264</c:v>
                </c:pt>
                <c:pt idx="379">
                  <c:v>41267</c:v>
                </c:pt>
                <c:pt idx="380">
                  <c:v>41269</c:v>
                </c:pt>
                <c:pt idx="381">
                  <c:v>41270</c:v>
                </c:pt>
                <c:pt idx="382">
                  <c:v>41271</c:v>
                </c:pt>
                <c:pt idx="383">
                  <c:v>41274</c:v>
                </c:pt>
                <c:pt idx="384">
                  <c:v>41276</c:v>
                </c:pt>
                <c:pt idx="385">
                  <c:v>41277</c:v>
                </c:pt>
                <c:pt idx="386">
                  <c:v>41278</c:v>
                </c:pt>
                <c:pt idx="387">
                  <c:v>41281</c:v>
                </c:pt>
                <c:pt idx="388">
                  <c:v>41282</c:v>
                </c:pt>
                <c:pt idx="389">
                  <c:v>41283</c:v>
                </c:pt>
                <c:pt idx="390">
                  <c:v>41284</c:v>
                </c:pt>
                <c:pt idx="391">
                  <c:v>41285</c:v>
                </c:pt>
                <c:pt idx="392">
                  <c:v>41288</c:v>
                </c:pt>
                <c:pt idx="393">
                  <c:v>41289</c:v>
                </c:pt>
                <c:pt idx="394">
                  <c:v>41290</c:v>
                </c:pt>
                <c:pt idx="395">
                  <c:v>41291</c:v>
                </c:pt>
                <c:pt idx="396">
                  <c:v>41292</c:v>
                </c:pt>
                <c:pt idx="397">
                  <c:v>41296</c:v>
                </c:pt>
                <c:pt idx="398">
                  <c:v>41297</c:v>
                </c:pt>
                <c:pt idx="399">
                  <c:v>41298</c:v>
                </c:pt>
                <c:pt idx="400">
                  <c:v>41299</c:v>
                </c:pt>
                <c:pt idx="401">
                  <c:v>41302</c:v>
                </c:pt>
                <c:pt idx="402">
                  <c:v>41303</c:v>
                </c:pt>
                <c:pt idx="403">
                  <c:v>41304</c:v>
                </c:pt>
                <c:pt idx="404">
                  <c:v>41305</c:v>
                </c:pt>
                <c:pt idx="405">
                  <c:v>41306</c:v>
                </c:pt>
                <c:pt idx="406">
                  <c:v>41309</c:v>
                </c:pt>
                <c:pt idx="407">
                  <c:v>41310</c:v>
                </c:pt>
                <c:pt idx="408">
                  <c:v>41311</c:v>
                </c:pt>
                <c:pt idx="409">
                  <c:v>41312</c:v>
                </c:pt>
                <c:pt idx="410">
                  <c:v>41313</c:v>
                </c:pt>
                <c:pt idx="411">
                  <c:v>41316</c:v>
                </c:pt>
                <c:pt idx="412">
                  <c:v>41317</c:v>
                </c:pt>
                <c:pt idx="413">
                  <c:v>41318</c:v>
                </c:pt>
                <c:pt idx="414">
                  <c:v>41319</c:v>
                </c:pt>
                <c:pt idx="415">
                  <c:v>41320</c:v>
                </c:pt>
                <c:pt idx="416">
                  <c:v>41324</c:v>
                </c:pt>
                <c:pt idx="417">
                  <c:v>41325</c:v>
                </c:pt>
                <c:pt idx="418">
                  <c:v>41326</c:v>
                </c:pt>
                <c:pt idx="419">
                  <c:v>41327</c:v>
                </c:pt>
                <c:pt idx="420">
                  <c:v>41330</c:v>
                </c:pt>
                <c:pt idx="421">
                  <c:v>41331</c:v>
                </c:pt>
                <c:pt idx="422">
                  <c:v>41332</c:v>
                </c:pt>
                <c:pt idx="423">
                  <c:v>41333</c:v>
                </c:pt>
                <c:pt idx="424">
                  <c:v>41334</c:v>
                </c:pt>
                <c:pt idx="425">
                  <c:v>41337</c:v>
                </c:pt>
                <c:pt idx="426">
                  <c:v>41338</c:v>
                </c:pt>
                <c:pt idx="427">
                  <c:v>41339</c:v>
                </c:pt>
                <c:pt idx="428">
                  <c:v>41340</c:v>
                </c:pt>
                <c:pt idx="429">
                  <c:v>41341</c:v>
                </c:pt>
                <c:pt idx="430">
                  <c:v>41344</c:v>
                </c:pt>
                <c:pt idx="431">
                  <c:v>41345</c:v>
                </c:pt>
                <c:pt idx="432">
                  <c:v>41346</c:v>
                </c:pt>
                <c:pt idx="433">
                  <c:v>41347</c:v>
                </c:pt>
                <c:pt idx="434">
                  <c:v>41348</c:v>
                </c:pt>
                <c:pt idx="435">
                  <c:v>41351</c:v>
                </c:pt>
                <c:pt idx="436">
                  <c:v>41352</c:v>
                </c:pt>
                <c:pt idx="437">
                  <c:v>41353</c:v>
                </c:pt>
                <c:pt idx="438">
                  <c:v>41354</c:v>
                </c:pt>
                <c:pt idx="439">
                  <c:v>41355</c:v>
                </c:pt>
                <c:pt idx="440">
                  <c:v>41358</c:v>
                </c:pt>
                <c:pt idx="441">
                  <c:v>41359</c:v>
                </c:pt>
                <c:pt idx="442">
                  <c:v>41360</c:v>
                </c:pt>
                <c:pt idx="443">
                  <c:v>41361</c:v>
                </c:pt>
                <c:pt idx="444">
                  <c:v>41365</c:v>
                </c:pt>
                <c:pt idx="445">
                  <c:v>41366</c:v>
                </c:pt>
                <c:pt idx="446">
                  <c:v>41367</c:v>
                </c:pt>
                <c:pt idx="447">
                  <c:v>41368</c:v>
                </c:pt>
                <c:pt idx="448">
                  <c:v>41369</c:v>
                </c:pt>
                <c:pt idx="449">
                  <c:v>41372</c:v>
                </c:pt>
                <c:pt idx="450">
                  <c:v>41373</c:v>
                </c:pt>
                <c:pt idx="451">
                  <c:v>41374</c:v>
                </c:pt>
                <c:pt idx="452">
                  <c:v>41375</c:v>
                </c:pt>
                <c:pt idx="453">
                  <c:v>41376</c:v>
                </c:pt>
                <c:pt idx="454">
                  <c:v>41379</c:v>
                </c:pt>
                <c:pt idx="455">
                  <c:v>41380</c:v>
                </c:pt>
                <c:pt idx="456">
                  <c:v>41381</c:v>
                </c:pt>
                <c:pt idx="457">
                  <c:v>41382</c:v>
                </c:pt>
                <c:pt idx="458">
                  <c:v>41383</c:v>
                </c:pt>
                <c:pt idx="459">
                  <c:v>41386</c:v>
                </c:pt>
                <c:pt idx="460">
                  <c:v>41387</c:v>
                </c:pt>
                <c:pt idx="461">
                  <c:v>41388</c:v>
                </c:pt>
                <c:pt idx="462">
                  <c:v>41389</c:v>
                </c:pt>
                <c:pt idx="463">
                  <c:v>41390</c:v>
                </c:pt>
                <c:pt idx="464">
                  <c:v>41393</c:v>
                </c:pt>
                <c:pt idx="465">
                  <c:v>41394</c:v>
                </c:pt>
                <c:pt idx="466">
                  <c:v>41395</c:v>
                </c:pt>
                <c:pt idx="467">
                  <c:v>41396</c:v>
                </c:pt>
                <c:pt idx="468">
                  <c:v>41397</c:v>
                </c:pt>
                <c:pt idx="469">
                  <c:v>41400</c:v>
                </c:pt>
                <c:pt idx="470">
                  <c:v>41401</c:v>
                </c:pt>
                <c:pt idx="471">
                  <c:v>41402</c:v>
                </c:pt>
                <c:pt idx="472">
                  <c:v>41403</c:v>
                </c:pt>
                <c:pt idx="473">
                  <c:v>41404</c:v>
                </c:pt>
                <c:pt idx="474">
                  <c:v>41407</c:v>
                </c:pt>
                <c:pt idx="475">
                  <c:v>41408</c:v>
                </c:pt>
                <c:pt idx="476">
                  <c:v>41409</c:v>
                </c:pt>
                <c:pt idx="477">
                  <c:v>41410</c:v>
                </c:pt>
                <c:pt idx="478">
                  <c:v>41411</c:v>
                </c:pt>
                <c:pt idx="479">
                  <c:v>41414</c:v>
                </c:pt>
                <c:pt idx="480">
                  <c:v>41415</c:v>
                </c:pt>
                <c:pt idx="481">
                  <c:v>41416</c:v>
                </c:pt>
                <c:pt idx="482">
                  <c:v>41417</c:v>
                </c:pt>
                <c:pt idx="483">
                  <c:v>41418</c:v>
                </c:pt>
                <c:pt idx="484">
                  <c:v>41422</c:v>
                </c:pt>
                <c:pt idx="485">
                  <c:v>41423</c:v>
                </c:pt>
                <c:pt idx="486">
                  <c:v>41424</c:v>
                </c:pt>
                <c:pt idx="487">
                  <c:v>41425</c:v>
                </c:pt>
                <c:pt idx="488">
                  <c:v>41428</c:v>
                </c:pt>
                <c:pt idx="489">
                  <c:v>41429</c:v>
                </c:pt>
                <c:pt idx="490">
                  <c:v>41430</c:v>
                </c:pt>
                <c:pt idx="491">
                  <c:v>41431</c:v>
                </c:pt>
                <c:pt idx="492">
                  <c:v>41432</c:v>
                </c:pt>
                <c:pt idx="493">
                  <c:v>41435</c:v>
                </c:pt>
                <c:pt idx="494">
                  <c:v>41436</c:v>
                </c:pt>
                <c:pt idx="495">
                  <c:v>41437</c:v>
                </c:pt>
                <c:pt idx="496">
                  <c:v>41438</c:v>
                </c:pt>
                <c:pt idx="497">
                  <c:v>41439</c:v>
                </c:pt>
                <c:pt idx="498">
                  <c:v>41442</c:v>
                </c:pt>
                <c:pt idx="499">
                  <c:v>41443</c:v>
                </c:pt>
                <c:pt idx="500">
                  <c:v>41444</c:v>
                </c:pt>
                <c:pt idx="501">
                  <c:v>41445</c:v>
                </c:pt>
                <c:pt idx="502">
                  <c:v>41446</c:v>
                </c:pt>
                <c:pt idx="503">
                  <c:v>41449</c:v>
                </c:pt>
                <c:pt idx="504">
                  <c:v>41450</c:v>
                </c:pt>
                <c:pt idx="505">
                  <c:v>41451</c:v>
                </c:pt>
                <c:pt idx="506">
                  <c:v>41452</c:v>
                </c:pt>
                <c:pt idx="507">
                  <c:v>41453</c:v>
                </c:pt>
                <c:pt idx="508">
                  <c:v>41456</c:v>
                </c:pt>
                <c:pt idx="509">
                  <c:v>41457</c:v>
                </c:pt>
                <c:pt idx="510">
                  <c:v>41458</c:v>
                </c:pt>
                <c:pt idx="511">
                  <c:v>41460</c:v>
                </c:pt>
                <c:pt idx="512">
                  <c:v>41463</c:v>
                </c:pt>
                <c:pt idx="513">
                  <c:v>41464</c:v>
                </c:pt>
                <c:pt idx="514">
                  <c:v>41465</c:v>
                </c:pt>
                <c:pt idx="515">
                  <c:v>41466</c:v>
                </c:pt>
                <c:pt idx="516">
                  <c:v>41467</c:v>
                </c:pt>
                <c:pt idx="517">
                  <c:v>41470</c:v>
                </c:pt>
                <c:pt idx="518">
                  <c:v>41471</c:v>
                </c:pt>
                <c:pt idx="519">
                  <c:v>41472</c:v>
                </c:pt>
                <c:pt idx="520">
                  <c:v>41473</c:v>
                </c:pt>
                <c:pt idx="521">
                  <c:v>41474</c:v>
                </c:pt>
                <c:pt idx="522">
                  <c:v>41477</c:v>
                </c:pt>
                <c:pt idx="523">
                  <c:v>41478</c:v>
                </c:pt>
                <c:pt idx="524">
                  <c:v>41479</c:v>
                </c:pt>
                <c:pt idx="525">
                  <c:v>41480</c:v>
                </c:pt>
                <c:pt idx="526">
                  <c:v>41481</c:v>
                </c:pt>
                <c:pt idx="527">
                  <c:v>41484</c:v>
                </c:pt>
                <c:pt idx="528">
                  <c:v>41485</c:v>
                </c:pt>
                <c:pt idx="529">
                  <c:v>41486</c:v>
                </c:pt>
                <c:pt idx="530">
                  <c:v>41487</c:v>
                </c:pt>
                <c:pt idx="531">
                  <c:v>41488</c:v>
                </c:pt>
                <c:pt idx="532">
                  <c:v>41491</c:v>
                </c:pt>
                <c:pt idx="533">
                  <c:v>41492</c:v>
                </c:pt>
                <c:pt idx="534">
                  <c:v>41493</c:v>
                </c:pt>
                <c:pt idx="535">
                  <c:v>41494</c:v>
                </c:pt>
                <c:pt idx="536">
                  <c:v>41495</c:v>
                </c:pt>
                <c:pt idx="537">
                  <c:v>41498</c:v>
                </c:pt>
                <c:pt idx="538">
                  <c:v>41499</c:v>
                </c:pt>
                <c:pt idx="539">
                  <c:v>41500</c:v>
                </c:pt>
                <c:pt idx="540">
                  <c:v>41501</c:v>
                </c:pt>
                <c:pt idx="541">
                  <c:v>41502</c:v>
                </c:pt>
                <c:pt idx="542">
                  <c:v>41505</c:v>
                </c:pt>
                <c:pt idx="543">
                  <c:v>41506</c:v>
                </c:pt>
                <c:pt idx="544">
                  <c:v>41507</c:v>
                </c:pt>
                <c:pt idx="545">
                  <c:v>41508</c:v>
                </c:pt>
                <c:pt idx="546">
                  <c:v>41509</c:v>
                </c:pt>
                <c:pt idx="547">
                  <c:v>41512</c:v>
                </c:pt>
                <c:pt idx="548">
                  <c:v>41513</c:v>
                </c:pt>
                <c:pt idx="549">
                  <c:v>41514</c:v>
                </c:pt>
                <c:pt idx="550">
                  <c:v>41515</c:v>
                </c:pt>
                <c:pt idx="551">
                  <c:v>41516</c:v>
                </c:pt>
                <c:pt idx="552">
                  <c:v>41520</c:v>
                </c:pt>
                <c:pt idx="553">
                  <c:v>41521</c:v>
                </c:pt>
                <c:pt idx="554">
                  <c:v>41522</c:v>
                </c:pt>
                <c:pt idx="555">
                  <c:v>41523</c:v>
                </c:pt>
                <c:pt idx="556">
                  <c:v>41526</c:v>
                </c:pt>
                <c:pt idx="557">
                  <c:v>41527</c:v>
                </c:pt>
                <c:pt idx="558">
                  <c:v>41528</c:v>
                </c:pt>
                <c:pt idx="559">
                  <c:v>41529</c:v>
                </c:pt>
                <c:pt idx="560">
                  <c:v>41530</c:v>
                </c:pt>
                <c:pt idx="561">
                  <c:v>41533</c:v>
                </c:pt>
                <c:pt idx="562">
                  <c:v>41534</c:v>
                </c:pt>
                <c:pt idx="563">
                  <c:v>41535</c:v>
                </c:pt>
                <c:pt idx="564">
                  <c:v>41536</c:v>
                </c:pt>
                <c:pt idx="565">
                  <c:v>41537</c:v>
                </c:pt>
                <c:pt idx="566">
                  <c:v>41540</c:v>
                </c:pt>
                <c:pt idx="567">
                  <c:v>41541</c:v>
                </c:pt>
                <c:pt idx="568">
                  <c:v>41542</c:v>
                </c:pt>
                <c:pt idx="569">
                  <c:v>41543</c:v>
                </c:pt>
                <c:pt idx="570">
                  <c:v>41544</c:v>
                </c:pt>
                <c:pt idx="571">
                  <c:v>41547</c:v>
                </c:pt>
                <c:pt idx="572">
                  <c:v>41548</c:v>
                </c:pt>
                <c:pt idx="573">
                  <c:v>41549</c:v>
                </c:pt>
                <c:pt idx="574">
                  <c:v>41550</c:v>
                </c:pt>
                <c:pt idx="575">
                  <c:v>41551</c:v>
                </c:pt>
                <c:pt idx="576">
                  <c:v>41554</c:v>
                </c:pt>
                <c:pt idx="577">
                  <c:v>41555</c:v>
                </c:pt>
                <c:pt idx="578">
                  <c:v>41556</c:v>
                </c:pt>
                <c:pt idx="579">
                  <c:v>41557</c:v>
                </c:pt>
                <c:pt idx="580">
                  <c:v>41558</c:v>
                </c:pt>
                <c:pt idx="581">
                  <c:v>41561</c:v>
                </c:pt>
                <c:pt idx="582">
                  <c:v>41562</c:v>
                </c:pt>
                <c:pt idx="583">
                  <c:v>41563</c:v>
                </c:pt>
                <c:pt idx="584">
                  <c:v>41564</c:v>
                </c:pt>
                <c:pt idx="585">
                  <c:v>41565</c:v>
                </c:pt>
                <c:pt idx="586">
                  <c:v>41568</c:v>
                </c:pt>
                <c:pt idx="587">
                  <c:v>41569</c:v>
                </c:pt>
                <c:pt idx="588">
                  <c:v>41570</c:v>
                </c:pt>
                <c:pt idx="589">
                  <c:v>41571</c:v>
                </c:pt>
                <c:pt idx="590">
                  <c:v>41572</c:v>
                </c:pt>
                <c:pt idx="591">
                  <c:v>41575</c:v>
                </c:pt>
                <c:pt idx="592">
                  <c:v>41576</c:v>
                </c:pt>
                <c:pt idx="593">
                  <c:v>41577</c:v>
                </c:pt>
                <c:pt idx="594">
                  <c:v>41578</c:v>
                </c:pt>
                <c:pt idx="595">
                  <c:v>41579</c:v>
                </c:pt>
                <c:pt idx="596">
                  <c:v>41582</c:v>
                </c:pt>
                <c:pt idx="597">
                  <c:v>41583</c:v>
                </c:pt>
                <c:pt idx="598">
                  <c:v>41584</c:v>
                </c:pt>
                <c:pt idx="599">
                  <c:v>41585</c:v>
                </c:pt>
                <c:pt idx="600">
                  <c:v>41586</c:v>
                </c:pt>
                <c:pt idx="601">
                  <c:v>41589</c:v>
                </c:pt>
                <c:pt idx="602">
                  <c:v>41590</c:v>
                </c:pt>
                <c:pt idx="603">
                  <c:v>41591</c:v>
                </c:pt>
                <c:pt idx="604">
                  <c:v>41592</c:v>
                </c:pt>
                <c:pt idx="605">
                  <c:v>41593</c:v>
                </c:pt>
                <c:pt idx="606">
                  <c:v>41596</c:v>
                </c:pt>
                <c:pt idx="607">
                  <c:v>41597</c:v>
                </c:pt>
                <c:pt idx="608">
                  <c:v>41598</c:v>
                </c:pt>
                <c:pt idx="609">
                  <c:v>41599</c:v>
                </c:pt>
                <c:pt idx="610">
                  <c:v>41600</c:v>
                </c:pt>
                <c:pt idx="611">
                  <c:v>41603</c:v>
                </c:pt>
                <c:pt idx="612">
                  <c:v>41604</c:v>
                </c:pt>
                <c:pt idx="613">
                  <c:v>41605</c:v>
                </c:pt>
                <c:pt idx="614">
                  <c:v>41607</c:v>
                </c:pt>
                <c:pt idx="615">
                  <c:v>41610</c:v>
                </c:pt>
                <c:pt idx="616">
                  <c:v>41611</c:v>
                </c:pt>
                <c:pt idx="617">
                  <c:v>41612</c:v>
                </c:pt>
                <c:pt idx="618">
                  <c:v>41613</c:v>
                </c:pt>
                <c:pt idx="619">
                  <c:v>41614</c:v>
                </c:pt>
                <c:pt idx="620">
                  <c:v>41617</c:v>
                </c:pt>
                <c:pt idx="621">
                  <c:v>41618</c:v>
                </c:pt>
                <c:pt idx="622">
                  <c:v>41619</c:v>
                </c:pt>
                <c:pt idx="623">
                  <c:v>41620</c:v>
                </c:pt>
                <c:pt idx="624">
                  <c:v>41621</c:v>
                </c:pt>
                <c:pt idx="625">
                  <c:v>41624</c:v>
                </c:pt>
                <c:pt idx="626">
                  <c:v>41625</c:v>
                </c:pt>
                <c:pt idx="627">
                  <c:v>41626</c:v>
                </c:pt>
                <c:pt idx="628">
                  <c:v>41627</c:v>
                </c:pt>
                <c:pt idx="629">
                  <c:v>41628</c:v>
                </c:pt>
                <c:pt idx="630">
                  <c:v>41631</c:v>
                </c:pt>
                <c:pt idx="631">
                  <c:v>41632</c:v>
                </c:pt>
                <c:pt idx="632">
                  <c:v>41634</c:v>
                </c:pt>
                <c:pt idx="633">
                  <c:v>41635</c:v>
                </c:pt>
                <c:pt idx="634">
                  <c:v>41638</c:v>
                </c:pt>
                <c:pt idx="635">
                  <c:v>41639</c:v>
                </c:pt>
                <c:pt idx="636">
                  <c:v>41641</c:v>
                </c:pt>
                <c:pt idx="637">
                  <c:v>41642</c:v>
                </c:pt>
                <c:pt idx="638">
                  <c:v>41645</c:v>
                </c:pt>
                <c:pt idx="639">
                  <c:v>41646</c:v>
                </c:pt>
                <c:pt idx="640">
                  <c:v>41647</c:v>
                </c:pt>
                <c:pt idx="641">
                  <c:v>41648</c:v>
                </c:pt>
                <c:pt idx="642">
                  <c:v>41649</c:v>
                </c:pt>
                <c:pt idx="643">
                  <c:v>41652</c:v>
                </c:pt>
                <c:pt idx="644">
                  <c:v>41653</c:v>
                </c:pt>
                <c:pt idx="645">
                  <c:v>41654</c:v>
                </c:pt>
                <c:pt idx="646">
                  <c:v>41655</c:v>
                </c:pt>
                <c:pt idx="647">
                  <c:v>41656</c:v>
                </c:pt>
                <c:pt idx="648">
                  <c:v>41660</c:v>
                </c:pt>
                <c:pt idx="649">
                  <c:v>41661</c:v>
                </c:pt>
                <c:pt idx="650">
                  <c:v>41662</c:v>
                </c:pt>
                <c:pt idx="651">
                  <c:v>41663</c:v>
                </c:pt>
                <c:pt idx="652">
                  <c:v>41666</c:v>
                </c:pt>
                <c:pt idx="653">
                  <c:v>41667</c:v>
                </c:pt>
                <c:pt idx="654">
                  <c:v>41668</c:v>
                </c:pt>
                <c:pt idx="655">
                  <c:v>41669</c:v>
                </c:pt>
                <c:pt idx="656">
                  <c:v>41670</c:v>
                </c:pt>
                <c:pt idx="657">
                  <c:v>41673</c:v>
                </c:pt>
                <c:pt idx="658">
                  <c:v>41674</c:v>
                </c:pt>
                <c:pt idx="659">
                  <c:v>41675</c:v>
                </c:pt>
                <c:pt idx="660">
                  <c:v>41676</c:v>
                </c:pt>
                <c:pt idx="661">
                  <c:v>41677</c:v>
                </c:pt>
                <c:pt idx="662">
                  <c:v>41680</c:v>
                </c:pt>
                <c:pt idx="663">
                  <c:v>41681</c:v>
                </c:pt>
                <c:pt idx="664">
                  <c:v>41682</c:v>
                </c:pt>
                <c:pt idx="665">
                  <c:v>41683</c:v>
                </c:pt>
                <c:pt idx="666">
                  <c:v>41684</c:v>
                </c:pt>
                <c:pt idx="667">
                  <c:v>41688</c:v>
                </c:pt>
                <c:pt idx="668">
                  <c:v>41689</c:v>
                </c:pt>
                <c:pt idx="669">
                  <c:v>41690</c:v>
                </c:pt>
                <c:pt idx="670">
                  <c:v>41691</c:v>
                </c:pt>
                <c:pt idx="671">
                  <c:v>41694</c:v>
                </c:pt>
                <c:pt idx="672">
                  <c:v>41695</c:v>
                </c:pt>
                <c:pt idx="673">
                  <c:v>41696</c:v>
                </c:pt>
                <c:pt idx="674">
                  <c:v>41697</c:v>
                </c:pt>
                <c:pt idx="675">
                  <c:v>41698</c:v>
                </c:pt>
                <c:pt idx="676">
                  <c:v>41701</c:v>
                </c:pt>
                <c:pt idx="677">
                  <c:v>41702</c:v>
                </c:pt>
                <c:pt idx="678">
                  <c:v>41703</c:v>
                </c:pt>
                <c:pt idx="679">
                  <c:v>41704</c:v>
                </c:pt>
                <c:pt idx="680">
                  <c:v>41705</c:v>
                </c:pt>
                <c:pt idx="681">
                  <c:v>41708</c:v>
                </c:pt>
                <c:pt idx="682">
                  <c:v>41709</c:v>
                </c:pt>
                <c:pt idx="683">
                  <c:v>41710</c:v>
                </c:pt>
                <c:pt idx="684">
                  <c:v>41711</c:v>
                </c:pt>
                <c:pt idx="685">
                  <c:v>41712</c:v>
                </c:pt>
                <c:pt idx="686">
                  <c:v>41715</c:v>
                </c:pt>
                <c:pt idx="687">
                  <c:v>41716</c:v>
                </c:pt>
                <c:pt idx="688">
                  <c:v>41717</c:v>
                </c:pt>
                <c:pt idx="689">
                  <c:v>41718</c:v>
                </c:pt>
                <c:pt idx="690">
                  <c:v>41719</c:v>
                </c:pt>
                <c:pt idx="691">
                  <c:v>41722</c:v>
                </c:pt>
                <c:pt idx="692">
                  <c:v>41723</c:v>
                </c:pt>
                <c:pt idx="693">
                  <c:v>41724</c:v>
                </c:pt>
                <c:pt idx="694">
                  <c:v>41725</c:v>
                </c:pt>
                <c:pt idx="695">
                  <c:v>41726</c:v>
                </c:pt>
                <c:pt idx="696">
                  <c:v>41729</c:v>
                </c:pt>
                <c:pt idx="697">
                  <c:v>41730</c:v>
                </c:pt>
                <c:pt idx="698">
                  <c:v>41731</c:v>
                </c:pt>
                <c:pt idx="699">
                  <c:v>41732</c:v>
                </c:pt>
                <c:pt idx="700">
                  <c:v>41733</c:v>
                </c:pt>
                <c:pt idx="701">
                  <c:v>41736</c:v>
                </c:pt>
                <c:pt idx="702">
                  <c:v>41737</c:v>
                </c:pt>
                <c:pt idx="703">
                  <c:v>41738</c:v>
                </c:pt>
                <c:pt idx="704">
                  <c:v>41739</c:v>
                </c:pt>
                <c:pt idx="705">
                  <c:v>41740</c:v>
                </c:pt>
                <c:pt idx="706">
                  <c:v>41743</c:v>
                </c:pt>
                <c:pt idx="707">
                  <c:v>41744</c:v>
                </c:pt>
                <c:pt idx="708">
                  <c:v>41745</c:v>
                </c:pt>
                <c:pt idx="709">
                  <c:v>41746</c:v>
                </c:pt>
                <c:pt idx="710">
                  <c:v>41750</c:v>
                </c:pt>
                <c:pt idx="711">
                  <c:v>41751</c:v>
                </c:pt>
                <c:pt idx="712">
                  <c:v>41752</c:v>
                </c:pt>
                <c:pt idx="713">
                  <c:v>41753</c:v>
                </c:pt>
                <c:pt idx="714">
                  <c:v>41754</c:v>
                </c:pt>
                <c:pt idx="715">
                  <c:v>41757</c:v>
                </c:pt>
                <c:pt idx="716">
                  <c:v>41758</c:v>
                </c:pt>
                <c:pt idx="717">
                  <c:v>41759</c:v>
                </c:pt>
                <c:pt idx="718">
                  <c:v>41760</c:v>
                </c:pt>
                <c:pt idx="719">
                  <c:v>41761</c:v>
                </c:pt>
                <c:pt idx="720">
                  <c:v>41764</c:v>
                </c:pt>
                <c:pt idx="721">
                  <c:v>41765</c:v>
                </c:pt>
                <c:pt idx="722">
                  <c:v>41766</c:v>
                </c:pt>
                <c:pt idx="723">
                  <c:v>41767</c:v>
                </c:pt>
                <c:pt idx="724">
                  <c:v>41768</c:v>
                </c:pt>
                <c:pt idx="725">
                  <c:v>41771</c:v>
                </c:pt>
                <c:pt idx="726">
                  <c:v>41772</c:v>
                </c:pt>
                <c:pt idx="727">
                  <c:v>41773</c:v>
                </c:pt>
                <c:pt idx="728">
                  <c:v>41774</c:v>
                </c:pt>
                <c:pt idx="729">
                  <c:v>41775</c:v>
                </c:pt>
                <c:pt idx="730">
                  <c:v>41778</c:v>
                </c:pt>
                <c:pt idx="731">
                  <c:v>41779</c:v>
                </c:pt>
                <c:pt idx="732">
                  <c:v>41780</c:v>
                </c:pt>
                <c:pt idx="733">
                  <c:v>41781</c:v>
                </c:pt>
                <c:pt idx="734">
                  <c:v>41782</c:v>
                </c:pt>
                <c:pt idx="735">
                  <c:v>41786</c:v>
                </c:pt>
                <c:pt idx="736">
                  <c:v>41787</c:v>
                </c:pt>
                <c:pt idx="737">
                  <c:v>41788</c:v>
                </c:pt>
                <c:pt idx="738">
                  <c:v>41789</c:v>
                </c:pt>
                <c:pt idx="739">
                  <c:v>41792</c:v>
                </c:pt>
                <c:pt idx="740">
                  <c:v>41793</c:v>
                </c:pt>
                <c:pt idx="741">
                  <c:v>41794</c:v>
                </c:pt>
                <c:pt idx="742">
                  <c:v>41795</c:v>
                </c:pt>
                <c:pt idx="743">
                  <c:v>41796</c:v>
                </c:pt>
                <c:pt idx="744">
                  <c:v>41799</c:v>
                </c:pt>
                <c:pt idx="745">
                  <c:v>41800</c:v>
                </c:pt>
                <c:pt idx="746">
                  <c:v>41801</c:v>
                </c:pt>
                <c:pt idx="747">
                  <c:v>41802</c:v>
                </c:pt>
                <c:pt idx="748">
                  <c:v>41803</c:v>
                </c:pt>
                <c:pt idx="749">
                  <c:v>41806</c:v>
                </c:pt>
                <c:pt idx="750">
                  <c:v>41807</c:v>
                </c:pt>
                <c:pt idx="751">
                  <c:v>41808</c:v>
                </c:pt>
                <c:pt idx="752">
                  <c:v>41809</c:v>
                </c:pt>
                <c:pt idx="753">
                  <c:v>41810</c:v>
                </c:pt>
                <c:pt idx="754">
                  <c:v>41813</c:v>
                </c:pt>
                <c:pt idx="755">
                  <c:v>41814</c:v>
                </c:pt>
                <c:pt idx="756">
                  <c:v>41815</c:v>
                </c:pt>
                <c:pt idx="757">
                  <c:v>41816</c:v>
                </c:pt>
                <c:pt idx="758">
                  <c:v>41817</c:v>
                </c:pt>
                <c:pt idx="759">
                  <c:v>41820</c:v>
                </c:pt>
                <c:pt idx="760">
                  <c:v>41821</c:v>
                </c:pt>
                <c:pt idx="761">
                  <c:v>41822</c:v>
                </c:pt>
                <c:pt idx="762">
                  <c:v>41823</c:v>
                </c:pt>
                <c:pt idx="763">
                  <c:v>41827</c:v>
                </c:pt>
                <c:pt idx="764">
                  <c:v>41828</c:v>
                </c:pt>
                <c:pt idx="765">
                  <c:v>41829</c:v>
                </c:pt>
                <c:pt idx="766">
                  <c:v>41830</c:v>
                </c:pt>
                <c:pt idx="767">
                  <c:v>41831</c:v>
                </c:pt>
                <c:pt idx="768">
                  <c:v>41834</c:v>
                </c:pt>
                <c:pt idx="769">
                  <c:v>41835</c:v>
                </c:pt>
                <c:pt idx="770">
                  <c:v>41836</c:v>
                </c:pt>
                <c:pt idx="771">
                  <c:v>41837</c:v>
                </c:pt>
                <c:pt idx="772">
                  <c:v>41838</c:v>
                </c:pt>
                <c:pt idx="773">
                  <c:v>41841</c:v>
                </c:pt>
                <c:pt idx="774">
                  <c:v>41842</c:v>
                </c:pt>
                <c:pt idx="775">
                  <c:v>41843</c:v>
                </c:pt>
                <c:pt idx="776">
                  <c:v>41844</c:v>
                </c:pt>
                <c:pt idx="777">
                  <c:v>41845</c:v>
                </c:pt>
                <c:pt idx="778">
                  <c:v>41848</c:v>
                </c:pt>
                <c:pt idx="779">
                  <c:v>41849</c:v>
                </c:pt>
                <c:pt idx="780">
                  <c:v>41850</c:v>
                </c:pt>
                <c:pt idx="781">
                  <c:v>41851</c:v>
                </c:pt>
                <c:pt idx="782">
                  <c:v>41852</c:v>
                </c:pt>
                <c:pt idx="783">
                  <c:v>41855</c:v>
                </c:pt>
                <c:pt idx="784">
                  <c:v>41856</c:v>
                </c:pt>
                <c:pt idx="785">
                  <c:v>41857</c:v>
                </c:pt>
                <c:pt idx="786">
                  <c:v>41858</c:v>
                </c:pt>
                <c:pt idx="787">
                  <c:v>41859</c:v>
                </c:pt>
                <c:pt idx="788">
                  <c:v>41862</c:v>
                </c:pt>
                <c:pt idx="789">
                  <c:v>41863</c:v>
                </c:pt>
                <c:pt idx="790">
                  <c:v>41864</c:v>
                </c:pt>
                <c:pt idx="791">
                  <c:v>41865</c:v>
                </c:pt>
                <c:pt idx="792">
                  <c:v>41866</c:v>
                </c:pt>
                <c:pt idx="793">
                  <c:v>41869</c:v>
                </c:pt>
                <c:pt idx="794">
                  <c:v>41870</c:v>
                </c:pt>
                <c:pt idx="795">
                  <c:v>41871</c:v>
                </c:pt>
                <c:pt idx="796">
                  <c:v>41872</c:v>
                </c:pt>
                <c:pt idx="797">
                  <c:v>41873</c:v>
                </c:pt>
                <c:pt idx="798">
                  <c:v>41876</c:v>
                </c:pt>
                <c:pt idx="799">
                  <c:v>41877</c:v>
                </c:pt>
                <c:pt idx="800">
                  <c:v>41878</c:v>
                </c:pt>
                <c:pt idx="801">
                  <c:v>41879</c:v>
                </c:pt>
                <c:pt idx="802">
                  <c:v>41880</c:v>
                </c:pt>
                <c:pt idx="803">
                  <c:v>41884</c:v>
                </c:pt>
                <c:pt idx="804">
                  <c:v>41885</c:v>
                </c:pt>
                <c:pt idx="805">
                  <c:v>41886</c:v>
                </c:pt>
                <c:pt idx="806">
                  <c:v>41887</c:v>
                </c:pt>
                <c:pt idx="807">
                  <c:v>41890</c:v>
                </c:pt>
                <c:pt idx="808">
                  <c:v>41891</c:v>
                </c:pt>
                <c:pt idx="809">
                  <c:v>41892</c:v>
                </c:pt>
                <c:pt idx="810">
                  <c:v>41893</c:v>
                </c:pt>
                <c:pt idx="811">
                  <c:v>41894</c:v>
                </c:pt>
                <c:pt idx="812">
                  <c:v>41897</c:v>
                </c:pt>
                <c:pt idx="813">
                  <c:v>41898</c:v>
                </c:pt>
                <c:pt idx="814">
                  <c:v>41899</c:v>
                </c:pt>
                <c:pt idx="815">
                  <c:v>41900</c:v>
                </c:pt>
                <c:pt idx="816">
                  <c:v>41901</c:v>
                </c:pt>
                <c:pt idx="817">
                  <c:v>41904</c:v>
                </c:pt>
                <c:pt idx="818">
                  <c:v>41905</c:v>
                </c:pt>
                <c:pt idx="819">
                  <c:v>41906</c:v>
                </c:pt>
                <c:pt idx="820">
                  <c:v>41907</c:v>
                </c:pt>
                <c:pt idx="821">
                  <c:v>41908</c:v>
                </c:pt>
                <c:pt idx="822">
                  <c:v>41911</c:v>
                </c:pt>
                <c:pt idx="823">
                  <c:v>41912</c:v>
                </c:pt>
                <c:pt idx="824">
                  <c:v>41913</c:v>
                </c:pt>
                <c:pt idx="825">
                  <c:v>41914</c:v>
                </c:pt>
                <c:pt idx="826">
                  <c:v>41915</c:v>
                </c:pt>
                <c:pt idx="827">
                  <c:v>41918</c:v>
                </c:pt>
                <c:pt idx="828">
                  <c:v>41919</c:v>
                </c:pt>
                <c:pt idx="829">
                  <c:v>41920</c:v>
                </c:pt>
                <c:pt idx="830">
                  <c:v>41921</c:v>
                </c:pt>
                <c:pt idx="831">
                  <c:v>41922</c:v>
                </c:pt>
                <c:pt idx="832">
                  <c:v>41925</c:v>
                </c:pt>
                <c:pt idx="833">
                  <c:v>41926</c:v>
                </c:pt>
                <c:pt idx="834">
                  <c:v>41927</c:v>
                </c:pt>
                <c:pt idx="835">
                  <c:v>41928</c:v>
                </c:pt>
                <c:pt idx="836">
                  <c:v>41929</c:v>
                </c:pt>
                <c:pt idx="837">
                  <c:v>41932</c:v>
                </c:pt>
                <c:pt idx="838">
                  <c:v>41933</c:v>
                </c:pt>
                <c:pt idx="839">
                  <c:v>41934</c:v>
                </c:pt>
                <c:pt idx="840">
                  <c:v>41935</c:v>
                </c:pt>
                <c:pt idx="841">
                  <c:v>41936</c:v>
                </c:pt>
                <c:pt idx="842">
                  <c:v>41939</c:v>
                </c:pt>
                <c:pt idx="843">
                  <c:v>41940</c:v>
                </c:pt>
                <c:pt idx="844">
                  <c:v>41941</c:v>
                </c:pt>
                <c:pt idx="845">
                  <c:v>41942</c:v>
                </c:pt>
                <c:pt idx="846">
                  <c:v>41943</c:v>
                </c:pt>
                <c:pt idx="847">
                  <c:v>41946</c:v>
                </c:pt>
                <c:pt idx="848">
                  <c:v>41947</c:v>
                </c:pt>
                <c:pt idx="849">
                  <c:v>41948</c:v>
                </c:pt>
                <c:pt idx="850">
                  <c:v>41949</c:v>
                </c:pt>
                <c:pt idx="851">
                  <c:v>41950</c:v>
                </c:pt>
                <c:pt idx="852">
                  <c:v>41953</c:v>
                </c:pt>
                <c:pt idx="853">
                  <c:v>41954</c:v>
                </c:pt>
                <c:pt idx="854">
                  <c:v>41955</c:v>
                </c:pt>
                <c:pt idx="855">
                  <c:v>41956</c:v>
                </c:pt>
                <c:pt idx="856">
                  <c:v>41957</c:v>
                </c:pt>
                <c:pt idx="857">
                  <c:v>41960</c:v>
                </c:pt>
                <c:pt idx="858">
                  <c:v>41961</c:v>
                </c:pt>
                <c:pt idx="859">
                  <c:v>41962</c:v>
                </c:pt>
                <c:pt idx="860">
                  <c:v>41963</c:v>
                </c:pt>
                <c:pt idx="861">
                  <c:v>41964</c:v>
                </c:pt>
                <c:pt idx="862">
                  <c:v>41967</c:v>
                </c:pt>
                <c:pt idx="863">
                  <c:v>41968</c:v>
                </c:pt>
                <c:pt idx="864">
                  <c:v>41969</c:v>
                </c:pt>
                <c:pt idx="865">
                  <c:v>41971</c:v>
                </c:pt>
                <c:pt idx="866">
                  <c:v>41974</c:v>
                </c:pt>
                <c:pt idx="867">
                  <c:v>41975</c:v>
                </c:pt>
                <c:pt idx="868">
                  <c:v>41976</c:v>
                </c:pt>
                <c:pt idx="869">
                  <c:v>41977</c:v>
                </c:pt>
                <c:pt idx="870">
                  <c:v>41978</c:v>
                </c:pt>
                <c:pt idx="871">
                  <c:v>41981</c:v>
                </c:pt>
                <c:pt idx="872">
                  <c:v>41982</c:v>
                </c:pt>
                <c:pt idx="873">
                  <c:v>41983</c:v>
                </c:pt>
                <c:pt idx="874">
                  <c:v>41984</c:v>
                </c:pt>
                <c:pt idx="875">
                  <c:v>41985</c:v>
                </c:pt>
                <c:pt idx="876">
                  <c:v>41988</c:v>
                </c:pt>
                <c:pt idx="877">
                  <c:v>41989</c:v>
                </c:pt>
                <c:pt idx="878">
                  <c:v>41990</c:v>
                </c:pt>
                <c:pt idx="879">
                  <c:v>41991</c:v>
                </c:pt>
                <c:pt idx="880">
                  <c:v>41992</c:v>
                </c:pt>
                <c:pt idx="881">
                  <c:v>41995</c:v>
                </c:pt>
                <c:pt idx="882">
                  <c:v>41996</c:v>
                </c:pt>
                <c:pt idx="883">
                  <c:v>41997</c:v>
                </c:pt>
                <c:pt idx="884">
                  <c:v>41999</c:v>
                </c:pt>
                <c:pt idx="885">
                  <c:v>42002</c:v>
                </c:pt>
                <c:pt idx="886">
                  <c:v>42003</c:v>
                </c:pt>
                <c:pt idx="887">
                  <c:v>42004</c:v>
                </c:pt>
                <c:pt idx="888">
                  <c:v>42006</c:v>
                </c:pt>
                <c:pt idx="889">
                  <c:v>42009</c:v>
                </c:pt>
                <c:pt idx="890">
                  <c:v>42010</c:v>
                </c:pt>
                <c:pt idx="891">
                  <c:v>42011</c:v>
                </c:pt>
                <c:pt idx="892">
                  <c:v>42012</c:v>
                </c:pt>
                <c:pt idx="893">
                  <c:v>42013</c:v>
                </c:pt>
                <c:pt idx="894">
                  <c:v>42016</c:v>
                </c:pt>
                <c:pt idx="895">
                  <c:v>42017</c:v>
                </c:pt>
                <c:pt idx="896">
                  <c:v>42018</c:v>
                </c:pt>
                <c:pt idx="897">
                  <c:v>42019</c:v>
                </c:pt>
                <c:pt idx="898">
                  <c:v>42020</c:v>
                </c:pt>
                <c:pt idx="899">
                  <c:v>42024</c:v>
                </c:pt>
                <c:pt idx="900">
                  <c:v>42025</c:v>
                </c:pt>
                <c:pt idx="901">
                  <c:v>42026</c:v>
                </c:pt>
                <c:pt idx="902">
                  <c:v>42027</c:v>
                </c:pt>
                <c:pt idx="903">
                  <c:v>42030</c:v>
                </c:pt>
                <c:pt idx="904">
                  <c:v>42031</c:v>
                </c:pt>
                <c:pt idx="905">
                  <c:v>42032</c:v>
                </c:pt>
                <c:pt idx="906">
                  <c:v>42033</c:v>
                </c:pt>
                <c:pt idx="907">
                  <c:v>42034</c:v>
                </c:pt>
                <c:pt idx="908">
                  <c:v>42037</c:v>
                </c:pt>
                <c:pt idx="909">
                  <c:v>42038</c:v>
                </c:pt>
                <c:pt idx="910">
                  <c:v>42039</c:v>
                </c:pt>
                <c:pt idx="911">
                  <c:v>42040</c:v>
                </c:pt>
                <c:pt idx="912">
                  <c:v>42041</c:v>
                </c:pt>
                <c:pt idx="913">
                  <c:v>42044</c:v>
                </c:pt>
                <c:pt idx="914">
                  <c:v>42045</c:v>
                </c:pt>
                <c:pt idx="915">
                  <c:v>42046</c:v>
                </c:pt>
                <c:pt idx="916">
                  <c:v>42047</c:v>
                </c:pt>
                <c:pt idx="917">
                  <c:v>42048</c:v>
                </c:pt>
                <c:pt idx="918">
                  <c:v>42052</c:v>
                </c:pt>
                <c:pt idx="919">
                  <c:v>42053</c:v>
                </c:pt>
                <c:pt idx="920">
                  <c:v>42054</c:v>
                </c:pt>
                <c:pt idx="921">
                  <c:v>42055</c:v>
                </c:pt>
                <c:pt idx="922">
                  <c:v>42058</c:v>
                </c:pt>
                <c:pt idx="923">
                  <c:v>42059</c:v>
                </c:pt>
                <c:pt idx="924">
                  <c:v>42060</c:v>
                </c:pt>
                <c:pt idx="925">
                  <c:v>42061</c:v>
                </c:pt>
                <c:pt idx="926">
                  <c:v>42062</c:v>
                </c:pt>
                <c:pt idx="927">
                  <c:v>42065</c:v>
                </c:pt>
                <c:pt idx="928">
                  <c:v>42066</c:v>
                </c:pt>
                <c:pt idx="929">
                  <c:v>42067</c:v>
                </c:pt>
                <c:pt idx="930">
                  <c:v>42068</c:v>
                </c:pt>
                <c:pt idx="931">
                  <c:v>42069</c:v>
                </c:pt>
                <c:pt idx="932">
                  <c:v>42072</c:v>
                </c:pt>
                <c:pt idx="933">
                  <c:v>42073</c:v>
                </c:pt>
                <c:pt idx="934">
                  <c:v>42074</c:v>
                </c:pt>
                <c:pt idx="935">
                  <c:v>42075</c:v>
                </c:pt>
                <c:pt idx="936">
                  <c:v>42076</c:v>
                </c:pt>
                <c:pt idx="937">
                  <c:v>42079</c:v>
                </c:pt>
                <c:pt idx="938">
                  <c:v>42080</c:v>
                </c:pt>
                <c:pt idx="939">
                  <c:v>42081</c:v>
                </c:pt>
                <c:pt idx="940">
                  <c:v>42082</c:v>
                </c:pt>
                <c:pt idx="941">
                  <c:v>42083</c:v>
                </c:pt>
                <c:pt idx="942">
                  <c:v>42086</c:v>
                </c:pt>
                <c:pt idx="943">
                  <c:v>42087</c:v>
                </c:pt>
                <c:pt idx="944">
                  <c:v>42088</c:v>
                </c:pt>
                <c:pt idx="945">
                  <c:v>42089</c:v>
                </c:pt>
                <c:pt idx="946">
                  <c:v>42090</c:v>
                </c:pt>
                <c:pt idx="947">
                  <c:v>42093</c:v>
                </c:pt>
                <c:pt idx="948">
                  <c:v>42094</c:v>
                </c:pt>
                <c:pt idx="949">
                  <c:v>42095</c:v>
                </c:pt>
                <c:pt idx="950">
                  <c:v>42096</c:v>
                </c:pt>
                <c:pt idx="951">
                  <c:v>42100</c:v>
                </c:pt>
                <c:pt idx="952">
                  <c:v>42101</c:v>
                </c:pt>
                <c:pt idx="953">
                  <c:v>42102</c:v>
                </c:pt>
                <c:pt idx="954">
                  <c:v>42103</c:v>
                </c:pt>
                <c:pt idx="955">
                  <c:v>42104</c:v>
                </c:pt>
                <c:pt idx="956">
                  <c:v>42107</c:v>
                </c:pt>
                <c:pt idx="957">
                  <c:v>42108</c:v>
                </c:pt>
                <c:pt idx="958">
                  <c:v>42109</c:v>
                </c:pt>
                <c:pt idx="959">
                  <c:v>42110</c:v>
                </c:pt>
                <c:pt idx="960">
                  <c:v>42111</c:v>
                </c:pt>
                <c:pt idx="961">
                  <c:v>42114</c:v>
                </c:pt>
                <c:pt idx="962">
                  <c:v>42115</c:v>
                </c:pt>
                <c:pt idx="963">
                  <c:v>42116</c:v>
                </c:pt>
                <c:pt idx="964">
                  <c:v>42117</c:v>
                </c:pt>
                <c:pt idx="965">
                  <c:v>42118</c:v>
                </c:pt>
                <c:pt idx="966">
                  <c:v>42121</c:v>
                </c:pt>
                <c:pt idx="967">
                  <c:v>42122</c:v>
                </c:pt>
                <c:pt idx="968">
                  <c:v>42123</c:v>
                </c:pt>
                <c:pt idx="969">
                  <c:v>42124</c:v>
                </c:pt>
                <c:pt idx="970">
                  <c:v>42125</c:v>
                </c:pt>
                <c:pt idx="971">
                  <c:v>42128</c:v>
                </c:pt>
                <c:pt idx="972">
                  <c:v>42129</c:v>
                </c:pt>
                <c:pt idx="973">
                  <c:v>42130</c:v>
                </c:pt>
                <c:pt idx="974">
                  <c:v>42131</c:v>
                </c:pt>
                <c:pt idx="975">
                  <c:v>42132</c:v>
                </c:pt>
                <c:pt idx="976">
                  <c:v>42135</c:v>
                </c:pt>
                <c:pt idx="977">
                  <c:v>42136</c:v>
                </c:pt>
                <c:pt idx="978">
                  <c:v>42137</c:v>
                </c:pt>
                <c:pt idx="979">
                  <c:v>42138</c:v>
                </c:pt>
                <c:pt idx="980">
                  <c:v>42139</c:v>
                </c:pt>
                <c:pt idx="981">
                  <c:v>42142</c:v>
                </c:pt>
                <c:pt idx="982">
                  <c:v>42143</c:v>
                </c:pt>
                <c:pt idx="983">
                  <c:v>42144</c:v>
                </c:pt>
                <c:pt idx="984">
                  <c:v>42145</c:v>
                </c:pt>
                <c:pt idx="985">
                  <c:v>42146</c:v>
                </c:pt>
                <c:pt idx="986">
                  <c:v>42150</c:v>
                </c:pt>
                <c:pt idx="987">
                  <c:v>42151</c:v>
                </c:pt>
                <c:pt idx="988">
                  <c:v>42152</c:v>
                </c:pt>
                <c:pt idx="989">
                  <c:v>42153</c:v>
                </c:pt>
                <c:pt idx="990">
                  <c:v>42156</c:v>
                </c:pt>
                <c:pt idx="991">
                  <c:v>42157</c:v>
                </c:pt>
                <c:pt idx="992">
                  <c:v>42158</c:v>
                </c:pt>
                <c:pt idx="993">
                  <c:v>42159</c:v>
                </c:pt>
                <c:pt idx="994">
                  <c:v>42160</c:v>
                </c:pt>
                <c:pt idx="995">
                  <c:v>42163</c:v>
                </c:pt>
                <c:pt idx="996">
                  <c:v>42164</c:v>
                </c:pt>
                <c:pt idx="997">
                  <c:v>42165</c:v>
                </c:pt>
                <c:pt idx="998">
                  <c:v>42166</c:v>
                </c:pt>
                <c:pt idx="999">
                  <c:v>42167</c:v>
                </c:pt>
                <c:pt idx="1000">
                  <c:v>42170</c:v>
                </c:pt>
                <c:pt idx="1001">
                  <c:v>42171</c:v>
                </c:pt>
                <c:pt idx="1002">
                  <c:v>42172</c:v>
                </c:pt>
                <c:pt idx="1003">
                  <c:v>42173</c:v>
                </c:pt>
                <c:pt idx="1004">
                  <c:v>42174</c:v>
                </c:pt>
                <c:pt idx="1005">
                  <c:v>42177</c:v>
                </c:pt>
                <c:pt idx="1006">
                  <c:v>42178</c:v>
                </c:pt>
                <c:pt idx="1007">
                  <c:v>42179</c:v>
                </c:pt>
                <c:pt idx="1008">
                  <c:v>42180</c:v>
                </c:pt>
                <c:pt idx="1009">
                  <c:v>42181</c:v>
                </c:pt>
                <c:pt idx="1010">
                  <c:v>42184</c:v>
                </c:pt>
                <c:pt idx="1011">
                  <c:v>42185</c:v>
                </c:pt>
                <c:pt idx="1012">
                  <c:v>42186</c:v>
                </c:pt>
                <c:pt idx="1013">
                  <c:v>42187</c:v>
                </c:pt>
                <c:pt idx="1014">
                  <c:v>42191</c:v>
                </c:pt>
                <c:pt idx="1015">
                  <c:v>42192</c:v>
                </c:pt>
                <c:pt idx="1016">
                  <c:v>42193</c:v>
                </c:pt>
                <c:pt idx="1017">
                  <c:v>42194</c:v>
                </c:pt>
                <c:pt idx="1018">
                  <c:v>42195</c:v>
                </c:pt>
                <c:pt idx="1019">
                  <c:v>42198</c:v>
                </c:pt>
                <c:pt idx="1020">
                  <c:v>42199</c:v>
                </c:pt>
                <c:pt idx="1021">
                  <c:v>42200</c:v>
                </c:pt>
                <c:pt idx="1022">
                  <c:v>42201</c:v>
                </c:pt>
                <c:pt idx="1023">
                  <c:v>42202</c:v>
                </c:pt>
                <c:pt idx="1024">
                  <c:v>42205</c:v>
                </c:pt>
                <c:pt idx="1025">
                  <c:v>42206</c:v>
                </c:pt>
                <c:pt idx="1026">
                  <c:v>42207</c:v>
                </c:pt>
                <c:pt idx="1027">
                  <c:v>42208</c:v>
                </c:pt>
                <c:pt idx="1028">
                  <c:v>42209</c:v>
                </c:pt>
                <c:pt idx="1029">
                  <c:v>42212</c:v>
                </c:pt>
                <c:pt idx="1030">
                  <c:v>42213</c:v>
                </c:pt>
                <c:pt idx="1031">
                  <c:v>42214</c:v>
                </c:pt>
                <c:pt idx="1032">
                  <c:v>42215</c:v>
                </c:pt>
                <c:pt idx="1033">
                  <c:v>42216</c:v>
                </c:pt>
                <c:pt idx="1034">
                  <c:v>42219</c:v>
                </c:pt>
                <c:pt idx="1035">
                  <c:v>42220</c:v>
                </c:pt>
                <c:pt idx="1036">
                  <c:v>42221</c:v>
                </c:pt>
                <c:pt idx="1037">
                  <c:v>42222</c:v>
                </c:pt>
                <c:pt idx="1038">
                  <c:v>42223</c:v>
                </c:pt>
                <c:pt idx="1039">
                  <c:v>42226</c:v>
                </c:pt>
                <c:pt idx="1040">
                  <c:v>42227</c:v>
                </c:pt>
                <c:pt idx="1041">
                  <c:v>42228</c:v>
                </c:pt>
                <c:pt idx="1042">
                  <c:v>42229</c:v>
                </c:pt>
                <c:pt idx="1043">
                  <c:v>42230</c:v>
                </c:pt>
                <c:pt idx="1044">
                  <c:v>42233</c:v>
                </c:pt>
                <c:pt idx="1045">
                  <c:v>42234</c:v>
                </c:pt>
                <c:pt idx="1046">
                  <c:v>42235</c:v>
                </c:pt>
                <c:pt idx="1047">
                  <c:v>42236</c:v>
                </c:pt>
                <c:pt idx="1048">
                  <c:v>42237</c:v>
                </c:pt>
                <c:pt idx="1049">
                  <c:v>42240</c:v>
                </c:pt>
                <c:pt idx="1050">
                  <c:v>42241</c:v>
                </c:pt>
                <c:pt idx="1051">
                  <c:v>42242</c:v>
                </c:pt>
                <c:pt idx="1052">
                  <c:v>42243</c:v>
                </c:pt>
                <c:pt idx="1053">
                  <c:v>42244</c:v>
                </c:pt>
                <c:pt idx="1054">
                  <c:v>42247</c:v>
                </c:pt>
                <c:pt idx="1055">
                  <c:v>42248</c:v>
                </c:pt>
                <c:pt idx="1056">
                  <c:v>42249</c:v>
                </c:pt>
                <c:pt idx="1057">
                  <c:v>42250</c:v>
                </c:pt>
                <c:pt idx="1058">
                  <c:v>42251</c:v>
                </c:pt>
                <c:pt idx="1059">
                  <c:v>42255</c:v>
                </c:pt>
                <c:pt idx="1060">
                  <c:v>42256</c:v>
                </c:pt>
                <c:pt idx="1061">
                  <c:v>42257</c:v>
                </c:pt>
                <c:pt idx="1062">
                  <c:v>42258</c:v>
                </c:pt>
                <c:pt idx="1063">
                  <c:v>42261</c:v>
                </c:pt>
                <c:pt idx="1064">
                  <c:v>42262</c:v>
                </c:pt>
                <c:pt idx="1065">
                  <c:v>42263</c:v>
                </c:pt>
                <c:pt idx="1066">
                  <c:v>42264</c:v>
                </c:pt>
                <c:pt idx="1067">
                  <c:v>42265</c:v>
                </c:pt>
                <c:pt idx="1068">
                  <c:v>42268</c:v>
                </c:pt>
                <c:pt idx="1069">
                  <c:v>42269</c:v>
                </c:pt>
                <c:pt idx="1070">
                  <c:v>42270</c:v>
                </c:pt>
                <c:pt idx="1071">
                  <c:v>42271</c:v>
                </c:pt>
                <c:pt idx="1072">
                  <c:v>42272</c:v>
                </c:pt>
                <c:pt idx="1073">
                  <c:v>42275</c:v>
                </c:pt>
                <c:pt idx="1074">
                  <c:v>42276</c:v>
                </c:pt>
                <c:pt idx="1075">
                  <c:v>42277</c:v>
                </c:pt>
                <c:pt idx="1076">
                  <c:v>42278</c:v>
                </c:pt>
                <c:pt idx="1077">
                  <c:v>42279</c:v>
                </c:pt>
                <c:pt idx="1078">
                  <c:v>42282</c:v>
                </c:pt>
                <c:pt idx="1079">
                  <c:v>42283</c:v>
                </c:pt>
                <c:pt idx="1080">
                  <c:v>42284</c:v>
                </c:pt>
                <c:pt idx="1081">
                  <c:v>42285</c:v>
                </c:pt>
                <c:pt idx="1082">
                  <c:v>42286</c:v>
                </c:pt>
                <c:pt idx="1083">
                  <c:v>42289</c:v>
                </c:pt>
                <c:pt idx="1084">
                  <c:v>42290</c:v>
                </c:pt>
                <c:pt idx="1085">
                  <c:v>42291</c:v>
                </c:pt>
                <c:pt idx="1086">
                  <c:v>42292</c:v>
                </c:pt>
                <c:pt idx="1087">
                  <c:v>42293</c:v>
                </c:pt>
                <c:pt idx="1088">
                  <c:v>42296</c:v>
                </c:pt>
                <c:pt idx="1089">
                  <c:v>42297</c:v>
                </c:pt>
                <c:pt idx="1090">
                  <c:v>42298</c:v>
                </c:pt>
                <c:pt idx="1091">
                  <c:v>42299</c:v>
                </c:pt>
                <c:pt idx="1092">
                  <c:v>42300</c:v>
                </c:pt>
                <c:pt idx="1093">
                  <c:v>42303</c:v>
                </c:pt>
                <c:pt idx="1094">
                  <c:v>42304</c:v>
                </c:pt>
                <c:pt idx="1095">
                  <c:v>42305</c:v>
                </c:pt>
                <c:pt idx="1096">
                  <c:v>42306</c:v>
                </c:pt>
                <c:pt idx="1097">
                  <c:v>42307</c:v>
                </c:pt>
                <c:pt idx="1098">
                  <c:v>42310</c:v>
                </c:pt>
                <c:pt idx="1099">
                  <c:v>42311</c:v>
                </c:pt>
                <c:pt idx="1100">
                  <c:v>42312</c:v>
                </c:pt>
                <c:pt idx="1101">
                  <c:v>42313</c:v>
                </c:pt>
                <c:pt idx="1102">
                  <c:v>42314</c:v>
                </c:pt>
                <c:pt idx="1103">
                  <c:v>42317</c:v>
                </c:pt>
                <c:pt idx="1104">
                  <c:v>42318</c:v>
                </c:pt>
                <c:pt idx="1105">
                  <c:v>42319</c:v>
                </c:pt>
                <c:pt idx="1106">
                  <c:v>42320</c:v>
                </c:pt>
                <c:pt idx="1107">
                  <c:v>42321</c:v>
                </c:pt>
                <c:pt idx="1108">
                  <c:v>42324</c:v>
                </c:pt>
                <c:pt idx="1109">
                  <c:v>42325</c:v>
                </c:pt>
                <c:pt idx="1110">
                  <c:v>42326</c:v>
                </c:pt>
                <c:pt idx="1111">
                  <c:v>42327</c:v>
                </c:pt>
                <c:pt idx="1112">
                  <c:v>42328</c:v>
                </c:pt>
                <c:pt idx="1113">
                  <c:v>42331</c:v>
                </c:pt>
                <c:pt idx="1114">
                  <c:v>42332</c:v>
                </c:pt>
                <c:pt idx="1115">
                  <c:v>42333</c:v>
                </c:pt>
                <c:pt idx="1116">
                  <c:v>42335</c:v>
                </c:pt>
                <c:pt idx="1117">
                  <c:v>42338</c:v>
                </c:pt>
                <c:pt idx="1118">
                  <c:v>42339</c:v>
                </c:pt>
                <c:pt idx="1119">
                  <c:v>42340</c:v>
                </c:pt>
                <c:pt idx="1120">
                  <c:v>42341</c:v>
                </c:pt>
                <c:pt idx="1121">
                  <c:v>42342</c:v>
                </c:pt>
                <c:pt idx="1122">
                  <c:v>42345</c:v>
                </c:pt>
                <c:pt idx="1123">
                  <c:v>42346</c:v>
                </c:pt>
                <c:pt idx="1124">
                  <c:v>42347</c:v>
                </c:pt>
                <c:pt idx="1125">
                  <c:v>42348</c:v>
                </c:pt>
                <c:pt idx="1126">
                  <c:v>42349</c:v>
                </c:pt>
                <c:pt idx="1127">
                  <c:v>42352</c:v>
                </c:pt>
                <c:pt idx="1128">
                  <c:v>42353</c:v>
                </c:pt>
                <c:pt idx="1129">
                  <c:v>42354</c:v>
                </c:pt>
                <c:pt idx="1130">
                  <c:v>42355</c:v>
                </c:pt>
                <c:pt idx="1131">
                  <c:v>42356</c:v>
                </c:pt>
                <c:pt idx="1132">
                  <c:v>42359</c:v>
                </c:pt>
                <c:pt idx="1133">
                  <c:v>42360</c:v>
                </c:pt>
                <c:pt idx="1134">
                  <c:v>42361</c:v>
                </c:pt>
                <c:pt idx="1135">
                  <c:v>42362</c:v>
                </c:pt>
                <c:pt idx="1136">
                  <c:v>42366</c:v>
                </c:pt>
                <c:pt idx="1137">
                  <c:v>42367</c:v>
                </c:pt>
                <c:pt idx="1138">
                  <c:v>42368</c:v>
                </c:pt>
                <c:pt idx="1139">
                  <c:v>42369</c:v>
                </c:pt>
                <c:pt idx="1140">
                  <c:v>42373</c:v>
                </c:pt>
                <c:pt idx="1141">
                  <c:v>42374</c:v>
                </c:pt>
                <c:pt idx="1142">
                  <c:v>42375</c:v>
                </c:pt>
                <c:pt idx="1143">
                  <c:v>42376</c:v>
                </c:pt>
                <c:pt idx="1144">
                  <c:v>42377</c:v>
                </c:pt>
                <c:pt idx="1145">
                  <c:v>42380</c:v>
                </c:pt>
                <c:pt idx="1146">
                  <c:v>42381</c:v>
                </c:pt>
                <c:pt idx="1147">
                  <c:v>42382</c:v>
                </c:pt>
                <c:pt idx="1148">
                  <c:v>42383</c:v>
                </c:pt>
                <c:pt idx="1149">
                  <c:v>42384</c:v>
                </c:pt>
                <c:pt idx="1150">
                  <c:v>42388</c:v>
                </c:pt>
                <c:pt idx="1151">
                  <c:v>42389</c:v>
                </c:pt>
                <c:pt idx="1152">
                  <c:v>42390</c:v>
                </c:pt>
                <c:pt idx="1153">
                  <c:v>42391</c:v>
                </c:pt>
                <c:pt idx="1154">
                  <c:v>42394</c:v>
                </c:pt>
                <c:pt idx="1155">
                  <c:v>42395</c:v>
                </c:pt>
                <c:pt idx="1156">
                  <c:v>42396</c:v>
                </c:pt>
                <c:pt idx="1157">
                  <c:v>42397</c:v>
                </c:pt>
                <c:pt idx="1158">
                  <c:v>42398</c:v>
                </c:pt>
                <c:pt idx="1159">
                  <c:v>42401</c:v>
                </c:pt>
                <c:pt idx="1160">
                  <c:v>42402</c:v>
                </c:pt>
                <c:pt idx="1161">
                  <c:v>42403</c:v>
                </c:pt>
                <c:pt idx="1162">
                  <c:v>42404</c:v>
                </c:pt>
                <c:pt idx="1163">
                  <c:v>42405</c:v>
                </c:pt>
                <c:pt idx="1164">
                  <c:v>42408</c:v>
                </c:pt>
                <c:pt idx="1165">
                  <c:v>42409</c:v>
                </c:pt>
                <c:pt idx="1166">
                  <c:v>42410</c:v>
                </c:pt>
                <c:pt idx="1167">
                  <c:v>42411</c:v>
                </c:pt>
                <c:pt idx="1168">
                  <c:v>42412</c:v>
                </c:pt>
                <c:pt idx="1169">
                  <c:v>42416</c:v>
                </c:pt>
                <c:pt idx="1170">
                  <c:v>42417</c:v>
                </c:pt>
                <c:pt idx="1171">
                  <c:v>42418</c:v>
                </c:pt>
                <c:pt idx="1172">
                  <c:v>42419</c:v>
                </c:pt>
                <c:pt idx="1173">
                  <c:v>42422</c:v>
                </c:pt>
                <c:pt idx="1174">
                  <c:v>42423</c:v>
                </c:pt>
                <c:pt idx="1175">
                  <c:v>42424</c:v>
                </c:pt>
                <c:pt idx="1176">
                  <c:v>42425</c:v>
                </c:pt>
                <c:pt idx="1177">
                  <c:v>42426</c:v>
                </c:pt>
                <c:pt idx="1178">
                  <c:v>42429</c:v>
                </c:pt>
                <c:pt idx="1179">
                  <c:v>42430</c:v>
                </c:pt>
                <c:pt idx="1180">
                  <c:v>42431</c:v>
                </c:pt>
                <c:pt idx="1181">
                  <c:v>42432</c:v>
                </c:pt>
                <c:pt idx="1182">
                  <c:v>42433</c:v>
                </c:pt>
                <c:pt idx="1183">
                  <c:v>42436</c:v>
                </c:pt>
                <c:pt idx="1184">
                  <c:v>42437</c:v>
                </c:pt>
                <c:pt idx="1185">
                  <c:v>42438</c:v>
                </c:pt>
                <c:pt idx="1186">
                  <c:v>42439</c:v>
                </c:pt>
                <c:pt idx="1187">
                  <c:v>42440</c:v>
                </c:pt>
                <c:pt idx="1188">
                  <c:v>42443</c:v>
                </c:pt>
                <c:pt idx="1189">
                  <c:v>42444</c:v>
                </c:pt>
                <c:pt idx="1190">
                  <c:v>42445</c:v>
                </c:pt>
                <c:pt idx="1191">
                  <c:v>42446</c:v>
                </c:pt>
                <c:pt idx="1192">
                  <c:v>42447</c:v>
                </c:pt>
                <c:pt idx="1193">
                  <c:v>42450</c:v>
                </c:pt>
                <c:pt idx="1194">
                  <c:v>42451</c:v>
                </c:pt>
                <c:pt idx="1195">
                  <c:v>42452</c:v>
                </c:pt>
                <c:pt idx="1196">
                  <c:v>42453</c:v>
                </c:pt>
                <c:pt idx="1197">
                  <c:v>42457</c:v>
                </c:pt>
                <c:pt idx="1198">
                  <c:v>42458</c:v>
                </c:pt>
                <c:pt idx="1199">
                  <c:v>42459</c:v>
                </c:pt>
                <c:pt idx="1200">
                  <c:v>42460</c:v>
                </c:pt>
                <c:pt idx="1201">
                  <c:v>42461</c:v>
                </c:pt>
                <c:pt idx="1202">
                  <c:v>42464</c:v>
                </c:pt>
                <c:pt idx="1203">
                  <c:v>42465</c:v>
                </c:pt>
                <c:pt idx="1204">
                  <c:v>42466</c:v>
                </c:pt>
                <c:pt idx="1205">
                  <c:v>42467</c:v>
                </c:pt>
                <c:pt idx="1206">
                  <c:v>42468</c:v>
                </c:pt>
                <c:pt idx="1207">
                  <c:v>42471</c:v>
                </c:pt>
                <c:pt idx="1208">
                  <c:v>42472</c:v>
                </c:pt>
                <c:pt idx="1209">
                  <c:v>42473</c:v>
                </c:pt>
                <c:pt idx="1210">
                  <c:v>42474</c:v>
                </c:pt>
                <c:pt idx="1211">
                  <c:v>42475</c:v>
                </c:pt>
                <c:pt idx="1212">
                  <c:v>42478</c:v>
                </c:pt>
                <c:pt idx="1213">
                  <c:v>42479</c:v>
                </c:pt>
                <c:pt idx="1214">
                  <c:v>42480</c:v>
                </c:pt>
                <c:pt idx="1215">
                  <c:v>42481</c:v>
                </c:pt>
                <c:pt idx="1216">
                  <c:v>42482</c:v>
                </c:pt>
                <c:pt idx="1217">
                  <c:v>42485</c:v>
                </c:pt>
                <c:pt idx="1218">
                  <c:v>42486</c:v>
                </c:pt>
                <c:pt idx="1219">
                  <c:v>42487</c:v>
                </c:pt>
                <c:pt idx="1220">
                  <c:v>42488</c:v>
                </c:pt>
                <c:pt idx="1221">
                  <c:v>42489</c:v>
                </c:pt>
                <c:pt idx="1222">
                  <c:v>42492</c:v>
                </c:pt>
                <c:pt idx="1223">
                  <c:v>42493</c:v>
                </c:pt>
                <c:pt idx="1224">
                  <c:v>42494</c:v>
                </c:pt>
                <c:pt idx="1225">
                  <c:v>42495</c:v>
                </c:pt>
                <c:pt idx="1226">
                  <c:v>42496</c:v>
                </c:pt>
                <c:pt idx="1227">
                  <c:v>42499</c:v>
                </c:pt>
                <c:pt idx="1228">
                  <c:v>42500</c:v>
                </c:pt>
                <c:pt idx="1229">
                  <c:v>42501</c:v>
                </c:pt>
                <c:pt idx="1230">
                  <c:v>42502</c:v>
                </c:pt>
                <c:pt idx="1231">
                  <c:v>42503</c:v>
                </c:pt>
                <c:pt idx="1232">
                  <c:v>42506</c:v>
                </c:pt>
                <c:pt idx="1233">
                  <c:v>42507</c:v>
                </c:pt>
                <c:pt idx="1234">
                  <c:v>42508</c:v>
                </c:pt>
                <c:pt idx="1235">
                  <c:v>42509</c:v>
                </c:pt>
                <c:pt idx="1236">
                  <c:v>42510</c:v>
                </c:pt>
                <c:pt idx="1237">
                  <c:v>42513</c:v>
                </c:pt>
                <c:pt idx="1238">
                  <c:v>42514</c:v>
                </c:pt>
                <c:pt idx="1239">
                  <c:v>42515</c:v>
                </c:pt>
                <c:pt idx="1240">
                  <c:v>42516</c:v>
                </c:pt>
                <c:pt idx="1241">
                  <c:v>42517</c:v>
                </c:pt>
                <c:pt idx="1242">
                  <c:v>42521</c:v>
                </c:pt>
                <c:pt idx="1243">
                  <c:v>42522</c:v>
                </c:pt>
                <c:pt idx="1244">
                  <c:v>42523</c:v>
                </c:pt>
                <c:pt idx="1245">
                  <c:v>42524</c:v>
                </c:pt>
              </c:numCache>
            </c:numRef>
          </c:cat>
          <c:val>
            <c:numRef>
              <c:f>Beta_Coefficient_Model_by_VRS!$O$3:$O$1248</c:f>
              <c:numCache>
                <c:formatCode>#,##0.00</c:formatCode>
                <c:ptCount val="1246"/>
                <c:pt idx="0">
                  <c:v>100</c:v>
                </c:pt>
                <c:pt idx="1">
                  <c:v>99.71720131783799</c:v>
                </c:pt>
                <c:pt idx="2">
                  <c:v>98.547938547307155</c:v>
                </c:pt>
                <c:pt idx="3">
                  <c:v>99.453047926569198</c:v>
                </c:pt>
                <c:pt idx="4">
                  <c:v>100.7404034439874</c:v>
                </c:pt>
                <c:pt idx="5">
                  <c:v>101.57481072484566</c:v>
                </c:pt>
                <c:pt idx="6">
                  <c:v>102.60266945395213</c:v>
                </c:pt>
                <c:pt idx="7">
                  <c:v>104.08114334010507</c:v>
                </c:pt>
                <c:pt idx="8">
                  <c:v>103.9420723005026</c:v>
                </c:pt>
                <c:pt idx="9">
                  <c:v>104.04617643714542</c:v>
                </c:pt>
                <c:pt idx="10">
                  <c:v>105.13385919402094</c:v>
                </c:pt>
                <c:pt idx="11">
                  <c:v>104.4020101418415</c:v>
                </c:pt>
                <c:pt idx="12">
                  <c:v>102.51332214234674</c:v>
                </c:pt>
                <c:pt idx="13">
                  <c:v>102.05882807551438</c:v>
                </c:pt>
                <c:pt idx="14">
                  <c:v>102.37580648908657</c:v>
                </c:pt>
                <c:pt idx="15">
                  <c:v>101.68823746808928</c:v>
                </c:pt>
                <c:pt idx="16">
                  <c:v>102.25305713924216</c:v>
                </c:pt>
                <c:pt idx="17">
                  <c:v>101.42175099730702</c:v>
                </c:pt>
                <c:pt idx="18">
                  <c:v>103.07580873398612</c:v>
                </c:pt>
                <c:pt idx="19">
                  <c:v>103.00666209961626</c:v>
                </c:pt>
                <c:pt idx="20">
                  <c:v>104.4020101418415</c:v>
                </c:pt>
                <c:pt idx="21">
                  <c:v>104.4967916718835</c:v>
                </c:pt>
                <c:pt idx="22">
                  <c:v>103.90711487592125</c:v>
                </c:pt>
                <c:pt idx="23">
                  <c:v>103.4805790728214</c:v>
                </c:pt>
                <c:pt idx="24">
                  <c:v>101.37902635246718</c:v>
                </c:pt>
                <c:pt idx="25">
                  <c:v>101.05116994595184</c:v>
                </c:pt>
                <c:pt idx="26">
                  <c:v>100.39933604270705</c:v>
                </c:pt>
                <c:pt idx="27">
                  <c:v>99.984455925721505</c:v>
                </c:pt>
                <c:pt idx="28">
                  <c:v>97.429186754014481</c:v>
                </c:pt>
                <c:pt idx="29">
                  <c:v>97.917860629948635</c:v>
                </c:pt>
                <c:pt idx="30">
                  <c:v>93.235384807767019</c:v>
                </c:pt>
                <c:pt idx="31">
                  <c:v>93.181782169984047</c:v>
                </c:pt>
                <c:pt idx="32">
                  <c:v>86.972664042303123</c:v>
                </c:pt>
                <c:pt idx="33">
                  <c:v>91.095763890146799</c:v>
                </c:pt>
                <c:pt idx="34">
                  <c:v>87.073666962331203</c:v>
                </c:pt>
                <c:pt idx="35">
                  <c:v>91.104308881268054</c:v>
                </c:pt>
                <c:pt idx="36">
                  <c:v>91.58366962897972</c:v>
                </c:pt>
                <c:pt idx="37">
                  <c:v>93.578785210869242</c:v>
                </c:pt>
                <c:pt idx="38">
                  <c:v>92.66746399769103</c:v>
                </c:pt>
                <c:pt idx="39">
                  <c:v>92.75525592295412</c:v>
                </c:pt>
                <c:pt idx="40">
                  <c:v>88.618954481032134</c:v>
                </c:pt>
                <c:pt idx="41">
                  <c:v>87.288874241082468</c:v>
                </c:pt>
                <c:pt idx="42">
                  <c:v>87.311398364069987</c:v>
                </c:pt>
                <c:pt idx="43">
                  <c:v>90.30485902499116</c:v>
                </c:pt>
                <c:pt idx="44">
                  <c:v>91.489656313730563</c:v>
                </c:pt>
                <c:pt idx="45">
                  <c:v>90.065572236910057</c:v>
                </c:pt>
                <c:pt idx="46">
                  <c:v>91.427508684826336</c:v>
                </c:pt>
                <c:pt idx="47">
                  <c:v>94.013078755849264</c:v>
                </c:pt>
                <c:pt idx="48">
                  <c:v>94.233729809107061</c:v>
                </c:pt>
                <c:pt idx="49">
                  <c:v>94.697546560231842</c:v>
                </c:pt>
                <c:pt idx="50">
                  <c:v>93.573350992432637</c:v>
                </c:pt>
                <c:pt idx="51">
                  <c:v>91.207635324739712</c:v>
                </c:pt>
                <c:pt idx="52">
                  <c:v>90.529388910343229</c:v>
                </c:pt>
                <c:pt idx="53">
                  <c:v>93.122735757694556</c:v>
                </c:pt>
                <c:pt idx="54">
                  <c:v>92.134500534504795</c:v>
                </c:pt>
                <c:pt idx="55">
                  <c:v>89.674003336769857</c:v>
                </c:pt>
                <c:pt idx="56">
                  <c:v>90.298647113383396</c:v>
                </c:pt>
                <c:pt idx="57">
                  <c:v>91.122176401298503</c:v>
                </c:pt>
                <c:pt idx="58">
                  <c:v>92.350485584118829</c:v>
                </c:pt>
                <c:pt idx="59">
                  <c:v>93.937720132180033</c:v>
                </c:pt>
                <c:pt idx="60">
                  <c:v>94.473794290359308</c:v>
                </c:pt>
                <c:pt idx="61">
                  <c:v>93.547706696073789</c:v>
                </c:pt>
                <c:pt idx="62">
                  <c:v>93.392323445091563</c:v>
                </c:pt>
                <c:pt idx="63">
                  <c:v>90.647481734922209</c:v>
                </c:pt>
                <c:pt idx="64">
                  <c:v>87.757357073542622</c:v>
                </c:pt>
                <c:pt idx="65">
                  <c:v>88.291098152208406</c:v>
                </c:pt>
                <c:pt idx="66">
                  <c:v>90.351472057995181</c:v>
                </c:pt>
                <c:pt idx="67">
                  <c:v>91.317183158197452</c:v>
                </c:pt>
                <c:pt idx="68">
                  <c:v>89.427727021601456</c:v>
                </c:pt>
                <c:pt idx="69">
                  <c:v>90.153364084481524</c:v>
                </c:pt>
                <c:pt idx="70">
                  <c:v>87.901862331581697</c:v>
                </c:pt>
                <c:pt idx="71">
                  <c:v>85.400963934758892</c:v>
                </c:pt>
                <c:pt idx="72">
                  <c:v>87.32149866384195</c:v>
                </c:pt>
                <c:pt idx="73">
                  <c:v>88.881552563650203</c:v>
                </c:pt>
                <c:pt idx="74">
                  <c:v>90.508410695319725</c:v>
                </c:pt>
                <c:pt idx="75">
                  <c:v>89.769562559983044</c:v>
                </c:pt>
                <c:pt idx="76">
                  <c:v>92.832947548445219</c:v>
                </c:pt>
                <c:pt idx="77">
                  <c:v>92.883448969613454</c:v>
                </c:pt>
                <c:pt idx="78">
                  <c:v>93.793214874140958</c:v>
                </c:pt>
                <c:pt idx="79">
                  <c:v>93.514304580143133</c:v>
                </c:pt>
                <c:pt idx="80">
                  <c:v>95.139607325470337</c:v>
                </c:pt>
                <c:pt idx="81">
                  <c:v>93.296764221878391</c:v>
                </c:pt>
                <c:pt idx="82">
                  <c:v>95.201764432752881</c:v>
                </c:pt>
                <c:pt idx="83">
                  <c:v>93.997544237640696</c:v>
                </c:pt>
                <c:pt idx="84">
                  <c:v>94.425625871012954</c:v>
                </c:pt>
                <c:pt idx="85">
                  <c:v>96.201655264365314</c:v>
                </c:pt>
                <c:pt idx="86">
                  <c:v>97.440055190887705</c:v>
                </c:pt>
                <c:pt idx="87">
                  <c:v>95.486896116736759</c:v>
                </c:pt>
                <c:pt idx="88">
                  <c:v>96.492998859956984</c:v>
                </c:pt>
                <c:pt idx="89">
                  <c:v>99.801882548108026</c:v>
                </c:pt>
                <c:pt idx="90">
                  <c:v>99.840728360853575</c:v>
                </c:pt>
                <c:pt idx="91">
                  <c:v>97.37091803489615</c:v>
                </c:pt>
                <c:pt idx="92">
                  <c:v>94.650155756365024</c:v>
                </c:pt>
                <c:pt idx="93">
                  <c:v>96.174465060042451</c:v>
                </c:pt>
                <c:pt idx="94">
                  <c:v>97.980795352710729</c:v>
                </c:pt>
                <c:pt idx="95">
                  <c:v>97.365474260389618</c:v>
                </c:pt>
                <c:pt idx="96">
                  <c:v>97.978462350888847</c:v>
                </c:pt>
                <c:pt idx="97">
                  <c:v>99.128302215046901</c:v>
                </c:pt>
                <c:pt idx="98">
                  <c:v>95.490775026522655</c:v>
                </c:pt>
                <c:pt idx="99">
                  <c:v>96.314304314437777</c:v>
                </c:pt>
                <c:pt idx="100">
                  <c:v>98.190559012338682</c:v>
                </c:pt>
                <c:pt idx="101">
                  <c:v>97.252825210317155</c:v>
                </c:pt>
                <c:pt idx="102">
                  <c:v>97.721308042777295</c:v>
                </c:pt>
                <c:pt idx="103">
                  <c:v>96.097551127722497</c:v>
                </c:pt>
                <c:pt idx="104">
                  <c:v>94.483116896960112</c:v>
                </c:pt>
                <c:pt idx="105">
                  <c:v>94.445826392865271</c:v>
                </c:pt>
                <c:pt idx="106">
                  <c:v>92.684553824550321</c:v>
                </c:pt>
                <c:pt idx="107">
                  <c:v>92.300761778430143</c:v>
                </c:pt>
                <c:pt idx="108">
                  <c:v>90.261356609288541</c:v>
                </c:pt>
                <c:pt idx="109">
                  <c:v>90.018959126214398</c:v>
                </c:pt>
                <c:pt idx="110">
                  <c:v>92.651151786311289</c:v>
                </c:pt>
                <c:pt idx="111">
                  <c:v>92.856249286912288</c:v>
                </c:pt>
                <c:pt idx="112">
                  <c:v>96.878346292419479</c:v>
                </c:pt>
                <c:pt idx="113">
                  <c:v>96.693439835292523</c:v>
                </c:pt>
                <c:pt idx="114">
                  <c:v>96.670138019133844</c:v>
                </c:pt>
                <c:pt idx="115">
                  <c:v>97.66458515393137</c:v>
                </c:pt>
                <c:pt idx="116">
                  <c:v>97.772577678738386</c:v>
                </c:pt>
                <c:pt idx="117">
                  <c:v>97.969917437459202</c:v>
                </c:pt>
                <c:pt idx="118">
                  <c:v>95.898656060350987</c:v>
                </c:pt>
                <c:pt idx="119">
                  <c:v>97.517746816378803</c:v>
                </c:pt>
                <c:pt idx="120">
                  <c:v>96.063361917934003</c:v>
                </c:pt>
                <c:pt idx="121">
                  <c:v>95.228954559384135</c:v>
                </c:pt>
                <c:pt idx="122">
                  <c:v>94.148261407287549</c:v>
                </c:pt>
                <c:pt idx="123">
                  <c:v>94.453593690815367</c:v>
                </c:pt>
                <c:pt idx="124">
                  <c:v>94.757370588000882</c:v>
                </c:pt>
                <c:pt idx="125">
                  <c:v>93.645598921108828</c:v>
                </c:pt>
                <c:pt idx="126">
                  <c:v>96.438618529002838</c:v>
                </c:pt>
                <c:pt idx="127">
                  <c:v>96.626626202744546</c:v>
                </c:pt>
                <c:pt idx="128">
                  <c:v>97.425298365850281</c:v>
                </c:pt>
                <c:pt idx="129">
                  <c:v>98.305541064233026</c:v>
                </c:pt>
                <c:pt idx="130">
                  <c:v>98.313317840561425</c:v>
                </c:pt>
                <c:pt idx="131">
                  <c:v>97.086564044083417</c:v>
                </c:pt>
                <c:pt idx="132">
                  <c:v>98.126078381612587</c:v>
                </c:pt>
                <c:pt idx="133">
                  <c:v>97.704986353019251</c:v>
                </c:pt>
                <c:pt idx="134">
                  <c:v>99.21687183348115</c:v>
                </c:pt>
                <c:pt idx="135">
                  <c:v>99.235517046682759</c:v>
                </c:pt>
                <c:pt idx="136">
                  <c:v>99.527638335445573</c:v>
                </c:pt>
                <c:pt idx="137">
                  <c:v>99.275140552599467</c:v>
                </c:pt>
                <c:pt idx="138">
                  <c:v>99.499660959573234</c:v>
                </c:pt>
                <c:pt idx="139">
                  <c:v>100.38379204612018</c:v>
                </c:pt>
                <c:pt idx="140">
                  <c:v>100.41487056091565</c:v>
                </c:pt>
                <c:pt idx="141">
                  <c:v>100.6495008237313</c:v>
                </c:pt>
                <c:pt idx="142">
                  <c:v>100.15149486281803</c:v>
                </c:pt>
                <c:pt idx="143">
                  <c:v>100.50732856751408</c:v>
                </c:pt>
                <c:pt idx="144">
                  <c:v>101.62375683736317</c:v>
                </c:pt>
                <c:pt idx="145">
                  <c:v>102.12564170806235</c:v>
                </c:pt>
                <c:pt idx="146">
                  <c:v>102.19401072695267</c:v>
                </c:pt>
                <c:pt idx="147">
                  <c:v>102.24217914629902</c:v>
                </c:pt>
                <c:pt idx="148">
                  <c:v>102.13729731648505</c:v>
                </c:pt>
                <c:pt idx="149">
                  <c:v>103.02376148254547</c:v>
                </c:pt>
                <c:pt idx="150">
                  <c:v>102.43097399159018</c:v>
                </c:pt>
                <c:pt idx="151">
                  <c:v>102.26781396427957</c:v>
                </c:pt>
                <c:pt idx="152">
                  <c:v>102.00988196299686</c:v>
                </c:pt>
                <c:pt idx="153">
                  <c:v>101.9632688523012</c:v>
                </c:pt>
                <c:pt idx="154">
                  <c:v>102.87070175500681</c:v>
                </c:pt>
                <c:pt idx="155">
                  <c:v>102.98336028345759</c:v>
                </c:pt>
                <c:pt idx="156">
                  <c:v>104.48746898759107</c:v>
                </c:pt>
                <c:pt idx="157">
                  <c:v>104.44317947803061</c:v>
                </c:pt>
                <c:pt idx="158">
                  <c:v>104.65450792468758</c:v>
                </c:pt>
                <c:pt idx="159">
                  <c:v>104.88058371800368</c:v>
                </c:pt>
                <c:pt idx="160">
                  <c:v>105.03518927581472</c:v>
                </c:pt>
                <c:pt idx="161">
                  <c:v>104.31188521475654</c:v>
                </c:pt>
                <c:pt idx="162">
                  <c:v>105.02121014394848</c:v>
                </c:pt>
                <c:pt idx="163">
                  <c:v>104.92254022574228</c:v>
                </c:pt>
                <c:pt idx="164">
                  <c:v>104.35772055458941</c:v>
                </c:pt>
                <c:pt idx="165">
                  <c:v>105.50833811191862</c:v>
                </c:pt>
                <c:pt idx="166">
                  <c:v>105.75616981342937</c:v>
                </c:pt>
                <c:pt idx="167">
                  <c:v>105.83230613026974</c:v>
                </c:pt>
                <c:pt idx="168">
                  <c:v>105.47881490577386</c:v>
                </c:pt>
                <c:pt idx="169">
                  <c:v>105.92942066213365</c:v>
                </c:pt>
                <c:pt idx="170">
                  <c:v>106.10655982131053</c:v>
                </c:pt>
                <c:pt idx="171">
                  <c:v>106.25028746387004</c:v>
                </c:pt>
                <c:pt idx="172">
                  <c:v>106.60689886173726</c:v>
                </c:pt>
                <c:pt idx="173">
                  <c:v>106.10190329604508</c:v>
                </c:pt>
                <c:pt idx="174">
                  <c:v>106.75528302956225</c:v>
                </c:pt>
                <c:pt idx="175">
                  <c:v>106.4087814098453</c:v>
                </c:pt>
                <c:pt idx="176">
                  <c:v>105.99701198785279</c:v>
                </c:pt>
                <c:pt idx="177">
                  <c:v>104.36782085436138</c:v>
                </c:pt>
                <c:pt idx="178">
                  <c:v>105.08802377649647</c:v>
                </c:pt>
                <c:pt idx="179">
                  <c:v>106.11977081607552</c:v>
                </c:pt>
                <c:pt idx="180">
                  <c:v>106.50511824853804</c:v>
                </c:pt>
                <c:pt idx="181">
                  <c:v>106.52220815308893</c:v>
                </c:pt>
                <c:pt idx="182">
                  <c:v>108.45362079742351</c:v>
                </c:pt>
                <c:pt idx="183">
                  <c:v>108.32388184280015</c:v>
                </c:pt>
                <c:pt idx="184">
                  <c:v>108.97027204923002</c:v>
                </c:pt>
                <c:pt idx="185">
                  <c:v>109.09225318428159</c:v>
                </c:pt>
                <c:pt idx="186">
                  <c:v>109.52576903609045</c:v>
                </c:pt>
                <c:pt idx="187">
                  <c:v>109.19713501409558</c:v>
                </c:pt>
                <c:pt idx="188">
                  <c:v>108.99280565059584</c:v>
                </c:pt>
                <c:pt idx="189">
                  <c:v>108.20734440456347</c:v>
                </c:pt>
                <c:pt idx="190">
                  <c:v>108.54374572450847</c:v>
                </c:pt>
                <c:pt idx="191">
                  <c:v>110.0509652013266</c:v>
                </c:pt>
                <c:pt idx="192">
                  <c:v>109.74097639253333</c:v>
                </c:pt>
                <c:pt idx="193">
                  <c:v>109.19869032274627</c:v>
                </c:pt>
                <c:pt idx="194">
                  <c:v>109.02310647222014</c:v>
                </c:pt>
                <c:pt idx="195">
                  <c:v>109.4263215024047</c:v>
                </c:pt>
                <c:pt idx="196">
                  <c:v>110.24752726687626</c:v>
                </c:pt>
                <c:pt idx="197">
                  <c:v>109.8077900250813</c:v>
                </c:pt>
                <c:pt idx="198">
                  <c:v>108.68747336706801</c:v>
                </c:pt>
                <c:pt idx="199">
                  <c:v>108.6191043481777</c:v>
                </c:pt>
                <c:pt idx="200">
                  <c:v>107.38536094692077</c:v>
                </c:pt>
                <c:pt idx="201">
                  <c:v>105.55106283445006</c:v>
                </c:pt>
                <c:pt idx="202">
                  <c:v>106.33730169596195</c:v>
                </c:pt>
                <c:pt idx="203">
                  <c:v>107.80256458734989</c:v>
                </c:pt>
                <c:pt idx="204">
                  <c:v>106.45772752236282</c:v>
                </c:pt>
                <c:pt idx="205">
                  <c:v>106.40411532850993</c:v>
                </c:pt>
                <c:pt idx="206">
                  <c:v>108.05196115358126</c:v>
                </c:pt>
                <c:pt idx="207">
                  <c:v>107.61377929812865</c:v>
                </c:pt>
                <c:pt idx="208">
                  <c:v>106.97515638964887</c:v>
                </c:pt>
                <c:pt idx="209">
                  <c:v>107.10023874131518</c:v>
                </c:pt>
                <c:pt idx="210">
                  <c:v>106.19978596501021</c:v>
                </c:pt>
                <c:pt idx="211">
                  <c:v>106.59057717197923</c:v>
                </c:pt>
                <c:pt idx="212">
                  <c:v>108.04496207042402</c:v>
                </c:pt>
                <c:pt idx="213">
                  <c:v>108.76672030120982</c:v>
                </c:pt>
                <c:pt idx="214">
                  <c:v>109.0293183838279</c:v>
                </c:pt>
                <c:pt idx="215">
                  <c:v>108.60590283179098</c:v>
                </c:pt>
                <c:pt idx="216">
                  <c:v>109.22043675256263</c:v>
                </c:pt>
                <c:pt idx="217">
                  <c:v>108.94774792624251</c:v>
                </c:pt>
                <c:pt idx="218">
                  <c:v>108.11333108931433</c:v>
                </c:pt>
                <c:pt idx="219">
                  <c:v>106.36760259527787</c:v>
                </c:pt>
                <c:pt idx="220">
                  <c:v>106.4048930216811</c:v>
                </c:pt>
                <c:pt idx="221">
                  <c:v>105.94962126167758</c:v>
                </c:pt>
                <c:pt idx="222">
                  <c:v>105.23951863931447</c:v>
                </c:pt>
                <c:pt idx="223">
                  <c:v>105.50444972375442</c:v>
                </c:pt>
                <c:pt idx="224">
                  <c:v>105.14707018878595</c:v>
                </c:pt>
                <c:pt idx="225">
                  <c:v>103.97858511142628</c:v>
                </c:pt>
                <c:pt idx="226">
                  <c:v>103.38114101751394</c:v>
                </c:pt>
                <c:pt idx="227">
                  <c:v>102.92586925751041</c:v>
                </c:pt>
                <c:pt idx="228">
                  <c:v>101.37669327295369</c:v>
                </c:pt>
                <c:pt idx="229">
                  <c:v>100.62774491553664</c:v>
                </c:pt>
                <c:pt idx="230">
                  <c:v>102.24140145312785</c:v>
                </c:pt>
                <c:pt idx="231">
                  <c:v>102.29112525881654</c:v>
                </c:pt>
                <c:pt idx="232">
                  <c:v>102.46437602982921</c:v>
                </c:pt>
                <c:pt idx="233">
                  <c:v>102.60578014894517</c:v>
                </c:pt>
                <c:pt idx="234">
                  <c:v>102.38357370934506</c:v>
                </c:pt>
                <c:pt idx="235">
                  <c:v>103.51787905529454</c:v>
                </c:pt>
                <c:pt idx="236">
                  <c:v>102.03396139463507</c:v>
                </c:pt>
                <c:pt idx="237">
                  <c:v>101.80166421133292</c:v>
                </c:pt>
                <c:pt idx="238">
                  <c:v>99.293008072629931</c:v>
                </c:pt>
                <c:pt idx="239">
                  <c:v>99.303886065573053</c:v>
                </c:pt>
                <c:pt idx="240">
                  <c:v>99.872584568820201</c:v>
                </c:pt>
                <c:pt idx="241">
                  <c:v>102.17458782057989</c:v>
                </c:pt>
                <c:pt idx="242">
                  <c:v>102.16370982763674</c:v>
                </c:pt>
                <c:pt idx="243">
                  <c:v>102.99268289005839</c:v>
                </c:pt>
                <c:pt idx="244">
                  <c:v>101.69290354942464</c:v>
                </c:pt>
                <c:pt idx="245">
                  <c:v>102.87770083816406</c:v>
                </c:pt>
                <c:pt idx="246">
                  <c:v>102.15516491420711</c:v>
                </c:pt>
                <c:pt idx="247">
                  <c:v>103.25993757563351</c:v>
                </c:pt>
                <c:pt idx="248">
                  <c:v>104.32741973296511</c:v>
                </c:pt>
                <c:pt idx="249">
                  <c:v>104.47814638099027</c:v>
                </c:pt>
                <c:pt idx="250">
                  <c:v>105.50367203058326</c:v>
                </c:pt>
                <c:pt idx="251">
                  <c:v>105.32575517823521</c:v>
                </c:pt>
                <c:pt idx="252">
                  <c:v>102.98102728163572</c:v>
                </c:pt>
                <c:pt idx="253">
                  <c:v>103.7198754169724</c:v>
                </c:pt>
                <c:pt idx="254">
                  <c:v>102.06503998712215</c:v>
                </c:pt>
                <c:pt idx="255">
                  <c:v>102.5521679550923</c:v>
                </c:pt>
                <c:pt idx="256">
                  <c:v>103.47358954573407</c:v>
                </c:pt>
                <c:pt idx="257">
                  <c:v>103.25528097267647</c:v>
                </c:pt>
                <c:pt idx="258">
                  <c:v>105.82842722048386</c:v>
                </c:pt>
                <c:pt idx="259">
                  <c:v>106.08869230128006</c:v>
                </c:pt>
                <c:pt idx="260">
                  <c:v>106.74984881112566</c:v>
                </c:pt>
                <c:pt idx="261">
                  <c:v>106.24950977069889</c:v>
                </c:pt>
                <c:pt idx="262">
                  <c:v>105.24729541564288</c:v>
                </c:pt>
                <c:pt idx="263">
                  <c:v>105.07481278173145</c:v>
                </c:pt>
                <c:pt idx="264">
                  <c:v>104.22098259450041</c:v>
                </c:pt>
                <c:pt idx="265">
                  <c:v>104.21942720815809</c:v>
                </c:pt>
                <c:pt idx="266">
                  <c:v>103.69967481742847</c:v>
                </c:pt>
                <c:pt idx="267">
                  <c:v>105.41044588688358</c:v>
                </c:pt>
                <c:pt idx="268">
                  <c:v>105.16649309515873</c:v>
                </c:pt>
                <c:pt idx="269">
                  <c:v>105.9457423518917</c:v>
                </c:pt>
                <c:pt idx="270">
                  <c:v>106.6535118947413</c:v>
                </c:pt>
                <c:pt idx="271">
                  <c:v>106.94330018168226</c:v>
                </c:pt>
                <c:pt idx="272">
                  <c:v>105.86727303322942</c:v>
                </c:pt>
                <c:pt idx="273">
                  <c:v>104.9240956120846</c:v>
                </c:pt>
                <c:pt idx="274">
                  <c:v>103.97548389481155</c:v>
                </c:pt>
                <c:pt idx="275">
                  <c:v>103.94284999367376</c:v>
                </c:pt>
                <c:pt idx="276">
                  <c:v>105.66216605425012</c:v>
                </c:pt>
                <c:pt idx="277">
                  <c:v>107.67825992885476</c:v>
                </c:pt>
                <c:pt idx="278">
                  <c:v>107.62621259972249</c:v>
                </c:pt>
                <c:pt idx="279">
                  <c:v>107.16160867704825</c:v>
                </c:pt>
                <c:pt idx="280">
                  <c:v>106.8508421750838</c:v>
                </c:pt>
                <c:pt idx="281">
                  <c:v>106.04906879536333</c:v>
                </c:pt>
                <c:pt idx="282">
                  <c:v>108.06827336496102</c:v>
                </c:pt>
                <c:pt idx="283">
                  <c:v>108.31999345463595</c:v>
                </c:pt>
                <c:pt idx="284">
                  <c:v>108.87315751736612</c:v>
                </c:pt>
                <c:pt idx="285">
                  <c:v>108.94074884308526</c:v>
                </c:pt>
                <c:pt idx="286">
                  <c:v>108.9858160458169</c:v>
                </c:pt>
                <c:pt idx="287">
                  <c:v>109.22432514072682</c:v>
                </c:pt>
                <c:pt idx="288">
                  <c:v>109.08758710294622</c:v>
                </c:pt>
                <c:pt idx="289">
                  <c:v>109.07360797107997</c:v>
                </c:pt>
                <c:pt idx="290">
                  <c:v>109.19791262957513</c:v>
                </c:pt>
                <c:pt idx="291">
                  <c:v>109.97327357583548</c:v>
                </c:pt>
                <c:pt idx="292">
                  <c:v>110.17915824798594</c:v>
                </c:pt>
                <c:pt idx="293">
                  <c:v>110.17682524616407</c:v>
                </c:pt>
                <c:pt idx="294">
                  <c:v>109.79147781370158</c:v>
                </c:pt>
                <c:pt idx="295">
                  <c:v>109.81633493851095</c:v>
                </c:pt>
                <c:pt idx="296">
                  <c:v>108.92987085014214</c:v>
                </c:pt>
                <c:pt idx="297">
                  <c:v>109.63298386772631</c:v>
                </c:pt>
                <c:pt idx="298">
                  <c:v>109.57937167387341</c:v>
                </c:pt>
                <c:pt idx="299">
                  <c:v>109.49081161150912</c:v>
                </c:pt>
                <c:pt idx="300">
                  <c:v>109.58326006203762</c:v>
                </c:pt>
                <c:pt idx="301">
                  <c:v>108.72787448846427</c:v>
                </c:pt>
                <c:pt idx="302">
                  <c:v>109.27948316485212</c:v>
                </c:pt>
                <c:pt idx="303">
                  <c:v>109.15206773367233</c:v>
                </c:pt>
                <c:pt idx="304">
                  <c:v>109.03553029543566</c:v>
                </c:pt>
                <c:pt idx="305">
                  <c:v>111.26373030986842</c:v>
                </c:pt>
                <c:pt idx="306">
                  <c:v>111.7143455446065</c:v>
                </c:pt>
                <c:pt idx="307">
                  <c:v>111.02754473840206</c:v>
                </c:pt>
                <c:pt idx="308">
                  <c:v>111.37561122283965</c:v>
                </c:pt>
                <c:pt idx="309">
                  <c:v>111.60868609931298</c:v>
                </c:pt>
                <c:pt idx="310">
                  <c:v>113.4289955238475</c:v>
                </c:pt>
                <c:pt idx="311">
                  <c:v>113.87805544993488</c:v>
                </c:pt>
                <c:pt idx="312">
                  <c:v>113.5222216675472</c:v>
                </c:pt>
                <c:pt idx="313">
                  <c:v>113.37693871633694</c:v>
                </c:pt>
                <c:pt idx="314">
                  <c:v>113.51135323067399</c:v>
                </c:pt>
                <c:pt idx="315">
                  <c:v>113.4499738165626</c:v>
                </c:pt>
                <c:pt idx="316">
                  <c:v>113.44142882544135</c:v>
                </c:pt>
                <c:pt idx="317">
                  <c:v>113.18815342711571</c:v>
                </c:pt>
                <c:pt idx="318">
                  <c:v>111.9994677502121</c:v>
                </c:pt>
                <c:pt idx="319">
                  <c:v>111.35695645356812</c:v>
                </c:pt>
                <c:pt idx="320">
                  <c:v>112.43143769405694</c:v>
                </c:pt>
                <c:pt idx="321">
                  <c:v>111.92799751470706</c:v>
                </c:pt>
                <c:pt idx="322">
                  <c:v>112.22477532873532</c:v>
                </c:pt>
                <c:pt idx="323">
                  <c:v>112.32266755377036</c:v>
                </c:pt>
                <c:pt idx="324">
                  <c:v>112.72977089442753</c:v>
                </c:pt>
                <c:pt idx="325">
                  <c:v>113.53854335730524</c:v>
                </c:pt>
                <c:pt idx="326">
                  <c:v>113.50203062407319</c:v>
                </c:pt>
                <c:pt idx="327">
                  <c:v>113.10968410845344</c:v>
                </c:pt>
                <c:pt idx="328">
                  <c:v>111.99092275909084</c:v>
                </c:pt>
                <c:pt idx="329">
                  <c:v>111.29791959734854</c:v>
                </c:pt>
                <c:pt idx="330">
                  <c:v>111.3196660271649</c:v>
                </c:pt>
                <c:pt idx="331">
                  <c:v>110.98947661882768</c:v>
                </c:pt>
                <c:pt idx="332">
                  <c:v>111.88604100696847</c:v>
                </c:pt>
                <c:pt idx="333">
                  <c:v>113.03510317795535</c:v>
                </c:pt>
                <c:pt idx="334">
                  <c:v>113.50047523773084</c:v>
                </c:pt>
                <c:pt idx="335">
                  <c:v>113.22311085169704</c:v>
                </c:pt>
                <c:pt idx="336">
                  <c:v>111.34685615379614</c:v>
                </c:pt>
                <c:pt idx="337">
                  <c:v>111.39580226631367</c:v>
                </c:pt>
                <c:pt idx="338">
                  <c:v>109.7868117323662</c:v>
                </c:pt>
                <c:pt idx="339">
                  <c:v>109.44807741059934</c:v>
                </c:pt>
                <c:pt idx="340">
                  <c:v>109.77593381711468</c:v>
                </c:pt>
                <c:pt idx="341">
                  <c:v>109.69590911211009</c:v>
                </c:pt>
                <c:pt idx="342">
                  <c:v>109.71300849503929</c:v>
                </c:pt>
                <c:pt idx="343">
                  <c:v>110.91178499333655</c:v>
                </c:pt>
                <c:pt idx="344">
                  <c:v>109.87149296263625</c:v>
                </c:pt>
                <c:pt idx="345">
                  <c:v>110.10923392044494</c:v>
                </c:pt>
                <c:pt idx="346">
                  <c:v>110.9739421006191</c:v>
                </c:pt>
                <c:pt idx="347">
                  <c:v>108.34330474917293</c:v>
                </c:pt>
                <c:pt idx="348">
                  <c:v>107.02099180717337</c:v>
                </c:pt>
                <c:pt idx="349">
                  <c:v>107.2027875693073</c:v>
                </c:pt>
                <c:pt idx="350">
                  <c:v>107.21677617955186</c:v>
                </c:pt>
                <c:pt idx="351">
                  <c:v>106.78947223935076</c:v>
                </c:pt>
                <c:pt idx="352">
                  <c:v>105.31022066002664</c:v>
                </c:pt>
                <c:pt idx="353">
                  <c:v>105.14240410745059</c:v>
                </c:pt>
                <c:pt idx="354">
                  <c:v>105.65128806130699</c:v>
                </c:pt>
                <c:pt idx="355">
                  <c:v>107.74973964273809</c:v>
                </c:pt>
                <c:pt idx="356">
                  <c:v>107.82121935662144</c:v>
                </c:pt>
                <c:pt idx="357">
                  <c:v>108.07138405995404</c:v>
                </c:pt>
                <c:pt idx="358">
                  <c:v>109.47915592539481</c:v>
                </c:pt>
                <c:pt idx="359">
                  <c:v>109.2569590418646</c:v>
                </c:pt>
                <c:pt idx="360">
                  <c:v>108.68591798072566</c:v>
                </c:pt>
                <c:pt idx="361">
                  <c:v>109.53975772402661</c:v>
                </c:pt>
                <c:pt idx="362">
                  <c:v>110.00745330724568</c:v>
                </c:pt>
                <c:pt idx="363">
                  <c:v>110.02533038334606</c:v>
                </c:pt>
                <c:pt idx="364">
                  <c:v>109.50323543472464</c:v>
                </c:pt>
                <c:pt idx="365">
                  <c:v>109.31600545415409</c:v>
                </c:pt>
                <c:pt idx="366">
                  <c:v>109.48925622516678</c:v>
                </c:pt>
                <c:pt idx="367">
                  <c:v>109.8512923630923</c:v>
                </c:pt>
                <c:pt idx="368">
                  <c:v>110.17215916482871</c:v>
                </c:pt>
                <c:pt idx="369">
                  <c:v>110.20945914730184</c:v>
                </c:pt>
                <c:pt idx="370">
                  <c:v>110.93120789970934</c:v>
                </c:pt>
                <c:pt idx="371">
                  <c:v>110.98093162770641</c:v>
                </c:pt>
                <c:pt idx="372">
                  <c:v>110.27937399646457</c:v>
                </c:pt>
                <c:pt idx="373">
                  <c:v>109.82332454328989</c:v>
                </c:pt>
                <c:pt idx="374">
                  <c:v>111.12699227208782</c:v>
                </c:pt>
                <c:pt idx="375">
                  <c:v>112.40346987425451</c:v>
                </c:pt>
                <c:pt idx="376">
                  <c:v>111.55041738019465</c:v>
                </c:pt>
                <c:pt idx="377">
                  <c:v>112.16261822145279</c:v>
                </c:pt>
                <c:pt idx="378">
                  <c:v>111.11068006070808</c:v>
                </c:pt>
                <c:pt idx="379">
                  <c:v>110.83953706466036</c:v>
                </c:pt>
                <c:pt idx="380">
                  <c:v>110.30889720260933</c:v>
                </c:pt>
                <c:pt idx="381">
                  <c:v>110.17449224434219</c:v>
                </c:pt>
                <c:pt idx="382">
                  <c:v>108.95707053284332</c:v>
                </c:pt>
                <c:pt idx="383">
                  <c:v>110.80301477535839</c:v>
                </c:pt>
                <c:pt idx="384">
                  <c:v>113.61779036913866</c:v>
                </c:pt>
                <c:pt idx="385">
                  <c:v>113.38082710450115</c:v>
                </c:pt>
                <c:pt idx="386">
                  <c:v>113.93243578088901</c:v>
                </c:pt>
                <c:pt idx="387">
                  <c:v>113.57661155457124</c:v>
                </c:pt>
                <c:pt idx="388">
                  <c:v>113.20835394896802</c:v>
                </c:pt>
                <c:pt idx="389">
                  <c:v>113.50902022885209</c:v>
                </c:pt>
                <c:pt idx="390">
                  <c:v>114.37139532951277</c:v>
                </c:pt>
                <c:pt idx="391">
                  <c:v>114.36596111107617</c:v>
                </c:pt>
                <c:pt idx="392">
                  <c:v>114.25952397261148</c:v>
                </c:pt>
                <c:pt idx="393">
                  <c:v>114.38848523406368</c:v>
                </c:pt>
                <c:pt idx="394">
                  <c:v>114.4110188354295</c:v>
                </c:pt>
                <c:pt idx="395">
                  <c:v>115.05663127099659</c:v>
                </c:pt>
                <c:pt idx="396">
                  <c:v>115.44820009344517</c:v>
                </c:pt>
                <c:pt idx="397">
                  <c:v>115.95941712681505</c:v>
                </c:pt>
                <c:pt idx="398">
                  <c:v>116.13422328417006</c:v>
                </c:pt>
                <c:pt idx="399">
                  <c:v>116.13499142127131</c:v>
                </c:pt>
                <c:pt idx="400">
                  <c:v>116.76740241814329</c:v>
                </c:pt>
                <c:pt idx="401">
                  <c:v>116.55142692459918</c:v>
                </c:pt>
                <c:pt idx="402">
                  <c:v>117.14653793899802</c:v>
                </c:pt>
                <c:pt idx="403">
                  <c:v>116.68971079265221</c:v>
                </c:pt>
                <c:pt idx="404">
                  <c:v>116.39059989911044</c:v>
                </c:pt>
                <c:pt idx="405">
                  <c:v>117.56064036281244</c:v>
                </c:pt>
                <c:pt idx="406">
                  <c:v>116.20413813333276</c:v>
                </c:pt>
                <c:pt idx="407">
                  <c:v>117.41457971843103</c:v>
                </c:pt>
                <c:pt idx="408">
                  <c:v>117.47906034915712</c:v>
                </c:pt>
                <c:pt idx="409">
                  <c:v>117.26696376539891</c:v>
                </c:pt>
                <c:pt idx="410">
                  <c:v>117.93045327706638</c:v>
                </c:pt>
                <c:pt idx="411">
                  <c:v>117.85897356318303</c:v>
                </c:pt>
                <c:pt idx="412">
                  <c:v>118.04699071530302</c:v>
                </c:pt>
                <c:pt idx="413">
                  <c:v>118.11690556446575</c:v>
                </c:pt>
                <c:pt idx="414">
                  <c:v>118.19848557812105</c:v>
                </c:pt>
                <c:pt idx="415">
                  <c:v>118.07495853510545</c:v>
                </c:pt>
                <c:pt idx="416">
                  <c:v>118.94121254555201</c:v>
                </c:pt>
                <c:pt idx="417">
                  <c:v>117.46584935439213</c:v>
                </c:pt>
                <c:pt idx="418">
                  <c:v>116.725455388783</c:v>
                </c:pt>
                <c:pt idx="419">
                  <c:v>117.74942572972529</c:v>
                </c:pt>
                <c:pt idx="420">
                  <c:v>115.59348312234702</c:v>
                </c:pt>
                <c:pt idx="421">
                  <c:v>116.29969727885432</c:v>
                </c:pt>
                <c:pt idx="422">
                  <c:v>117.77972655134958</c:v>
                </c:pt>
                <c:pt idx="423">
                  <c:v>117.67795549422027</c:v>
                </c:pt>
                <c:pt idx="424">
                  <c:v>117.95142201371154</c:v>
                </c:pt>
                <c:pt idx="425">
                  <c:v>118.49526339214931</c:v>
                </c:pt>
                <c:pt idx="426">
                  <c:v>119.62879104492762</c:v>
                </c:pt>
                <c:pt idx="427">
                  <c:v>119.75852999955099</c:v>
                </c:pt>
                <c:pt idx="428">
                  <c:v>119.97607035781574</c:v>
                </c:pt>
                <c:pt idx="429">
                  <c:v>120.51369982464573</c:v>
                </c:pt>
                <c:pt idx="430">
                  <c:v>120.905259168716</c:v>
                </c:pt>
                <c:pt idx="431">
                  <c:v>120.61469318860389</c:v>
                </c:pt>
                <c:pt idx="432">
                  <c:v>120.77318721227077</c:v>
                </c:pt>
                <c:pt idx="433">
                  <c:v>121.44987816263331</c:v>
                </c:pt>
                <c:pt idx="434">
                  <c:v>121.25331609708367</c:v>
                </c:pt>
                <c:pt idx="435">
                  <c:v>120.58517006015077</c:v>
                </c:pt>
                <c:pt idx="436">
                  <c:v>120.29304877138793</c:v>
                </c:pt>
                <c:pt idx="437">
                  <c:v>121.09871053927262</c:v>
                </c:pt>
                <c:pt idx="438">
                  <c:v>120.09571849104543</c:v>
                </c:pt>
                <c:pt idx="439">
                  <c:v>120.95731597622657</c:v>
                </c:pt>
                <c:pt idx="440">
                  <c:v>120.55331377449252</c:v>
                </c:pt>
                <c:pt idx="441">
                  <c:v>121.49183474806351</c:v>
                </c:pt>
                <c:pt idx="442">
                  <c:v>121.42035503418018</c:v>
                </c:pt>
                <c:pt idx="443">
                  <c:v>121.91291722058692</c:v>
                </c:pt>
                <c:pt idx="444">
                  <c:v>121.36753001187677</c:v>
                </c:pt>
                <c:pt idx="445">
                  <c:v>121.9952749274134</c:v>
                </c:pt>
                <c:pt idx="446">
                  <c:v>120.70869702547473</c:v>
                </c:pt>
                <c:pt idx="447">
                  <c:v>121.19738037978721</c:v>
                </c:pt>
                <c:pt idx="448">
                  <c:v>120.67685029588642</c:v>
                </c:pt>
                <c:pt idx="449">
                  <c:v>121.43744486103947</c:v>
                </c:pt>
                <c:pt idx="450">
                  <c:v>121.86785949623359</c:v>
                </c:pt>
                <c:pt idx="451">
                  <c:v>123.35332298716548</c:v>
                </c:pt>
                <c:pt idx="452">
                  <c:v>123.79150492030971</c:v>
                </c:pt>
                <c:pt idx="453">
                  <c:v>123.44033729694901</c:v>
                </c:pt>
                <c:pt idx="454">
                  <c:v>120.60537058200309</c:v>
                </c:pt>
                <c:pt idx="455">
                  <c:v>122.33089855418721</c:v>
                </c:pt>
                <c:pt idx="456">
                  <c:v>120.57818045537184</c:v>
                </c:pt>
                <c:pt idx="457">
                  <c:v>119.77018560797367</c:v>
                </c:pt>
                <c:pt idx="458">
                  <c:v>120.82990054504677</c:v>
                </c:pt>
                <c:pt idx="459">
                  <c:v>121.39316482985731</c:v>
                </c:pt>
                <c:pt idx="460">
                  <c:v>122.65798674590968</c:v>
                </c:pt>
                <c:pt idx="461">
                  <c:v>122.65876443908085</c:v>
                </c:pt>
                <c:pt idx="462">
                  <c:v>123.15365970500109</c:v>
                </c:pt>
                <c:pt idx="463">
                  <c:v>122.92679674013553</c:v>
                </c:pt>
                <c:pt idx="464">
                  <c:v>123.81015013351131</c:v>
                </c:pt>
                <c:pt idx="465">
                  <c:v>124.11780594048271</c:v>
                </c:pt>
                <c:pt idx="466">
                  <c:v>122.96253185788805</c:v>
                </c:pt>
                <c:pt idx="467">
                  <c:v>124.11936132682504</c:v>
                </c:pt>
                <c:pt idx="468">
                  <c:v>125.42691744378718</c:v>
                </c:pt>
                <c:pt idx="469">
                  <c:v>125.66620423186829</c:v>
                </c:pt>
                <c:pt idx="470">
                  <c:v>126.32347235354968</c:v>
                </c:pt>
                <c:pt idx="471">
                  <c:v>126.84633543927232</c:v>
                </c:pt>
                <c:pt idx="472">
                  <c:v>126.37863985605327</c:v>
                </c:pt>
                <c:pt idx="473">
                  <c:v>126.9248047579346</c:v>
                </c:pt>
                <c:pt idx="474">
                  <c:v>126.93024853244113</c:v>
                </c:pt>
                <c:pt idx="475">
                  <c:v>128.21759457148104</c:v>
                </c:pt>
                <c:pt idx="476">
                  <c:v>128.8733167851984</c:v>
                </c:pt>
                <c:pt idx="477">
                  <c:v>128.22769487125299</c:v>
                </c:pt>
                <c:pt idx="478">
                  <c:v>129.54845250460184</c:v>
                </c:pt>
                <c:pt idx="479">
                  <c:v>129.45678166955287</c:v>
                </c:pt>
                <c:pt idx="480">
                  <c:v>129.67975624625424</c:v>
                </c:pt>
                <c:pt idx="481">
                  <c:v>128.60683039210775</c:v>
                </c:pt>
                <c:pt idx="482">
                  <c:v>128.23080556624603</c:v>
                </c:pt>
                <c:pt idx="483">
                  <c:v>128.16010354553387</c:v>
                </c:pt>
                <c:pt idx="484">
                  <c:v>128.97276439657577</c:v>
                </c:pt>
                <c:pt idx="485">
                  <c:v>128.06376662914951</c:v>
                </c:pt>
                <c:pt idx="486">
                  <c:v>128.53380477026036</c:v>
                </c:pt>
                <c:pt idx="487">
                  <c:v>126.69484057645431</c:v>
                </c:pt>
                <c:pt idx="488">
                  <c:v>127.44689970655601</c:v>
                </c:pt>
                <c:pt idx="489">
                  <c:v>126.74456438214298</c:v>
                </c:pt>
                <c:pt idx="490">
                  <c:v>124.99805811724376</c:v>
                </c:pt>
                <c:pt idx="491">
                  <c:v>126.05932844065919</c:v>
                </c:pt>
                <c:pt idx="492">
                  <c:v>127.67686388803629</c:v>
                </c:pt>
                <c:pt idx="493">
                  <c:v>127.63258385685414</c:v>
                </c:pt>
                <c:pt idx="494">
                  <c:v>126.33668334831466</c:v>
                </c:pt>
                <c:pt idx="495">
                  <c:v>125.27930149075506</c:v>
                </c:pt>
                <c:pt idx="496">
                  <c:v>127.13146712325623</c:v>
                </c:pt>
                <c:pt idx="497">
                  <c:v>126.38329638131871</c:v>
                </c:pt>
                <c:pt idx="498">
                  <c:v>127.33968487492015</c:v>
                </c:pt>
                <c:pt idx="499">
                  <c:v>128.33180848627413</c:v>
                </c:pt>
                <c:pt idx="500">
                  <c:v>126.55422370657942</c:v>
                </c:pt>
                <c:pt idx="501">
                  <c:v>123.38905810491798</c:v>
                </c:pt>
                <c:pt idx="502">
                  <c:v>123.71847937615397</c:v>
                </c:pt>
                <c:pt idx="503">
                  <c:v>122.21591650229288</c:v>
                </c:pt>
                <c:pt idx="504">
                  <c:v>123.37663428170245</c:v>
                </c:pt>
                <c:pt idx="505">
                  <c:v>124.55987626179115</c:v>
                </c:pt>
                <c:pt idx="506">
                  <c:v>125.33212643536686</c:v>
                </c:pt>
                <c:pt idx="507">
                  <c:v>124.79450644691519</c:v>
                </c:pt>
                <c:pt idx="508">
                  <c:v>125.46886447314746</c:v>
                </c:pt>
                <c:pt idx="509">
                  <c:v>125.40049545425718</c:v>
                </c:pt>
                <c:pt idx="510">
                  <c:v>125.50383137610712</c:v>
                </c:pt>
                <c:pt idx="511">
                  <c:v>126.78418788805972</c:v>
                </c:pt>
                <c:pt idx="512">
                  <c:v>127.45000092317073</c:v>
                </c:pt>
                <c:pt idx="513">
                  <c:v>128.37142243612092</c:v>
                </c:pt>
                <c:pt idx="514">
                  <c:v>128.39473373065789</c:v>
                </c:pt>
                <c:pt idx="515">
                  <c:v>130.13502808394938</c:v>
                </c:pt>
                <c:pt idx="516">
                  <c:v>130.53668765009999</c:v>
                </c:pt>
                <c:pt idx="517">
                  <c:v>130.71615988879034</c:v>
                </c:pt>
                <c:pt idx="518">
                  <c:v>130.23136492264209</c:v>
                </c:pt>
                <c:pt idx="519">
                  <c:v>130.59263284577474</c:v>
                </c:pt>
                <c:pt idx="520">
                  <c:v>131.24990096745614</c:v>
                </c:pt>
                <c:pt idx="521">
                  <c:v>131.46121993573482</c:v>
                </c:pt>
                <c:pt idx="522">
                  <c:v>131.72848402199665</c:v>
                </c:pt>
                <c:pt idx="523">
                  <c:v>131.48453123027178</c:v>
                </c:pt>
                <c:pt idx="524">
                  <c:v>130.98341449667384</c:v>
                </c:pt>
                <c:pt idx="525">
                  <c:v>131.31826998634642</c:v>
                </c:pt>
                <c:pt idx="526">
                  <c:v>131.42704012663299</c:v>
                </c:pt>
                <c:pt idx="527">
                  <c:v>130.93602377049868</c:v>
                </c:pt>
                <c:pt idx="528">
                  <c:v>130.98496988301619</c:v>
                </c:pt>
                <c:pt idx="529">
                  <c:v>130.96710228529415</c:v>
                </c:pt>
                <c:pt idx="530">
                  <c:v>132.60950441355055</c:v>
                </c:pt>
                <c:pt idx="531">
                  <c:v>132.82704477181528</c:v>
                </c:pt>
                <c:pt idx="532">
                  <c:v>132.63048270626564</c:v>
                </c:pt>
                <c:pt idx="533">
                  <c:v>131.87143397138502</c:v>
                </c:pt>
                <c:pt idx="534">
                  <c:v>131.36954910068584</c:v>
                </c:pt>
                <c:pt idx="535">
                  <c:v>131.87997888481465</c:v>
                </c:pt>
                <c:pt idx="536">
                  <c:v>131.40917260660257</c:v>
                </c:pt>
                <c:pt idx="537">
                  <c:v>131.25766826540624</c:v>
                </c:pt>
                <c:pt idx="538">
                  <c:v>131.62204688353194</c:v>
                </c:pt>
                <c:pt idx="539">
                  <c:v>130.94068985183404</c:v>
                </c:pt>
                <c:pt idx="540">
                  <c:v>129.0706470655409</c:v>
                </c:pt>
                <c:pt idx="541">
                  <c:v>128.64412081851094</c:v>
                </c:pt>
                <c:pt idx="542">
                  <c:v>127.88508163970025</c:v>
                </c:pt>
                <c:pt idx="543">
                  <c:v>128.3737555156344</c:v>
                </c:pt>
                <c:pt idx="544">
                  <c:v>127.63180616368297</c:v>
                </c:pt>
                <c:pt idx="545">
                  <c:v>128.73191274377405</c:v>
                </c:pt>
                <c:pt idx="546">
                  <c:v>129.24001900445927</c:v>
                </c:pt>
                <c:pt idx="547">
                  <c:v>128.71793353421617</c:v>
                </c:pt>
                <c:pt idx="548">
                  <c:v>126.67463997691037</c:v>
                </c:pt>
                <c:pt idx="549">
                  <c:v>127.02269698296963</c:v>
                </c:pt>
                <c:pt idx="550">
                  <c:v>127.27209354920102</c:v>
                </c:pt>
                <c:pt idx="551">
                  <c:v>126.8680914251586</c:v>
                </c:pt>
                <c:pt idx="552">
                  <c:v>127.39639828538778</c:v>
                </c:pt>
                <c:pt idx="553">
                  <c:v>128.43046884841041</c:v>
                </c:pt>
                <c:pt idx="554">
                  <c:v>128.58585209939264</c:v>
                </c:pt>
                <c:pt idx="555">
                  <c:v>128.59285118254985</c:v>
                </c:pt>
                <c:pt idx="556">
                  <c:v>129.8778642197679</c:v>
                </c:pt>
                <c:pt idx="557">
                  <c:v>130.83191963385585</c:v>
                </c:pt>
                <c:pt idx="558">
                  <c:v>131.23125575425451</c:v>
                </c:pt>
                <c:pt idx="559">
                  <c:v>130.78763960267366</c:v>
                </c:pt>
                <c:pt idx="560">
                  <c:v>131.14268613582027</c:v>
                </c:pt>
                <c:pt idx="561">
                  <c:v>131.88930156910709</c:v>
                </c:pt>
                <c:pt idx="562">
                  <c:v>132.4455762491387</c:v>
                </c:pt>
                <c:pt idx="563">
                  <c:v>134.05845517125036</c:v>
                </c:pt>
                <c:pt idx="564">
                  <c:v>133.81139160684086</c:v>
                </c:pt>
                <c:pt idx="565">
                  <c:v>132.84568998501692</c:v>
                </c:pt>
                <c:pt idx="566">
                  <c:v>132.21871328427312</c:v>
                </c:pt>
                <c:pt idx="567">
                  <c:v>131.87532235954922</c:v>
                </c:pt>
                <c:pt idx="568">
                  <c:v>131.51405443641653</c:v>
                </c:pt>
                <c:pt idx="569">
                  <c:v>131.97243689141308</c:v>
                </c:pt>
                <c:pt idx="570">
                  <c:v>131.43480742458311</c:v>
                </c:pt>
                <c:pt idx="571">
                  <c:v>130.64235665146344</c:v>
                </c:pt>
                <c:pt idx="572">
                  <c:v>131.6873052074292</c:v>
                </c:pt>
                <c:pt idx="573">
                  <c:v>131.59951328216613</c:v>
                </c:pt>
                <c:pt idx="574">
                  <c:v>130.41782668841975</c:v>
                </c:pt>
                <c:pt idx="575">
                  <c:v>131.33769289271922</c:v>
                </c:pt>
                <c:pt idx="576">
                  <c:v>130.22048692969895</c:v>
                </c:pt>
                <c:pt idx="577">
                  <c:v>128.61459761236623</c:v>
                </c:pt>
                <c:pt idx="578">
                  <c:v>128.68841032807143</c:v>
                </c:pt>
                <c:pt idx="579">
                  <c:v>131.4977422250368</c:v>
                </c:pt>
                <c:pt idx="580">
                  <c:v>132.32437272956665</c:v>
                </c:pt>
                <c:pt idx="581">
                  <c:v>132.86355758273899</c:v>
                </c:pt>
                <c:pt idx="582">
                  <c:v>131.92504616523792</c:v>
                </c:pt>
                <c:pt idx="583">
                  <c:v>133.74924397793663</c:v>
                </c:pt>
                <c:pt idx="584">
                  <c:v>134.65124258451402</c:v>
                </c:pt>
                <c:pt idx="585">
                  <c:v>135.53304066923909</c:v>
                </c:pt>
                <c:pt idx="586">
                  <c:v>135.54547397083292</c:v>
                </c:pt>
                <c:pt idx="587">
                  <c:v>136.3231679189152</c:v>
                </c:pt>
                <c:pt idx="588">
                  <c:v>135.67910131362049</c:v>
                </c:pt>
                <c:pt idx="589">
                  <c:v>136.12116207885902</c:v>
                </c:pt>
                <c:pt idx="590">
                  <c:v>136.71939334432082</c:v>
                </c:pt>
                <c:pt idx="591">
                  <c:v>136.90118902876313</c:v>
                </c:pt>
                <c:pt idx="592">
                  <c:v>137.66567198208037</c:v>
                </c:pt>
                <c:pt idx="593">
                  <c:v>136.99442472853275</c:v>
                </c:pt>
                <c:pt idx="594">
                  <c:v>136.46845087012542</c:v>
                </c:pt>
                <c:pt idx="595">
                  <c:v>136.86467629553107</c:v>
                </c:pt>
                <c:pt idx="596">
                  <c:v>137.35335964984355</c:v>
                </c:pt>
                <c:pt idx="597">
                  <c:v>136.96800273900271</c:v>
                </c:pt>
                <c:pt idx="598">
                  <c:v>137.55224523883675</c:v>
                </c:pt>
                <c:pt idx="599">
                  <c:v>135.73892534138955</c:v>
                </c:pt>
                <c:pt idx="600">
                  <c:v>137.56156784543757</c:v>
                </c:pt>
                <c:pt idx="601">
                  <c:v>137.66101545681494</c:v>
                </c:pt>
                <c:pt idx="602">
                  <c:v>137.33470488057199</c:v>
                </c:pt>
                <c:pt idx="603">
                  <c:v>138.44647662515567</c:v>
                </c:pt>
                <c:pt idx="604">
                  <c:v>139.1161780484309</c:v>
                </c:pt>
                <c:pt idx="605">
                  <c:v>139.70353132094957</c:v>
                </c:pt>
                <c:pt idx="606">
                  <c:v>139.18688006914306</c:v>
                </c:pt>
                <c:pt idx="607">
                  <c:v>138.90252607833034</c:v>
                </c:pt>
                <c:pt idx="608">
                  <c:v>138.39753051263816</c:v>
                </c:pt>
                <c:pt idx="609">
                  <c:v>139.52250377360852</c:v>
                </c:pt>
                <c:pt idx="610">
                  <c:v>140.21473879824956</c:v>
                </c:pt>
                <c:pt idx="611">
                  <c:v>140.03759956138106</c:v>
                </c:pt>
                <c:pt idx="612">
                  <c:v>140.05857785409617</c:v>
                </c:pt>
                <c:pt idx="613">
                  <c:v>140.40663478246381</c:v>
                </c:pt>
                <c:pt idx="614">
                  <c:v>140.29631881190485</c:v>
                </c:pt>
                <c:pt idx="615">
                  <c:v>139.91485021153662</c:v>
                </c:pt>
                <c:pt idx="616">
                  <c:v>139.46812336496274</c:v>
                </c:pt>
                <c:pt idx="617">
                  <c:v>139.28632768052046</c:v>
                </c:pt>
                <c:pt idx="618">
                  <c:v>138.68188450345087</c:v>
                </c:pt>
                <c:pt idx="619">
                  <c:v>140.2403736162301</c:v>
                </c:pt>
                <c:pt idx="620">
                  <c:v>140.49520440089807</c:v>
                </c:pt>
                <c:pt idx="621">
                  <c:v>140.04847755432419</c:v>
                </c:pt>
                <c:pt idx="622">
                  <c:v>138.46356652970658</c:v>
                </c:pt>
                <c:pt idx="623">
                  <c:v>137.94148105946346</c:v>
                </c:pt>
                <c:pt idx="624">
                  <c:v>137.92749237152728</c:v>
                </c:pt>
                <c:pt idx="625">
                  <c:v>138.7991996348587</c:v>
                </c:pt>
                <c:pt idx="626">
                  <c:v>138.36878499966457</c:v>
                </c:pt>
                <c:pt idx="627">
                  <c:v>140.67234356007495</c:v>
                </c:pt>
                <c:pt idx="628">
                  <c:v>140.59076362411125</c:v>
                </c:pt>
                <c:pt idx="629">
                  <c:v>141.26823226764495</c:v>
                </c:pt>
                <c:pt idx="630">
                  <c:v>142.0195137045755</c:v>
                </c:pt>
                <c:pt idx="631">
                  <c:v>142.4336066500116</c:v>
                </c:pt>
                <c:pt idx="632">
                  <c:v>143.1095295409645</c:v>
                </c:pt>
                <c:pt idx="633">
                  <c:v>143.06136104392652</c:v>
                </c:pt>
                <c:pt idx="634">
                  <c:v>143.03571674756768</c:v>
                </c:pt>
                <c:pt idx="635">
                  <c:v>143.60209172737126</c:v>
                </c:pt>
                <c:pt idx="636">
                  <c:v>142.32950251336877</c:v>
                </c:pt>
                <c:pt idx="637">
                  <c:v>142.28211178719357</c:v>
                </c:pt>
                <c:pt idx="638">
                  <c:v>141.92473225222511</c:v>
                </c:pt>
                <c:pt idx="639">
                  <c:v>142.78788504605694</c:v>
                </c:pt>
                <c:pt idx="640">
                  <c:v>142.75758414674101</c:v>
                </c:pt>
                <c:pt idx="641">
                  <c:v>142.80730795242971</c:v>
                </c:pt>
                <c:pt idx="642">
                  <c:v>143.13671966759577</c:v>
                </c:pt>
                <c:pt idx="643">
                  <c:v>141.33660128653526</c:v>
                </c:pt>
                <c:pt idx="644">
                  <c:v>142.86557667154804</c:v>
                </c:pt>
                <c:pt idx="645">
                  <c:v>143.60364711371358</c:v>
                </c:pt>
                <c:pt idx="646">
                  <c:v>143.41019574315698</c:v>
                </c:pt>
                <c:pt idx="647">
                  <c:v>142.85158798361189</c:v>
                </c:pt>
                <c:pt idx="648">
                  <c:v>143.24782288739581</c:v>
                </c:pt>
                <c:pt idx="649">
                  <c:v>143.33017103815237</c:v>
                </c:pt>
                <c:pt idx="650">
                  <c:v>142.05602651549918</c:v>
                </c:pt>
                <c:pt idx="651">
                  <c:v>139.09054323045035</c:v>
                </c:pt>
                <c:pt idx="652">
                  <c:v>138.41229689374549</c:v>
                </c:pt>
                <c:pt idx="653">
                  <c:v>139.2622386928123</c:v>
                </c:pt>
                <c:pt idx="654">
                  <c:v>137.84047813943536</c:v>
                </c:pt>
                <c:pt idx="655">
                  <c:v>139.39353295608637</c:v>
                </c:pt>
                <c:pt idx="656">
                  <c:v>138.49231204268017</c:v>
                </c:pt>
                <c:pt idx="657">
                  <c:v>135.33026669208169</c:v>
                </c:pt>
                <c:pt idx="658">
                  <c:v>136.36433725510432</c:v>
                </c:pt>
                <c:pt idx="659">
                  <c:v>136.08776004061997</c:v>
                </c:pt>
                <c:pt idx="660">
                  <c:v>137.78066359004464</c:v>
                </c:pt>
                <c:pt idx="661">
                  <c:v>139.61340639386461</c:v>
                </c:pt>
                <c:pt idx="662">
                  <c:v>139.83249258240178</c:v>
                </c:pt>
                <c:pt idx="663">
                  <c:v>141.37933548744502</c:v>
                </c:pt>
                <c:pt idx="664">
                  <c:v>141.34126736787061</c:v>
                </c:pt>
                <c:pt idx="665">
                  <c:v>142.16246365396387</c:v>
                </c:pt>
                <c:pt idx="666">
                  <c:v>142.84615376517527</c:v>
                </c:pt>
                <c:pt idx="667">
                  <c:v>143.01163731592945</c:v>
                </c:pt>
                <c:pt idx="668">
                  <c:v>142.07856011686499</c:v>
                </c:pt>
                <c:pt idx="669">
                  <c:v>142.93550099908907</c:v>
                </c:pt>
                <c:pt idx="670">
                  <c:v>142.6612473080483</c:v>
                </c:pt>
                <c:pt idx="671">
                  <c:v>143.54382300825293</c:v>
                </c:pt>
                <c:pt idx="672">
                  <c:v>143.3503716376963</c:v>
                </c:pt>
                <c:pt idx="673">
                  <c:v>143.35348233268934</c:v>
                </c:pt>
                <c:pt idx="674">
                  <c:v>144.06280726188129</c:v>
                </c:pt>
                <c:pt idx="675">
                  <c:v>144.4636892125524</c:v>
                </c:pt>
                <c:pt idx="676">
                  <c:v>143.39776236387152</c:v>
                </c:pt>
                <c:pt idx="677">
                  <c:v>145.58711656555872</c:v>
                </c:pt>
                <c:pt idx="678">
                  <c:v>145.57934934530024</c:v>
                </c:pt>
                <c:pt idx="679">
                  <c:v>145.82951404863286</c:v>
                </c:pt>
                <c:pt idx="680">
                  <c:v>145.90798336729515</c:v>
                </c:pt>
                <c:pt idx="681">
                  <c:v>145.840392041576</c:v>
                </c:pt>
                <c:pt idx="682">
                  <c:v>145.09921090441742</c:v>
                </c:pt>
                <c:pt idx="683">
                  <c:v>145.1434909355996</c:v>
                </c:pt>
                <c:pt idx="684">
                  <c:v>143.44515316773834</c:v>
                </c:pt>
                <c:pt idx="685">
                  <c:v>143.04038282890303</c:v>
                </c:pt>
                <c:pt idx="686">
                  <c:v>144.41552079320604</c:v>
                </c:pt>
                <c:pt idx="687">
                  <c:v>145.45814582572822</c:v>
                </c:pt>
                <c:pt idx="688">
                  <c:v>144.56624751892281</c:v>
                </c:pt>
                <c:pt idx="689">
                  <c:v>145.43950061252659</c:v>
                </c:pt>
                <c:pt idx="690">
                  <c:v>145.01297436549666</c:v>
                </c:pt>
                <c:pt idx="691">
                  <c:v>144.30752826839901</c:v>
                </c:pt>
                <c:pt idx="692">
                  <c:v>144.94304996026403</c:v>
                </c:pt>
                <c:pt idx="693">
                  <c:v>143.92840230361418</c:v>
                </c:pt>
                <c:pt idx="694">
                  <c:v>143.65492622805297</c:v>
                </c:pt>
                <c:pt idx="695">
                  <c:v>144.32151695633516</c:v>
                </c:pt>
                <c:pt idx="696">
                  <c:v>145.46513543050713</c:v>
                </c:pt>
                <c:pt idx="697">
                  <c:v>146.48911524982773</c:v>
                </c:pt>
                <c:pt idx="698">
                  <c:v>146.9070965057364</c:v>
                </c:pt>
                <c:pt idx="699">
                  <c:v>146.74161303267383</c:v>
                </c:pt>
                <c:pt idx="700">
                  <c:v>144.90187114569662</c:v>
                </c:pt>
                <c:pt idx="701">
                  <c:v>143.34415972608855</c:v>
                </c:pt>
                <c:pt idx="702">
                  <c:v>143.88177971454024</c:v>
                </c:pt>
                <c:pt idx="703">
                  <c:v>145.4527116072916</c:v>
                </c:pt>
                <c:pt idx="704">
                  <c:v>142.41496143680999</c:v>
                </c:pt>
                <c:pt idx="705">
                  <c:v>141.06390290414521</c:v>
                </c:pt>
                <c:pt idx="706">
                  <c:v>142.22306537490408</c:v>
                </c:pt>
                <c:pt idx="707">
                  <c:v>143.18411039377096</c:v>
                </c:pt>
                <c:pt idx="708">
                  <c:v>144.68589565215248</c:v>
                </c:pt>
                <c:pt idx="709">
                  <c:v>144.88322593249501</c:v>
                </c:pt>
                <c:pt idx="710">
                  <c:v>145.4301780059258</c:v>
                </c:pt>
                <c:pt idx="711">
                  <c:v>146.02529849870297</c:v>
                </c:pt>
                <c:pt idx="712">
                  <c:v>145.70209869514468</c:v>
                </c:pt>
                <c:pt idx="713">
                  <c:v>145.9522633984773</c:v>
                </c:pt>
                <c:pt idx="714">
                  <c:v>144.77057680473092</c:v>
                </c:pt>
                <c:pt idx="715">
                  <c:v>145.23905963719105</c:v>
                </c:pt>
                <c:pt idx="716">
                  <c:v>145.93050749028265</c:v>
                </c:pt>
                <c:pt idx="717">
                  <c:v>146.36713403708455</c:v>
                </c:pt>
                <c:pt idx="718">
                  <c:v>146.34616530043937</c:v>
                </c:pt>
                <c:pt idx="719">
                  <c:v>146.14882554171857</c:v>
                </c:pt>
                <c:pt idx="720">
                  <c:v>146.42230153958815</c:v>
                </c:pt>
                <c:pt idx="721">
                  <c:v>145.10620050919636</c:v>
                </c:pt>
                <c:pt idx="722">
                  <c:v>145.92118488368183</c:v>
                </c:pt>
                <c:pt idx="723">
                  <c:v>145.72074390834629</c:v>
                </c:pt>
                <c:pt idx="724">
                  <c:v>145.94216309870532</c:v>
                </c:pt>
                <c:pt idx="725">
                  <c:v>147.35382335231029</c:v>
                </c:pt>
                <c:pt idx="726">
                  <c:v>147.41597098121451</c:v>
                </c:pt>
                <c:pt idx="727">
                  <c:v>146.72296774178062</c:v>
                </c:pt>
                <c:pt idx="728">
                  <c:v>145.34937568544166</c:v>
                </c:pt>
                <c:pt idx="729">
                  <c:v>145.89399467935894</c:v>
                </c:pt>
                <c:pt idx="730">
                  <c:v>146.4549259623476</c:v>
                </c:pt>
                <c:pt idx="731">
                  <c:v>145.50320355008154</c:v>
                </c:pt>
                <c:pt idx="732">
                  <c:v>146.68412192903506</c:v>
                </c:pt>
                <c:pt idx="733">
                  <c:v>147.030623548752</c:v>
                </c:pt>
                <c:pt idx="734">
                  <c:v>147.65526724767392</c:v>
                </c:pt>
                <c:pt idx="735">
                  <c:v>148.53939833422086</c:v>
                </c:pt>
                <c:pt idx="736">
                  <c:v>148.37391478346666</c:v>
                </c:pt>
                <c:pt idx="737">
                  <c:v>149.17025394475053</c:v>
                </c:pt>
                <c:pt idx="738">
                  <c:v>149.44527585058412</c:v>
                </c:pt>
                <c:pt idx="739">
                  <c:v>149.55404606856234</c:v>
                </c:pt>
                <c:pt idx="740">
                  <c:v>149.49733265809471</c:v>
                </c:pt>
                <c:pt idx="741">
                  <c:v>149.78013134025673</c:v>
                </c:pt>
                <c:pt idx="742">
                  <c:v>150.75748857050334</c:v>
                </c:pt>
                <c:pt idx="743">
                  <c:v>151.455157813581</c:v>
                </c:pt>
                <c:pt idx="744">
                  <c:v>151.59733962586813</c:v>
                </c:pt>
                <c:pt idx="745">
                  <c:v>151.56004912177329</c:v>
                </c:pt>
                <c:pt idx="746">
                  <c:v>151.02397504128561</c:v>
                </c:pt>
                <c:pt idx="747">
                  <c:v>149.95338211126938</c:v>
                </c:pt>
                <c:pt idx="748">
                  <c:v>150.42342025238025</c:v>
                </c:pt>
                <c:pt idx="749">
                  <c:v>150.54928029721771</c:v>
                </c:pt>
                <c:pt idx="750">
                  <c:v>150.87635901056188</c:v>
                </c:pt>
                <c:pt idx="751">
                  <c:v>152.04095569975735</c:v>
                </c:pt>
                <c:pt idx="752">
                  <c:v>152.23518476348511</c:v>
                </c:pt>
                <c:pt idx="753">
                  <c:v>152.49856053927437</c:v>
                </c:pt>
                <c:pt idx="754">
                  <c:v>152.47835993973041</c:v>
                </c:pt>
                <c:pt idx="755">
                  <c:v>151.49711432131957</c:v>
                </c:pt>
                <c:pt idx="756">
                  <c:v>152.23907315164934</c:v>
                </c:pt>
                <c:pt idx="757">
                  <c:v>152.05960099065058</c:v>
                </c:pt>
                <c:pt idx="758">
                  <c:v>152.35016689307108</c:v>
                </c:pt>
                <c:pt idx="759">
                  <c:v>152.29345348260347</c:v>
                </c:pt>
                <c:pt idx="760">
                  <c:v>153.3104342187668</c:v>
                </c:pt>
                <c:pt idx="761">
                  <c:v>153.41143713879489</c:v>
                </c:pt>
                <c:pt idx="762">
                  <c:v>154.25205633126092</c:v>
                </c:pt>
                <c:pt idx="763">
                  <c:v>153.6468450170901</c:v>
                </c:pt>
                <c:pt idx="764">
                  <c:v>152.56381886317163</c:v>
                </c:pt>
                <c:pt idx="765">
                  <c:v>153.27236609919242</c:v>
                </c:pt>
                <c:pt idx="766">
                  <c:v>152.63918696521915</c:v>
                </c:pt>
                <c:pt idx="767">
                  <c:v>152.86370737219292</c:v>
                </c:pt>
                <c:pt idx="768">
                  <c:v>153.60411089387196</c:v>
                </c:pt>
                <c:pt idx="769">
                  <c:v>153.30733300215206</c:v>
                </c:pt>
                <c:pt idx="770">
                  <c:v>153.95139012906844</c:v>
                </c:pt>
                <c:pt idx="771">
                  <c:v>152.12952531819158</c:v>
                </c:pt>
                <c:pt idx="772">
                  <c:v>153.69112512596385</c:v>
                </c:pt>
                <c:pt idx="773">
                  <c:v>153.33452320647493</c:v>
                </c:pt>
                <c:pt idx="774">
                  <c:v>154.10367216343593</c:v>
                </c:pt>
                <c:pt idx="775">
                  <c:v>154.3740375440041</c:v>
                </c:pt>
                <c:pt idx="776">
                  <c:v>154.44939608998172</c:v>
                </c:pt>
                <c:pt idx="777">
                  <c:v>153.70044773256467</c:v>
                </c:pt>
                <c:pt idx="778">
                  <c:v>153.74473724212515</c:v>
                </c:pt>
                <c:pt idx="779">
                  <c:v>153.04861382931989</c:v>
                </c:pt>
                <c:pt idx="780">
                  <c:v>153.05793643592068</c:v>
                </c:pt>
                <c:pt idx="781">
                  <c:v>149.9968940053503</c:v>
                </c:pt>
                <c:pt idx="782">
                  <c:v>149.5680346788069</c:v>
                </c:pt>
                <c:pt idx="783">
                  <c:v>150.64328413408856</c:v>
                </c:pt>
                <c:pt idx="784">
                  <c:v>149.1842331543084</c:v>
                </c:pt>
                <c:pt idx="785">
                  <c:v>149.18656615613025</c:v>
                </c:pt>
                <c:pt idx="786">
                  <c:v>148.35759309370863</c:v>
                </c:pt>
                <c:pt idx="787">
                  <c:v>150.06836424085535</c:v>
                </c:pt>
                <c:pt idx="788">
                  <c:v>150.48246666466974</c:v>
                </c:pt>
                <c:pt idx="789">
                  <c:v>150.2361807934314</c:v>
                </c:pt>
                <c:pt idx="790">
                  <c:v>151.24383892299394</c:v>
                </c:pt>
                <c:pt idx="791">
                  <c:v>151.90111652305362</c:v>
                </c:pt>
                <c:pt idx="792">
                  <c:v>151.89179391645283</c:v>
                </c:pt>
                <c:pt idx="793">
                  <c:v>153.18768486892239</c:v>
                </c:pt>
                <c:pt idx="794">
                  <c:v>153.95372320858195</c:v>
                </c:pt>
                <c:pt idx="795">
                  <c:v>154.33519173125856</c:v>
                </c:pt>
                <c:pt idx="796">
                  <c:v>154.79046349126207</c:v>
                </c:pt>
                <c:pt idx="797">
                  <c:v>154.4820299911195</c:v>
                </c:pt>
                <c:pt idx="798">
                  <c:v>155.22165581962736</c:v>
                </c:pt>
                <c:pt idx="799">
                  <c:v>155.38480636855968</c:v>
                </c:pt>
                <c:pt idx="800">
                  <c:v>155.39257358881815</c:v>
                </c:pt>
                <c:pt idx="801">
                  <c:v>155.12997550620008</c:v>
                </c:pt>
                <c:pt idx="802">
                  <c:v>155.64507137166424</c:v>
                </c:pt>
                <c:pt idx="803">
                  <c:v>155.56039014139424</c:v>
                </c:pt>
                <c:pt idx="804">
                  <c:v>155.43918669951381</c:v>
                </c:pt>
                <c:pt idx="805">
                  <c:v>155.20067752691227</c:v>
                </c:pt>
                <c:pt idx="806">
                  <c:v>155.98225038478043</c:v>
                </c:pt>
                <c:pt idx="807">
                  <c:v>155.50289911544706</c:v>
                </c:pt>
                <c:pt idx="808">
                  <c:v>154.48513120773424</c:v>
                </c:pt>
                <c:pt idx="809">
                  <c:v>155.04839549254478</c:v>
                </c:pt>
                <c:pt idx="810">
                  <c:v>155.18513353032537</c:v>
                </c:pt>
                <c:pt idx="811">
                  <c:v>154.25983310758932</c:v>
                </c:pt>
                <c:pt idx="812">
                  <c:v>154.15028527413159</c:v>
                </c:pt>
                <c:pt idx="813">
                  <c:v>155.30400397038392</c:v>
                </c:pt>
                <c:pt idx="814">
                  <c:v>155.50522263889061</c:v>
                </c:pt>
                <c:pt idx="815">
                  <c:v>156.26582668242196</c:v>
                </c:pt>
                <c:pt idx="816">
                  <c:v>156.1912457519239</c:v>
                </c:pt>
                <c:pt idx="817">
                  <c:v>154.93963483063652</c:v>
                </c:pt>
                <c:pt idx="818">
                  <c:v>154.04462582883804</c:v>
                </c:pt>
                <c:pt idx="819">
                  <c:v>155.25117902577213</c:v>
                </c:pt>
                <c:pt idx="820">
                  <c:v>152.74095802234851</c:v>
                </c:pt>
                <c:pt idx="821">
                  <c:v>154.05083774044584</c:v>
                </c:pt>
                <c:pt idx="822">
                  <c:v>153.6585007032044</c:v>
                </c:pt>
                <c:pt idx="823">
                  <c:v>153.23041906983212</c:v>
                </c:pt>
                <c:pt idx="824">
                  <c:v>151.20033650729133</c:v>
                </c:pt>
                <c:pt idx="825">
                  <c:v>151.20111420046248</c:v>
                </c:pt>
                <c:pt idx="826">
                  <c:v>152.88935166855177</c:v>
                </c:pt>
                <c:pt idx="827">
                  <c:v>152.65005540209239</c:v>
                </c:pt>
                <c:pt idx="828">
                  <c:v>150.34106262324539</c:v>
                </c:pt>
                <c:pt idx="829">
                  <c:v>152.96626567856333</c:v>
                </c:pt>
                <c:pt idx="830">
                  <c:v>149.80576615823728</c:v>
                </c:pt>
                <c:pt idx="831">
                  <c:v>148.0903384858251</c:v>
                </c:pt>
                <c:pt idx="832">
                  <c:v>145.65159719628483</c:v>
                </c:pt>
                <c:pt idx="833">
                  <c:v>145.88156137776511</c:v>
                </c:pt>
                <c:pt idx="834">
                  <c:v>144.69987478401876</c:v>
                </c:pt>
                <c:pt idx="835">
                  <c:v>144.72085307673385</c:v>
                </c:pt>
                <c:pt idx="836">
                  <c:v>146.58545208852044</c:v>
                </c:pt>
                <c:pt idx="837">
                  <c:v>147.92563262824208</c:v>
                </c:pt>
                <c:pt idx="838">
                  <c:v>150.82120098643659</c:v>
                </c:pt>
                <c:pt idx="839">
                  <c:v>149.72030723479605</c:v>
                </c:pt>
                <c:pt idx="840">
                  <c:v>151.56237264521687</c:v>
                </c:pt>
                <c:pt idx="841">
                  <c:v>152.63141018889078</c:v>
                </c:pt>
                <c:pt idx="842">
                  <c:v>152.40222370058163</c:v>
                </c:pt>
                <c:pt idx="843">
                  <c:v>154.22176498801491</c:v>
                </c:pt>
                <c:pt idx="844">
                  <c:v>154.00811301791438</c:v>
                </c:pt>
                <c:pt idx="845">
                  <c:v>154.96760265043895</c:v>
                </c:pt>
                <c:pt idx="846">
                  <c:v>156.78558862922151</c:v>
                </c:pt>
                <c:pt idx="847">
                  <c:v>156.7669434160199</c:v>
                </c:pt>
                <c:pt idx="848">
                  <c:v>156.32331778606076</c:v>
                </c:pt>
                <c:pt idx="849">
                  <c:v>157.21443839969501</c:v>
                </c:pt>
                <c:pt idx="850">
                  <c:v>157.80800358382146</c:v>
                </c:pt>
                <c:pt idx="851">
                  <c:v>157.86317108632505</c:v>
                </c:pt>
                <c:pt idx="852">
                  <c:v>158.35573335042344</c:v>
                </c:pt>
                <c:pt idx="853">
                  <c:v>158.46605887705232</c:v>
                </c:pt>
                <c:pt idx="854">
                  <c:v>158.35495565725225</c:v>
                </c:pt>
                <c:pt idx="855">
                  <c:v>158.43885919435115</c:v>
                </c:pt>
                <c:pt idx="856">
                  <c:v>158.47692731392553</c:v>
                </c:pt>
                <c:pt idx="857">
                  <c:v>158.59346475216219</c:v>
                </c:pt>
                <c:pt idx="858">
                  <c:v>159.40768098954644</c:v>
                </c:pt>
                <c:pt idx="859">
                  <c:v>159.16838472308703</c:v>
                </c:pt>
                <c:pt idx="860">
                  <c:v>159.48148422687333</c:v>
                </c:pt>
                <c:pt idx="861">
                  <c:v>160.31666920090274</c:v>
                </c:pt>
                <c:pt idx="862">
                  <c:v>160.77581987069215</c:v>
                </c:pt>
                <c:pt idx="863">
                  <c:v>160.59092289194351</c:v>
                </c:pt>
                <c:pt idx="864">
                  <c:v>161.04153812668159</c:v>
                </c:pt>
                <c:pt idx="865">
                  <c:v>160.63210178420255</c:v>
                </c:pt>
                <c:pt idx="866">
                  <c:v>159.53508686465631</c:v>
                </c:pt>
                <c:pt idx="867">
                  <c:v>160.55363246554029</c:v>
                </c:pt>
                <c:pt idx="868">
                  <c:v>161.15807556491825</c:v>
                </c:pt>
                <c:pt idx="869">
                  <c:v>160.97082662759109</c:v>
                </c:pt>
                <c:pt idx="870">
                  <c:v>161.23887788540239</c:v>
                </c:pt>
                <c:pt idx="871">
                  <c:v>160.06883749939203</c:v>
                </c:pt>
                <c:pt idx="872">
                  <c:v>160.030769302126</c:v>
                </c:pt>
                <c:pt idx="873">
                  <c:v>157.41411123792932</c:v>
                </c:pt>
                <c:pt idx="874">
                  <c:v>158.1280926923867</c:v>
                </c:pt>
                <c:pt idx="875">
                  <c:v>155.56426905118013</c:v>
                </c:pt>
                <c:pt idx="876">
                  <c:v>154.57758921433268</c:v>
                </c:pt>
                <c:pt idx="877">
                  <c:v>153.26537649441349</c:v>
                </c:pt>
                <c:pt idx="878">
                  <c:v>156.38469720017213</c:v>
                </c:pt>
                <c:pt idx="879">
                  <c:v>160.14030765720543</c:v>
                </c:pt>
                <c:pt idx="880">
                  <c:v>160.87215670938488</c:v>
                </c:pt>
                <c:pt idx="881">
                  <c:v>161.48515427826243</c:v>
                </c:pt>
                <c:pt idx="882">
                  <c:v>161.76716578887499</c:v>
                </c:pt>
                <c:pt idx="883">
                  <c:v>161.74463218750915</c:v>
                </c:pt>
                <c:pt idx="884">
                  <c:v>162.27993813089557</c:v>
                </c:pt>
                <c:pt idx="885">
                  <c:v>162.41978678597761</c:v>
                </c:pt>
                <c:pt idx="886">
                  <c:v>161.62578070420724</c:v>
                </c:pt>
                <c:pt idx="887">
                  <c:v>159.95928010986435</c:v>
                </c:pt>
                <c:pt idx="888">
                  <c:v>159.90489977891022</c:v>
                </c:pt>
                <c:pt idx="889">
                  <c:v>156.98214121639285</c:v>
                </c:pt>
                <c:pt idx="890">
                  <c:v>155.58602495937478</c:v>
                </c:pt>
                <c:pt idx="891">
                  <c:v>157.39546594703609</c:v>
                </c:pt>
                <c:pt idx="892">
                  <c:v>160.21100027723091</c:v>
                </c:pt>
                <c:pt idx="893">
                  <c:v>158.86461730427982</c:v>
                </c:pt>
                <c:pt idx="894">
                  <c:v>157.57881709551233</c:v>
                </c:pt>
                <c:pt idx="895">
                  <c:v>157.17249137033474</c:v>
                </c:pt>
                <c:pt idx="896">
                  <c:v>156.25883715533467</c:v>
                </c:pt>
                <c:pt idx="897">
                  <c:v>154.81377478579904</c:v>
                </c:pt>
                <c:pt idx="898">
                  <c:v>156.89202576768619</c:v>
                </c:pt>
                <c:pt idx="899">
                  <c:v>157.13520094393149</c:v>
                </c:pt>
                <c:pt idx="900">
                  <c:v>157.87870560453362</c:v>
                </c:pt>
                <c:pt idx="901">
                  <c:v>160.28946951820157</c:v>
                </c:pt>
                <c:pt idx="902">
                  <c:v>159.40923629819713</c:v>
                </c:pt>
                <c:pt idx="903">
                  <c:v>159.81867271836779</c:v>
                </c:pt>
                <c:pt idx="904">
                  <c:v>157.67904232236927</c:v>
                </c:pt>
                <c:pt idx="905">
                  <c:v>155.55106753479342</c:v>
                </c:pt>
                <c:pt idx="906">
                  <c:v>157.03419802390343</c:v>
                </c:pt>
                <c:pt idx="907">
                  <c:v>154.99401516159062</c:v>
                </c:pt>
                <c:pt idx="908">
                  <c:v>157.00311950910793</c:v>
                </c:pt>
                <c:pt idx="909">
                  <c:v>159.27016525859466</c:v>
                </c:pt>
                <c:pt idx="910">
                  <c:v>158.60823113326953</c:v>
                </c:pt>
                <c:pt idx="911">
                  <c:v>160.24053296175398</c:v>
                </c:pt>
                <c:pt idx="912">
                  <c:v>159.69280319515201</c:v>
                </c:pt>
                <c:pt idx="913">
                  <c:v>159.0145567807555</c:v>
                </c:pt>
                <c:pt idx="914">
                  <c:v>160.71212641151553</c:v>
                </c:pt>
                <c:pt idx="915">
                  <c:v>160.70746033018017</c:v>
                </c:pt>
                <c:pt idx="916">
                  <c:v>162.25740445183814</c:v>
                </c:pt>
                <c:pt idx="917">
                  <c:v>162.91856096168374</c:v>
                </c:pt>
                <c:pt idx="918">
                  <c:v>163.17883552085823</c:v>
                </c:pt>
                <c:pt idx="919">
                  <c:v>163.12754692814053</c:v>
                </c:pt>
                <c:pt idx="920">
                  <c:v>162.95429607943626</c:v>
                </c:pt>
                <c:pt idx="921">
                  <c:v>163.95264108077626</c:v>
                </c:pt>
                <c:pt idx="922">
                  <c:v>163.90290779670929</c:v>
                </c:pt>
                <c:pt idx="923">
                  <c:v>164.35507834009809</c:v>
                </c:pt>
                <c:pt idx="924">
                  <c:v>164.22922777363891</c:v>
                </c:pt>
                <c:pt idx="925">
                  <c:v>163.98682081218647</c:v>
                </c:pt>
                <c:pt idx="926">
                  <c:v>163.50202584603821</c:v>
                </c:pt>
                <c:pt idx="927">
                  <c:v>164.50346258561467</c:v>
                </c:pt>
                <c:pt idx="928">
                  <c:v>163.75685663070618</c:v>
                </c:pt>
                <c:pt idx="929">
                  <c:v>163.03820909491341</c:v>
                </c:pt>
                <c:pt idx="930">
                  <c:v>163.23321585181236</c:v>
                </c:pt>
                <c:pt idx="931">
                  <c:v>160.91955699163</c:v>
                </c:pt>
                <c:pt idx="932">
                  <c:v>161.55429151194559</c:v>
                </c:pt>
                <c:pt idx="933">
                  <c:v>158.81411580541999</c:v>
                </c:pt>
                <c:pt idx="934">
                  <c:v>158.50956121506331</c:v>
                </c:pt>
                <c:pt idx="935">
                  <c:v>160.50700987646633</c:v>
                </c:pt>
                <c:pt idx="936">
                  <c:v>159.53197616966327</c:v>
                </c:pt>
                <c:pt idx="937">
                  <c:v>161.69102947203459</c:v>
                </c:pt>
                <c:pt idx="938">
                  <c:v>161.15418717675405</c:v>
                </c:pt>
                <c:pt idx="939">
                  <c:v>163.11356771858269</c:v>
                </c:pt>
                <c:pt idx="940">
                  <c:v>162.31878394364111</c:v>
                </c:pt>
                <c:pt idx="941">
                  <c:v>163.78172331158549</c:v>
                </c:pt>
                <c:pt idx="942">
                  <c:v>163.49580445605213</c:v>
                </c:pt>
                <c:pt idx="943">
                  <c:v>162.49203471465378</c:v>
                </c:pt>
                <c:pt idx="944">
                  <c:v>160.1263285253392</c:v>
                </c:pt>
                <c:pt idx="945">
                  <c:v>159.7456281397638</c:v>
                </c:pt>
                <c:pt idx="946">
                  <c:v>160.12399552351729</c:v>
                </c:pt>
                <c:pt idx="947">
                  <c:v>162.08337598765434</c:v>
                </c:pt>
                <c:pt idx="948">
                  <c:v>160.65772712380479</c:v>
                </c:pt>
                <c:pt idx="949">
                  <c:v>160.02065952397572</c:v>
                </c:pt>
                <c:pt idx="950">
                  <c:v>160.58547919512861</c:v>
                </c:pt>
                <c:pt idx="951">
                  <c:v>161.64675891923071</c:v>
                </c:pt>
                <c:pt idx="952">
                  <c:v>161.31345881590047</c:v>
                </c:pt>
                <c:pt idx="953">
                  <c:v>161.74618749615985</c:v>
                </c:pt>
                <c:pt idx="954">
                  <c:v>162.46716811146612</c:v>
                </c:pt>
                <c:pt idx="955">
                  <c:v>163.31246286364581</c:v>
                </c:pt>
                <c:pt idx="956">
                  <c:v>162.56428264333002</c:v>
                </c:pt>
                <c:pt idx="957">
                  <c:v>162.82922320614824</c:v>
                </c:pt>
                <c:pt idx="958">
                  <c:v>163.66749991841408</c:v>
                </c:pt>
                <c:pt idx="959">
                  <c:v>163.54009396561258</c:v>
                </c:pt>
                <c:pt idx="960">
                  <c:v>161.69025185655502</c:v>
                </c:pt>
                <c:pt idx="961">
                  <c:v>163.18348256774539</c:v>
                </c:pt>
                <c:pt idx="962">
                  <c:v>162.94187225622071</c:v>
                </c:pt>
                <c:pt idx="963">
                  <c:v>163.77083584026406</c:v>
                </c:pt>
                <c:pt idx="964">
                  <c:v>164.15696096589772</c:v>
                </c:pt>
                <c:pt idx="965">
                  <c:v>164.52677380246004</c:v>
                </c:pt>
                <c:pt idx="966">
                  <c:v>163.84541677076211</c:v>
                </c:pt>
                <c:pt idx="967">
                  <c:v>164.29914270049323</c:v>
                </c:pt>
                <c:pt idx="968">
                  <c:v>163.6846087797216</c:v>
                </c:pt>
                <c:pt idx="969">
                  <c:v>162.02666265487829</c:v>
                </c:pt>
                <c:pt idx="970">
                  <c:v>163.7964801366229</c:v>
                </c:pt>
                <c:pt idx="971">
                  <c:v>164.27816440777815</c:v>
                </c:pt>
                <c:pt idx="972">
                  <c:v>162.33354076867855</c:v>
                </c:pt>
                <c:pt idx="973">
                  <c:v>161.61022715155042</c:v>
                </c:pt>
                <c:pt idx="974">
                  <c:v>162.22011402543492</c:v>
                </c:pt>
                <c:pt idx="975">
                  <c:v>164.40325631551437</c:v>
                </c:pt>
                <c:pt idx="976">
                  <c:v>163.56651595514262</c:v>
                </c:pt>
                <c:pt idx="977">
                  <c:v>163.08405399081622</c:v>
                </c:pt>
                <c:pt idx="978">
                  <c:v>163.03432070674924</c:v>
                </c:pt>
                <c:pt idx="979">
                  <c:v>164.79171444296989</c:v>
                </c:pt>
                <c:pt idx="980">
                  <c:v>164.9183426249086</c:v>
                </c:pt>
                <c:pt idx="981">
                  <c:v>165.42100518877896</c:v>
                </c:pt>
                <c:pt idx="982">
                  <c:v>165.31457752869255</c:v>
                </c:pt>
                <c:pt idx="983">
                  <c:v>165.16074966405267</c:v>
                </c:pt>
                <c:pt idx="984">
                  <c:v>165.54687471199472</c:v>
                </c:pt>
                <c:pt idx="985">
                  <c:v>165.17706187543243</c:v>
                </c:pt>
                <c:pt idx="986">
                  <c:v>163.47871455150121</c:v>
                </c:pt>
                <c:pt idx="987">
                  <c:v>164.97661134402694</c:v>
                </c:pt>
                <c:pt idx="988">
                  <c:v>164.76762545526176</c:v>
                </c:pt>
                <c:pt idx="989">
                  <c:v>163.72654633070357</c:v>
                </c:pt>
                <c:pt idx="990">
                  <c:v>164.06373474450641</c:v>
                </c:pt>
                <c:pt idx="991">
                  <c:v>163.89826074982216</c:v>
                </c:pt>
                <c:pt idx="992">
                  <c:v>164.24553998501864</c:v>
                </c:pt>
                <c:pt idx="993">
                  <c:v>162.82922320614824</c:v>
                </c:pt>
                <c:pt idx="994">
                  <c:v>162.59537063650376</c:v>
                </c:pt>
                <c:pt idx="995">
                  <c:v>161.5426453042096</c:v>
                </c:pt>
                <c:pt idx="996">
                  <c:v>161.61022715155042</c:v>
                </c:pt>
                <c:pt idx="997">
                  <c:v>163.55640617699234</c:v>
                </c:pt>
                <c:pt idx="998">
                  <c:v>163.84076964618336</c:v>
                </c:pt>
                <c:pt idx="999">
                  <c:v>162.69481817018951</c:v>
                </c:pt>
                <c:pt idx="1000">
                  <c:v>161.94274963940111</c:v>
                </c:pt>
                <c:pt idx="1001">
                  <c:v>162.86418063072961</c:v>
                </c:pt>
                <c:pt idx="1002">
                  <c:v>163.1865932627384</c:v>
                </c:pt>
                <c:pt idx="1003">
                  <c:v>164.8025828798431</c:v>
                </c:pt>
                <c:pt idx="1004">
                  <c:v>163.92855209306813</c:v>
                </c:pt>
                <c:pt idx="1005">
                  <c:v>164.92767478757935</c:v>
                </c:pt>
                <c:pt idx="1006">
                  <c:v>165.03254706132338</c:v>
                </c:pt>
                <c:pt idx="1007">
                  <c:v>163.81901373798874</c:v>
                </c:pt>
                <c:pt idx="1008">
                  <c:v>163.33188577001857</c:v>
                </c:pt>
                <c:pt idx="1009">
                  <c:v>163.26817327639372</c:v>
                </c:pt>
                <c:pt idx="1010">
                  <c:v>159.86138796252095</c:v>
                </c:pt>
                <c:pt idx="1011">
                  <c:v>160.28637777996516</c:v>
                </c:pt>
                <c:pt idx="1012">
                  <c:v>161.39813056779221</c:v>
                </c:pt>
                <c:pt idx="1013">
                  <c:v>161.34841624048181</c:v>
                </c:pt>
                <c:pt idx="1014">
                  <c:v>160.72532792790224</c:v>
                </c:pt>
                <c:pt idx="1015">
                  <c:v>161.70269463652718</c:v>
                </c:pt>
                <c:pt idx="1016">
                  <c:v>159.00990025549007</c:v>
                </c:pt>
                <c:pt idx="1017">
                  <c:v>159.36961286997203</c:v>
                </c:pt>
                <c:pt idx="1018">
                  <c:v>161.33599241726628</c:v>
                </c:pt>
                <c:pt idx="1019">
                  <c:v>163.12134449491106</c:v>
                </c:pt>
                <c:pt idx="1020">
                  <c:v>163.847749772584</c:v>
                </c:pt>
                <c:pt idx="1021">
                  <c:v>163.72732394618313</c:v>
                </c:pt>
                <c:pt idx="1022">
                  <c:v>165.03954614448065</c:v>
                </c:pt>
                <c:pt idx="1023">
                  <c:v>165.22211012140744</c:v>
                </c:pt>
                <c:pt idx="1024">
                  <c:v>165.34953495327392</c:v>
                </c:pt>
                <c:pt idx="1025">
                  <c:v>164.64486662703902</c:v>
                </c:pt>
                <c:pt idx="1026">
                  <c:v>164.25174241824811</c:v>
                </c:pt>
                <c:pt idx="1027">
                  <c:v>163.31944291235482</c:v>
                </c:pt>
                <c:pt idx="1028">
                  <c:v>161.57138133880485</c:v>
                </c:pt>
                <c:pt idx="1029">
                  <c:v>160.63830421743202</c:v>
                </c:pt>
                <c:pt idx="1030">
                  <c:v>162.62799505926324</c:v>
                </c:pt>
                <c:pt idx="1031">
                  <c:v>163.81823604481755</c:v>
                </c:pt>
                <c:pt idx="1032">
                  <c:v>163.82288316939631</c:v>
                </c:pt>
                <c:pt idx="1033">
                  <c:v>163.45075621007712</c:v>
                </c:pt>
                <c:pt idx="1034">
                  <c:v>163.00014097533904</c:v>
                </c:pt>
                <c:pt idx="1035">
                  <c:v>162.63343875607814</c:v>
                </c:pt>
                <c:pt idx="1036">
                  <c:v>163.13998970811267</c:v>
                </c:pt>
                <c:pt idx="1037">
                  <c:v>161.87516779206027</c:v>
                </c:pt>
                <c:pt idx="1038">
                  <c:v>161.40979565459318</c:v>
                </c:pt>
                <c:pt idx="1039">
                  <c:v>163.47715924285052</c:v>
                </c:pt>
                <c:pt idx="1040">
                  <c:v>161.91479122028539</c:v>
                </c:pt>
                <c:pt idx="1041">
                  <c:v>162.0686191626169</c:v>
                </c:pt>
                <c:pt idx="1042">
                  <c:v>161.86194731891698</c:v>
                </c:pt>
                <c:pt idx="1043">
                  <c:v>162.49514540964682</c:v>
                </c:pt>
                <c:pt idx="1044">
                  <c:v>163.34197651372062</c:v>
                </c:pt>
                <c:pt idx="1045">
                  <c:v>162.91311726486882</c:v>
                </c:pt>
                <c:pt idx="1046">
                  <c:v>161.56828960056845</c:v>
                </c:pt>
                <c:pt idx="1047">
                  <c:v>158.15917120718217</c:v>
                </c:pt>
                <c:pt idx="1048">
                  <c:v>153.12164892954556</c:v>
                </c:pt>
                <c:pt idx="1049">
                  <c:v>147.08655926604845</c:v>
                </c:pt>
                <c:pt idx="1050">
                  <c:v>145.0976555180751</c:v>
                </c:pt>
                <c:pt idx="1051">
                  <c:v>150.76137695866757</c:v>
                </c:pt>
                <c:pt idx="1052">
                  <c:v>154.42453896517233</c:v>
                </c:pt>
                <c:pt idx="1053">
                  <c:v>154.51854280204319</c:v>
                </c:pt>
                <c:pt idx="1054">
                  <c:v>153.22187415640246</c:v>
                </c:pt>
                <c:pt idx="1055">
                  <c:v>148.69011558155933</c:v>
                </c:pt>
                <c:pt idx="1056">
                  <c:v>151.41010008922768</c:v>
                </c:pt>
                <c:pt idx="1057">
                  <c:v>151.58646163292499</c:v>
                </c:pt>
                <c:pt idx="1058">
                  <c:v>149.26270247297066</c:v>
                </c:pt>
                <c:pt idx="1059">
                  <c:v>153.00666679995959</c:v>
                </c:pt>
                <c:pt idx="1060">
                  <c:v>150.88024739872608</c:v>
                </c:pt>
                <c:pt idx="1061">
                  <c:v>151.67658656000995</c:v>
                </c:pt>
                <c:pt idx="1062">
                  <c:v>152.35716597622832</c:v>
                </c:pt>
                <c:pt idx="1063">
                  <c:v>151.73407758595712</c:v>
                </c:pt>
                <c:pt idx="1064">
                  <c:v>153.6810248261919</c:v>
                </c:pt>
                <c:pt idx="1065">
                  <c:v>155.01888184246994</c:v>
                </c:pt>
                <c:pt idx="1066">
                  <c:v>154.62186924551483</c:v>
                </c:pt>
                <c:pt idx="1067">
                  <c:v>152.12253571341265</c:v>
                </c:pt>
                <c:pt idx="1068">
                  <c:v>152.81709433918888</c:v>
                </c:pt>
                <c:pt idx="1069">
                  <c:v>150.93462772968022</c:v>
                </c:pt>
                <c:pt idx="1070">
                  <c:v>150.62541661405811</c:v>
                </c:pt>
                <c:pt idx="1071">
                  <c:v>150.11886566202358</c:v>
                </c:pt>
                <c:pt idx="1072">
                  <c:v>150.04894133448258</c:v>
                </c:pt>
                <c:pt idx="1073">
                  <c:v>146.19777165423608</c:v>
                </c:pt>
                <c:pt idx="1074">
                  <c:v>146.37801203002766</c:v>
                </c:pt>
                <c:pt idx="1075">
                  <c:v>149.17025394475053</c:v>
                </c:pt>
                <c:pt idx="1076">
                  <c:v>149.46469875695692</c:v>
                </c:pt>
                <c:pt idx="1077">
                  <c:v>151.60432915295544</c:v>
                </c:pt>
                <c:pt idx="1078">
                  <c:v>154.37714823899714</c:v>
                </c:pt>
                <c:pt idx="1079">
                  <c:v>153.82320656078741</c:v>
                </c:pt>
                <c:pt idx="1080">
                  <c:v>155.05927348548792</c:v>
                </c:pt>
                <c:pt idx="1081">
                  <c:v>156.4266537079107</c:v>
                </c:pt>
                <c:pt idx="1082">
                  <c:v>156.54008045115432</c:v>
                </c:pt>
                <c:pt idx="1083">
                  <c:v>156.7397437333187</c:v>
                </c:pt>
                <c:pt idx="1084">
                  <c:v>155.66992849647366</c:v>
                </c:pt>
                <c:pt idx="1085">
                  <c:v>154.93574644247232</c:v>
                </c:pt>
                <c:pt idx="1086">
                  <c:v>157.23697200106085</c:v>
                </c:pt>
                <c:pt idx="1087">
                  <c:v>157.95561953685359</c:v>
                </c:pt>
                <c:pt idx="1088">
                  <c:v>157.99835373776335</c:v>
                </c:pt>
                <c:pt idx="1089">
                  <c:v>157.77382385241128</c:v>
                </c:pt>
                <c:pt idx="1090">
                  <c:v>156.85472578521305</c:v>
                </c:pt>
                <c:pt idx="1091">
                  <c:v>159.46283901367173</c:v>
                </c:pt>
                <c:pt idx="1092">
                  <c:v>161.2217690240949</c:v>
                </c:pt>
                <c:pt idx="1093">
                  <c:v>160.91333560164395</c:v>
                </c:pt>
                <c:pt idx="1094">
                  <c:v>160.50234387282259</c:v>
                </c:pt>
                <c:pt idx="1095">
                  <c:v>162.40269695911832</c:v>
                </c:pt>
                <c:pt idx="1096">
                  <c:v>162.32965238051435</c:v>
                </c:pt>
                <c:pt idx="1097">
                  <c:v>161.54886669419565</c:v>
                </c:pt>
                <c:pt idx="1098">
                  <c:v>163.46706842145687</c:v>
                </c:pt>
                <c:pt idx="1099">
                  <c:v>163.91301757485957</c:v>
                </c:pt>
                <c:pt idx="1100">
                  <c:v>163.33188577001857</c:v>
                </c:pt>
                <c:pt idx="1101">
                  <c:v>163.1469698345133</c:v>
                </c:pt>
                <c:pt idx="1102">
                  <c:v>163.09025642404569</c:v>
                </c:pt>
                <c:pt idx="1103">
                  <c:v>161.48826497325547</c:v>
                </c:pt>
                <c:pt idx="1104">
                  <c:v>161.7322083642936</c:v>
                </c:pt>
                <c:pt idx="1105">
                  <c:v>161.2101228940505</c:v>
                </c:pt>
                <c:pt idx="1106">
                  <c:v>158.95473275298647</c:v>
                </c:pt>
                <c:pt idx="1107">
                  <c:v>157.17326906350587</c:v>
                </c:pt>
                <c:pt idx="1108">
                  <c:v>159.51566395828351</c:v>
                </c:pt>
                <c:pt idx="1109">
                  <c:v>159.30201198818295</c:v>
                </c:pt>
                <c:pt idx="1110">
                  <c:v>161.87672310071099</c:v>
                </c:pt>
                <c:pt idx="1111">
                  <c:v>161.69491786019876</c:v>
                </c:pt>
                <c:pt idx="1112">
                  <c:v>162.31100716731274</c:v>
                </c:pt>
                <c:pt idx="1113">
                  <c:v>162.1105756703555</c:v>
                </c:pt>
                <c:pt idx="1114">
                  <c:v>162.30867416549086</c:v>
                </c:pt>
                <c:pt idx="1115">
                  <c:v>162.28771482953235</c:v>
                </c:pt>
                <c:pt idx="1116">
                  <c:v>162.38405166822508</c:v>
                </c:pt>
                <c:pt idx="1117">
                  <c:v>161.63042775109437</c:v>
                </c:pt>
                <c:pt idx="1118">
                  <c:v>163.35673341644966</c:v>
                </c:pt>
                <c:pt idx="1119">
                  <c:v>161.56051290193165</c:v>
                </c:pt>
                <c:pt idx="1120">
                  <c:v>159.23831852900634</c:v>
                </c:pt>
                <c:pt idx="1121">
                  <c:v>162.50679153969122</c:v>
                </c:pt>
                <c:pt idx="1122">
                  <c:v>161.37094984184762</c:v>
                </c:pt>
                <c:pt idx="1123">
                  <c:v>160.32366828406001</c:v>
                </c:pt>
                <c:pt idx="1124">
                  <c:v>159.08292579964584</c:v>
                </c:pt>
                <c:pt idx="1125">
                  <c:v>159.44108302778545</c:v>
                </c:pt>
                <c:pt idx="1126">
                  <c:v>156.34429600108425</c:v>
                </c:pt>
                <c:pt idx="1127">
                  <c:v>157.08780066168637</c:v>
                </c:pt>
                <c:pt idx="1128">
                  <c:v>158.75584708630163</c:v>
                </c:pt>
                <c:pt idx="1129">
                  <c:v>161.0601833398832</c:v>
                </c:pt>
                <c:pt idx="1130">
                  <c:v>158.63775433941427</c:v>
                </c:pt>
                <c:pt idx="1131">
                  <c:v>155.81444331058265</c:v>
                </c:pt>
                <c:pt idx="1132">
                  <c:v>157.02643072595333</c:v>
                </c:pt>
                <c:pt idx="1133">
                  <c:v>158.41089137454873</c:v>
                </c:pt>
                <c:pt idx="1134">
                  <c:v>160.37804861501414</c:v>
                </c:pt>
                <c:pt idx="1135">
                  <c:v>160.12166244400382</c:v>
                </c:pt>
                <c:pt idx="1136">
                  <c:v>159.77282782246499</c:v>
                </c:pt>
                <c:pt idx="1137">
                  <c:v>161.47117506870455</c:v>
                </c:pt>
                <c:pt idx="1138">
                  <c:v>160.30580068633793</c:v>
                </c:pt>
                <c:pt idx="1139">
                  <c:v>158.79701642249077</c:v>
                </c:pt>
                <c:pt idx="1140">
                  <c:v>156.36682960245005</c:v>
                </c:pt>
                <c:pt idx="1141">
                  <c:v>156.68147501420037</c:v>
                </c:pt>
                <c:pt idx="1142">
                  <c:v>154.62653532685019</c:v>
                </c:pt>
                <c:pt idx="1143">
                  <c:v>150.96181793400311</c:v>
                </c:pt>
                <c:pt idx="1144">
                  <c:v>149.32563719573275</c:v>
                </c:pt>
                <c:pt idx="1145">
                  <c:v>149.45305262691255</c:v>
                </c:pt>
                <c:pt idx="1146">
                  <c:v>150.61920470245033</c:v>
                </c:pt>
                <c:pt idx="1147">
                  <c:v>146.85892808639005</c:v>
                </c:pt>
                <c:pt idx="1148">
                  <c:v>149.31087089231704</c:v>
                </c:pt>
                <c:pt idx="1149">
                  <c:v>146.08589074126485</c:v>
                </c:pt>
                <c:pt idx="1150">
                  <c:v>146.16358236675597</c:v>
                </c:pt>
                <c:pt idx="1151">
                  <c:v>144.45436660595158</c:v>
                </c:pt>
                <c:pt idx="1152">
                  <c:v>145.20487034971094</c:v>
                </c:pt>
                <c:pt idx="1153">
                  <c:v>148.15016251359415</c:v>
                </c:pt>
                <c:pt idx="1154">
                  <c:v>145.83339295841876</c:v>
                </c:pt>
                <c:pt idx="1155">
                  <c:v>147.89610942209734</c:v>
                </c:pt>
                <c:pt idx="1156">
                  <c:v>146.28944241159343</c:v>
                </c:pt>
                <c:pt idx="1157">
                  <c:v>147.09821487447115</c:v>
                </c:pt>
                <c:pt idx="1158">
                  <c:v>150.74039866595243</c:v>
                </c:pt>
                <c:pt idx="1159">
                  <c:v>150.67358503340446</c:v>
                </c:pt>
                <c:pt idx="1160">
                  <c:v>147.84949631140168</c:v>
                </c:pt>
                <c:pt idx="1161">
                  <c:v>148.58756675356722</c:v>
                </c:pt>
                <c:pt idx="1162">
                  <c:v>148.81442024005446</c:v>
                </c:pt>
                <c:pt idx="1163">
                  <c:v>146.06414431144853</c:v>
                </c:pt>
                <c:pt idx="1164">
                  <c:v>143.99676176643456</c:v>
                </c:pt>
                <c:pt idx="1165">
                  <c:v>143.90120262091301</c:v>
                </c:pt>
                <c:pt idx="1166">
                  <c:v>143.87401241659012</c:v>
                </c:pt>
                <c:pt idx="1167">
                  <c:v>142.10419493484554</c:v>
                </c:pt>
                <c:pt idx="1168">
                  <c:v>144.87779163636679</c:v>
                </c:pt>
                <c:pt idx="1169">
                  <c:v>147.27068803000427</c:v>
                </c:pt>
                <c:pt idx="1170">
                  <c:v>149.69777363343024</c:v>
                </c:pt>
                <c:pt idx="1171">
                  <c:v>148.99932669718143</c:v>
                </c:pt>
                <c:pt idx="1172">
                  <c:v>148.99544778739553</c:v>
                </c:pt>
                <c:pt idx="1173">
                  <c:v>151.14905739295193</c:v>
                </c:pt>
                <c:pt idx="1174">
                  <c:v>149.26659086113489</c:v>
                </c:pt>
                <c:pt idx="1175">
                  <c:v>149.92930267963115</c:v>
                </c:pt>
                <c:pt idx="1176">
                  <c:v>151.63074166410715</c:v>
                </c:pt>
                <c:pt idx="1177">
                  <c:v>151.34717484484389</c:v>
                </c:pt>
                <c:pt idx="1178">
                  <c:v>150.11808796885242</c:v>
                </c:pt>
                <c:pt idx="1179">
                  <c:v>153.70122542573583</c:v>
                </c:pt>
                <c:pt idx="1180">
                  <c:v>154.33052564992317</c:v>
                </c:pt>
                <c:pt idx="1181">
                  <c:v>154.87048811857505</c:v>
                </c:pt>
                <c:pt idx="1182">
                  <c:v>155.3824732890462</c:v>
                </c:pt>
                <c:pt idx="1183">
                  <c:v>155.51998901999795</c:v>
                </c:pt>
                <c:pt idx="1184">
                  <c:v>153.77192744644802</c:v>
                </c:pt>
                <c:pt idx="1185">
                  <c:v>154.54884370135912</c:v>
                </c:pt>
                <c:pt idx="1186">
                  <c:v>154.57292313299732</c:v>
                </c:pt>
                <c:pt idx="1187">
                  <c:v>157.10722356805914</c:v>
                </c:pt>
                <c:pt idx="1188">
                  <c:v>156.90911567223711</c:v>
                </c:pt>
                <c:pt idx="1189">
                  <c:v>156.62088277163849</c:v>
                </c:pt>
                <c:pt idx="1190">
                  <c:v>157.4980147750282</c:v>
                </c:pt>
                <c:pt idx="1191">
                  <c:v>158.53675141938618</c:v>
                </c:pt>
                <c:pt idx="1192">
                  <c:v>159.23520783401329</c:v>
                </c:pt>
                <c:pt idx="1193">
                  <c:v>159.39214647133787</c:v>
                </c:pt>
                <c:pt idx="1194">
                  <c:v>159.25229773856421</c:v>
                </c:pt>
                <c:pt idx="1195">
                  <c:v>158.23530752402255</c:v>
                </c:pt>
                <c:pt idx="1196">
                  <c:v>158.1754834185619</c:v>
                </c:pt>
                <c:pt idx="1197">
                  <c:v>158.26172951355258</c:v>
                </c:pt>
                <c:pt idx="1198">
                  <c:v>159.65706807739949</c:v>
                </c:pt>
                <c:pt idx="1199">
                  <c:v>160.3516266254841</c:v>
                </c:pt>
                <c:pt idx="1200">
                  <c:v>160.02454791213992</c:v>
                </c:pt>
                <c:pt idx="1201">
                  <c:v>161.03764973851739</c:v>
                </c:pt>
                <c:pt idx="1202">
                  <c:v>160.5209890860242</c:v>
                </c:pt>
                <c:pt idx="1203">
                  <c:v>158.89258512408225</c:v>
                </c:pt>
                <c:pt idx="1204">
                  <c:v>160.56216790059162</c:v>
                </c:pt>
                <c:pt idx="1205">
                  <c:v>158.63930964806499</c:v>
                </c:pt>
                <c:pt idx="1206">
                  <c:v>159.08137049099511</c:v>
                </c:pt>
                <c:pt idx="1207">
                  <c:v>158.64552155967274</c:v>
                </c:pt>
                <c:pt idx="1208">
                  <c:v>160.17837585447143</c:v>
                </c:pt>
                <c:pt idx="1209">
                  <c:v>161.78658869524773</c:v>
                </c:pt>
                <c:pt idx="1210">
                  <c:v>161.81456599342846</c:v>
                </c:pt>
                <c:pt idx="1211">
                  <c:v>161.65529435428206</c:v>
                </c:pt>
                <c:pt idx="1212">
                  <c:v>162.71268576791158</c:v>
                </c:pt>
                <c:pt idx="1213">
                  <c:v>163.21457063861075</c:v>
                </c:pt>
                <c:pt idx="1214">
                  <c:v>163.33886581872758</c:v>
                </c:pt>
                <c:pt idx="1215">
                  <c:v>162.49047932831147</c:v>
                </c:pt>
                <c:pt idx="1216">
                  <c:v>162.49825610463986</c:v>
                </c:pt>
                <c:pt idx="1217">
                  <c:v>162.20380181405517</c:v>
                </c:pt>
                <c:pt idx="1218">
                  <c:v>162.50756923286238</c:v>
                </c:pt>
                <c:pt idx="1219">
                  <c:v>162.77560153391707</c:v>
                </c:pt>
                <c:pt idx="1220">
                  <c:v>161.27305769450419</c:v>
                </c:pt>
                <c:pt idx="1221">
                  <c:v>160.45651793367639</c:v>
                </c:pt>
                <c:pt idx="1222">
                  <c:v>161.70967476292779</c:v>
                </c:pt>
                <c:pt idx="1223">
                  <c:v>160.30657837950909</c:v>
                </c:pt>
                <c:pt idx="1224">
                  <c:v>159.35485596724303</c:v>
                </c:pt>
                <c:pt idx="1225">
                  <c:v>159.31676889091199</c:v>
                </c:pt>
                <c:pt idx="1226">
                  <c:v>159.82254214977539</c:v>
                </c:pt>
                <c:pt idx="1227">
                  <c:v>159.94296789848462</c:v>
                </c:pt>
                <c:pt idx="1228">
                  <c:v>161.93963894440807</c:v>
                </c:pt>
                <c:pt idx="1229">
                  <c:v>160.39125013140082</c:v>
                </c:pt>
                <c:pt idx="1230">
                  <c:v>160.36406940545623</c:v>
                </c:pt>
                <c:pt idx="1231">
                  <c:v>159.00445648098355</c:v>
                </c:pt>
                <c:pt idx="1232">
                  <c:v>160.56216790059162</c:v>
                </c:pt>
                <c:pt idx="1233">
                  <c:v>159.05106959167921</c:v>
                </c:pt>
                <c:pt idx="1234">
                  <c:v>159.08370349281697</c:v>
                </c:pt>
                <c:pt idx="1235">
                  <c:v>158.49402669685472</c:v>
                </c:pt>
                <c:pt idx="1236">
                  <c:v>159.44808211094269</c:v>
                </c:pt>
                <c:pt idx="1237">
                  <c:v>159.11555970078362</c:v>
                </c:pt>
                <c:pt idx="1238">
                  <c:v>161.29248060087698</c:v>
                </c:pt>
                <c:pt idx="1239">
                  <c:v>162.41745378415573</c:v>
                </c:pt>
                <c:pt idx="1240">
                  <c:v>162.38327405274552</c:v>
                </c:pt>
                <c:pt idx="1241">
                  <c:v>163.07938798717248</c:v>
                </c:pt>
                <c:pt idx="1242">
                  <c:v>162.9154502666907</c:v>
                </c:pt>
                <c:pt idx="1243">
                  <c:v>163.10036620219597</c:v>
                </c:pt>
                <c:pt idx="1244">
                  <c:v>163.5610722583277</c:v>
                </c:pt>
                <c:pt idx="1245">
                  <c:v>163.0848127272308</c:v>
                </c:pt>
              </c:numCache>
            </c:numRef>
          </c:val>
          <c:extLst xmlns:c16r2="http://schemas.microsoft.com/office/drawing/2015/06/chart">
            <c:ext xmlns:c16="http://schemas.microsoft.com/office/drawing/2014/chart" uri="{C3380CC4-5D6E-409C-BE32-E72D297353CC}">
              <c16:uniqueId val="{00000000-A76B-4DCA-BDA5-B804F29C1558}"/>
            </c:ext>
          </c:extLst>
        </c:ser>
        <c:ser>
          <c:idx val="1"/>
          <c:order val="1"/>
          <c:tx>
            <c:strRef>
              <c:f>Beta_Coefficient_Model_by_VRS!$P$2</c:f>
              <c:strCache>
                <c:ptCount val="1"/>
                <c:pt idx="0">
                  <c:v>STOCK</c:v>
                </c:pt>
              </c:strCache>
            </c:strRef>
          </c:tx>
          <c:marker>
            <c:symbol val="none"/>
          </c:marker>
          <c:cat>
            <c:numRef>
              <c:f>Beta_Coefficient_Model_by_VRS!$N$3:$N$1248</c:f>
              <c:numCache>
                <c:formatCode>d/m/yyyy</c:formatCode>
                <c:ptCount val="1246"/>
                <c:pt idx="0">
                  <c:v>40716</c:v>
                </c:pt>
                <c:pt idx="1">
                  <c:v>40717</c:v>
                </c:pt>
                <c:pt idx="2">
                  <c:v>40718</c:v>
                </c:pt>
                <c:pt idx="3">
                  <c:v>40721</c:v>
                </c:pt>
                <c:pt idx="4">
                  <c:v>40722</c:v>
                </c:pt>
                <c:pt idx="5">
                  <c:v>40723</c:v>
                </c:pt>
                <c:pt idx="6">
                  <c:v>40724</c:v>
                </c:pt>
                <c:pt idx="7">
                  <c:v>40725</c:v>
                </c:pt>
                <c:pt idx="8">
                  <c:v>40729</c:v>
                </c:pt>
                <c:pt idx="9">
                  <c:v>40730</c:v>
                </c:pt>
                <c:pt idx="10">
                  <c:v>40731</c:v>
                </c:pt>
                <c:pt idx="11">
                  <c:v>40732</c:v>
                </c:pt>
                <c:pt idx="12">
                  <c:v>40735</c:v>
                </c:pt>
                <c:pt idx="13">
                  <c:v>40736</c:v>
                </c:pt>
                <c:pt idx="14">
                  <c:v>40737</c:v>
                </c:pt>
                <c:pt idx="15">
                  <c:v>40738</c:v>
                </c:pt>
                <c:pt idx="16">
                  <c:v>40739</c:v>
                </c:pt>
                <c:pt idx="17">
                  <c:v>40742</c:v>
                </c:pt>
                <c:pt idx="18">
                  <c:v>40743</c:v>
                </c:pt>
                <c:pt idx="19">
                  <c:v>40744</c:v>
                </c:pt>
                <c:pt idx="20">
                  <c:v>40745</c:v>
                </c:pt>
                <c:pt idx="21">
                  <c:v>40746</c:v>
                </c:pt>
                <c:pt idx="22">
                  <c:v>40749</c:v>
                </c:pt>
                <c:pt idx="23">
                  <c:v>40750</c:v>
                </c:pt>
                <c:pt idx="24">
                  <c:v>40751</c:v>
                </c:pt>
                <c:pt idx="25">
                  <c:v>40752</c:v>
                </c:pt>
                <c:pt idx="26">
                  <c:v>40753</c:v>
                </c:pt>
                <c:pt idx="27">
                  <c:v>40756</c:v>
                </c:pt>
                <c:pt idx="28">
                  <c:v>40757</c:v>
                </c:pt>
                <c:pt idx="29">
                  <c:v>40758</c:v>
                </c:pt>
                <c:pt idx="30">
                  <c:v>40759</c:v>
                </c:pt>
                <c:pt idx="31">
                  <c:v>40760</c:v>
                </c:pt>
                <c:pt idx="32">
                  <c:v>40763</c:v>
                </c:pt>
                <c:pt idx="33">
                  <c:v>40764</c:v>
                </c:pt>
                <c:pt idx="34">
                  <c:v>40765</c:v>
                </c:pt>
                <c:pt idx="35">
                  <c:v>40766</c:v>
                </c:pt>
                <c:pt idx="36">
                  <c:v>40767</c:v>
                </c:pt>
                <c:pt idx="37">
                  <c:v>40770</c:v>
                </c:pt>
                <c:pt idx="38">
                  <c:v>40771</c:v>
                </c:pt>
                <c:pt idx="39">
                  <c:v>40772</c:v>
                </c:pt>
                <c:pt idx="40">
                  <c:v>40773</c:v>
                </c:pt>
                <c:pt idx="41">
                  <c:v>40774</c:v>
                </c:pt>
                <c:pt idx="42">
                  <c:v>40777</c:v>
                </c:pt>
                <c:pt idx="43">
                  <c:v>40778</c:v>
                </c:pt>
                <c:pt idx="44">
                  <c:v>40779</c:v>
                </c:pt>
                <c:pt idx="45">
                  <c:v>40780</c:v>
                </c:pt>
                <c:pt idx="46">
                  <c:v>40781</c:v>
                </c:pt>
                <c:pt idx="47">
                  <c:v>40784</c:v>
                </c:pt>
                <c:pt idx="48">
                  <c:v>40785</c:v>
                </c:pt>
                <c:pt idx="49">
                  <c:v>40786</c:v>
                </c:pt>
                <c:pt idx="50">
                  <c:v>40787</c:v>
                </c:pt>
                <c:pt idx="51">
                  <c:v>40788</c:v>
                </c:pt>
                <c:pt idx="52">
                  <c:v>40792</c:v>
                </c:pt>
                <c:pt idx="53">
                  <c:v>40793</c:v>
                </c:pt>
                <c:pt idx="54">
                  <c:v>40794</c:v>
                </c:pt>
                <c:pt idx="55">
                  <c:v>40795</c:v>
                </c:pt>
                <c:pt idx="56">
                  <c:v>40798</c:v>
                </c:pt>
                <c:pt idx="57">
                  <c:v>40799</c:v>
                </c:pt>
                <c:pt idx="58">
                  <c:v>40800</c:v>
                </c:pt>
                <c:pt idx="59">
                  <c:v>40801</c:v>
                </c:pt>
                <c:pt idx="60">
                  <c:v>40802</c:v>
                </c:pt>
                <c:pt idx="61">
                  <c:v>40805</c:v>
                </c:pt>
                <c:pt idx="62">
                  <c:v>40806</c:v>
                </c:pt>
                <c:pt idx="63">
                  <c:v>40807</c:v>
                </c:pt>
                <c:pt idx="64">
                  <c:v>40808</c:v>
                </c:pt>
                <c:pt idx="65">
                  <c:v>40809</c:v>
                </c:pt>
                <c:pt idx="66">
                  <c:v>40812</c:v>
                </c:pt>
                <c:pt idx="67">
                  <c:v>40813</c:v>
                </c:pt>
                <c:pt idx="68">
                  <c:v>40814</c:v>
                </c:pt>
                <c:pt idx="69">
                  <c:v>40815</c:v>
                </c:pt>
                <c:pt idx="70">
                  <c:v>40816</c:v>
                </c:pt>
                <c:pt idx="71">
                  <c:v>40819</c:v>
                </c:pt>
                <c:pt idx="72">
                  <c:v>40820</c:v>
                </c:pt>
                <c:pt idx="73">
                  <c:v>40821</c:v>
                </c:pt>
                <c:pt idx="74">
                  <c:v>40822</c:v>
                </c:pt>
                <c:pt idx="75">
                  <c:v>40823</c:v>
                </c:pt>
                <c:pt idx="76">
                  <c:v>40826</c:v>
                </c:pt>
                <c:pt idx="77">
                  <c:v>40827</c:v>
                </c:pt>
                <c:pt idx="78">
                  <c:v>40828</c:v>
                </c:pt>
                <c:pt idx="79">
                  <c:v>40829</c:v>
                </c:pt>
                <c:pt idx="80">
                  <c:v>40830</c:v>
                </c:pt>
                <c:pt idx="81">
                  <c:v>40833</c:v>
                </c:pt>
                <c:pt idx="82">
                  <c:v>40834</c:v>
                </c:pt>
                <c:pt idx="83">
                  <c:v>40835</c:v>
                </c:pt>
                <c:pt idx="84">
                  <c:v>40836</c:v>
                </c:pt>
                <c:pt idx="85">
                  <c:v>40837</c:v>
                </c:pt>
                <c:pt idx="86">
                  <c:v>40840</c:v>
                </c:pt>
                <c:pt idx="87">
                  <c:v>40841</c:v>
                </c:pt>
                <c:pt idx="88">
                  <c:v>40842</c:v>
                </c:pt>
                <c:pt idx="89">
                  <c:v>40843</c:v>
                </c:pt>
                <c:pt idx="90">
                  <c:v>40844</c:v>
                </c:pt>
                <c:pt idx="91">
                  <c:v>40847</c:v>
                </c:pt>
                <c:pt idx="92">
                  <c:v>40848</c:v>
                </c:pt>
                <c:pt idx="93">
                  <c:v>40849</c:v>
                </c:pt>
                <c:pt idx="94">
                  <c:v>40850</c:v>
                </c:pt>
                <c:pt idx="95">
                  <c:v>40851</c:v>
                </c:pt>
                <c:pt idx="96">
                  <c:v>40854</c:v>
                </c:pt>
                <c:pt idx="97">
                  <c:v>40855</c:v>
                </c:pt>
                <c:pt idx="98">
                  <c:v>40856</c:v>
                </c:pt>
                <c:pt idx="99">
                  <c:v>40857</c:v>
                </c:pt>
                <c:pt idx="100">
                  <c:v>40858</c:v>
                </c:pt>
                <c:pt idx="101">
                  <c:v>40861</c:v>
                </c:pt>
                <c:pt idx="102">
                  <c:v>40862</c:v>
                </c:pt>
                <c:pt idx="103">
                  <c:v>40863</c:v>
                </c:pt>
                <c:pt idx="104">
                  <c:v>40864</c:v>
                </c:pt>
                <c:pt idx="105">
                  <c:v>40865</c:v>
                </c:pt>
                <c:pt idx="106">
                  <c:v>40868</c:v>
                </c:pt>
                <c:pt idx="107">
                  <c:v>40869</c:v>
                </c:pt>
                <c:pt idx="108">
                  <c:v>40870</c:v>
                </c:pt>
                <c:pt idx="109">
                  <c:v>40872</c:v>
                </c:pt>
                <c:pt idx="110">
                  <c:v>40875</c:v>
                </c:pt>
                <c:pt idx="111">
                  <c:v>40876</c:v>
                </c:pt>
                <c:pt idx="112">
                  <c:v>40877</c:v>
                </c:pt>
                <c:pt idx="113">
                  <c:v>40878</c:v>
                </c:pt>
                <c:pt idx="114">
                  <c:v>40879</c:v>
                </c:pt>
                <c:pt idx="115">
                  <c:v>40882</c:v>
                </c:pt>
                <c:pt idx="116">
                  <c:v>40883</c:v>
                </c:pt>
                <c:pt idx="117">
                  <c:v>40884</c:v>
                </c:pt>
                <c:pt idx="118">
                  <c:v>40885</c:v>
                </c:pt>
                <c:pt idx="119">
                  <c:v>40886</c:v>
                </c:pt>
                <c:pt idx="120">
                  <c:v>40889</c:v>
                </c:pt>
                <c:pt idx="121">
                  <c:v>40890</c:v>
                </c:pt>
                <c:pt idx="122">
                  <c:v>40891</c:v>
                </c:pt>
                <c:pt idx="123">
                  <c:v>40892</c:v>
                </c:pt>
                <c:pt idx="124">
                  <c:v>40893</c:v>
                </c:pt>
                <c:pt idx="125">
                  <c:v>40896</c:v>
                </c:pt>
                <c:pt idx="126">
                  <c:v>40897</c:v>
                </c:pt>
                <c:pt idx="127">
                  <c:v>40898</c:v>
                </c:pt>
                <c:pt idx="128">
                  <c:v>40899</c:v>
                </c:pt>
                <c:pt idx="129">
                  <c:v>40900</c:v>
                </c:pt>
                <c:pt idx="130">
                  <c:v>40904</c:v>
                </c:pt>
                <c:pt idx="131">
                  <c:v>40905</c:v>
                </c:pt>
                <c:pt idx="132">
                  <c:v>40906</c:v>
                </c:pt>
                <c:pt idx="133">
                  <c:v>40907</c:v>
                </c:pt>
                <c:pt idx="134">
                  <c:v>40911</c:v>
                </c:pt>
                <c:pt idx="135">
                  <c:v>40912</c:v>
                </c:pt>
                <c:pt idx="136">
                  <c:v>40913</c:v>
                </c:pt>
                <c:pt idx="137">
                  <c:v>40914</c:v>
                </c:pt>
                <c:pt idx="138">
                  <c:v>40917</c:v>
                </c:pt>
                <c:pt idx="139">
                  <c:v>40918</c:v>
                </c:pt>
                <c:pt idx="140">
                  <c:v>40919</c:v>
                </c:pt>
                <c:pt idx="141">
                  <c:v>40920</c:v>
                </c:pt>
                <c:pt idx="142">
                  <c:v>40921</c:v>
                </c:pt>
                <c:pt idx="143">
                  <c:v>40925</c:v>
                </c:pt>
                <c:pt idx="144">
                  <c:v>40926</c:v>
                </c:pt>
                <c:pt idx="145">
                  <c:v>40927</c:v>
                </c:pt>
                <c:pt idx="146">
                  <c:v>40928</c:v>
                </c:pt>
                <c:pt idx="147">
                  <c:v>40931</c:v>
                </c:pt>
                <c:pt idx="148">
                  <c:v>40932</c:v>
                </c:pt>
                <c:pt idx="149">
                  <c:v>40933</c:v>
                </c:pt>
                <c:pt idx="150">
                  <c:v>40934</c:v>
                </c:pt>
                <c:pt idx="151">
                  <c:v>40935</c:v>
                </c:pt>
                <c:pt idx="152">
                  <c:v>40938</c:v>
                </c:pt>
                <c:pt idx="153">
                  <c:v>40939</c:v>
                </c:pt>
                <c:pt idx="154">
                  <c:v>40940</c:v>
                </c:pt>
                <c:pt idx="155">
                  <c:v>40941</c:v>
                </c:pt>
                <c:pt idx="156">
                  <c:v>40942</c:v>
                </c:pt>
                <c:pt idx="157">
                  <c:v>40945</c:v>
                </c:pt>
                <c:pt idx="158">
                  <c:v>40946</c:v>
                </c:pt>
                <c:pt idx="159">
                  <c:v>40947</c:v>
                </c:pt>
                <c:pt idx="160">
                  <c:v>40948</c:v>
                </c:pt>
                <c:pt idx="161">
                  <c:v>40949</c:v>
                </c:pt>
                <c:pt idx="162">
                  <c:v>40952</c:v>
                </c:pt>
                <c:pt idx="163">
                  <c:v>40953</c:v>
                </c:pt>
                <c:pt idx="164">
                  <c:v>40954</c:v>
                </c:pt>
                <c:pt idx="165">
                  <c:v>40955</c:v>
                </c:pt>
                <c:pt idx="166">
                  <c:v>40956</c:v>
                </c:pt>
                <c:pt idx="167">
                  <c:v>40960</c:v>
                </c:pt>
                <c:pt idx="168">
                  <c:v>40961</c:v>
                </c:pt>
                <c:pt idx="169">
                  <c:v>40962</c:v>
                </c:pt>
                <c:pt idx="170">
                  <c:v>40963</c:v>
                </c:pt>
                <c:pt idx="171">
                  <c:v>40966</c:v>
                </c:pt>
                <c:pt idx="172">
                  <c:v>40967</c:v>
                </c:pt>
                <c:pt idx="173">
                  <c:v>40968</c:v>
                </c:pt>
                <c:pt idx="174">
                  <c:v>40969</c:v>
                </c:pt>
                <c:pt idx="175">
                  <c:v>40970</c:v>
                </c:pt>
                <c:pt idx="176">
                  <c:v>40973</c:v>
                </c:pt>
                <c:pt idx="177">
                  <c:v>40974</c:v>
                </c:pt>
                <c:pt idx="178">
                  <c:v>40975</c:v>
                </c:pt>
                <c:pt idx="179">
                  <c:v>40976</c:v>
                </c:pt>
                <c:pt idx="180">
                  <c:v>40977</c:v>
                </c:pt>
                <c:pt idx="181">
                  <c:v>40980</c:v>
                </c:pt>
                <c:pt idx="182">
                  <c:v>40981</c:v>
                </c:pt>
                <c:pt idx="183">
                  <c:v>40982</c:v>
                </c:pt>
                <c:pt idx="184">
                  <c:v>40983</c:v>
                </c:pt>
                <c:pt idx="185">
                  <c:v>40984</c:v>
                </c:pt>
                <c:pt idx="186">
                  <c:v>40987</c:v>
                </c:pt>
                <c:pt idx="187">
                  <c:v>40988</c:v>
                </c:pt>
                <c:pt idx="188">
                  <c:v>40989</c:v>
                </c:pt>
                <c:pt idx="189">
                  <c:v>40990</c:v>
                </c:pt>
                <c:pt idx="190">
                  <c:v>40991</c:v>
                </c:pt>
                <c:pt idx="191">
                  <c:v>40994</c:v>
                </c:pt>
                <c:pt idx="192">
                  <c:v>40995</c:v>
                </c:pt>
                <c:pt idx="193">
                  <c:v>40996</c:v>
                </c:pt>
                <c:pt idx="194">
                  <c:v>40997</c:v>
                </c:pt>
                <c:pt idx="195">
                  <c:v>40998</c:v>
                </c:pt>
                <c:pt idx="196">
                  <c:v>41001</c:v>
                </c:pt>
                <c:pt idx="197">
                  <c:v>41002</c:v>
                </c:pt>
                <c:pt idx="198">
                  <c:v>41003</c:v>
                </c:pt>
                <c:pt idx="199">
                  <c:v>41004</c:v>
                </c:pt>
                <c:pt idx="200">
                  <c:v>41008</c:v>
                </c:pt>
                <c:pt idx="201">
                  <c:v>41009</c:v>
                </c:pt>
                <c:pt idx="202">
                  <c:v>41010</c:v>
                </c:pt>
                <c:pt idx="203">
                  <c:v>41011</c:v>
                </c:pt>
                <c:pt idx="204">
                  <c:v>41012</c:v>
                </c:pt>
                <c:pt idx="205">
                  <c:v>41015</c:v>
                </c:pt>
                <c:pt idx="206">
                  <c:v>41016</c:v>
                </c:pt>
                <c:pt idx="207">
                  <c:v>41017</c:v>
                </c:pt>
                <c:pt idx="208">
                  <c:v>41018</c:v>
                </c:pt>
                <c:pt idx="209">
                  <c:v>41019</c:v>
                </c:pt>
                <c:pt idx="210">
                  <c:v>41022</c:v>
                </c:pt>
                <c:pt idx="211">
                  <c:v>41023</c:v>
                </c:pt>
                <c:pt idx="212">
                  <c:v>41024</c:v>
                </c:pt>
                <c:pt idx="213">
                  <c:v>41025</c:v>
                </c:pt>
                <c:pt idx="214">
                  <c:v>41026</c:v>
                </c:pt>
                <c:pt idx="215">
                  <c:v>41029</c:v>
                </c:pt>
                <c:pt idx="216">
                  <c:v>41030</c:v>
                </c:pt>
                <c:pt idx="217">
                  <c:v>41031</c:v>
                </c:pt>
                <c:pt idx="218">
                  <c:v>41032</c:v>
                </c:pt>
                <c:pt idx="219">
                  <c:v>41033</c:v>
                </c:pt>
                <c:pt idx="220">
                  <c:v>41036</c:v>
                </c:pt>
                <c:pt idx="221">
                  <c:v>41037</c:v>
                </c:pt>
                <c:pt idx="222">
                  <c:v>41038</c:v>
                </c:pt>
                <c:pt idx="223">
                  <c:v>41039</c:v>
                </c:pt>
                <c:pt idx="224">
                  <c:v>41040</c:v>
                </c:pt>
                <c:pt idx="225">
                  <c:v>41043</c:v>
                </c:pt>
                <c:pt idx="226">
                  <c:v>41044</c:v>
                </c:pt>
                <c:pt idx="227">
                  <c:v>41045</c:v>
                </c:pt>
                <c:pt idx="228">
                  <c:v>41046</c:v>
                </c:pt>
                <c:pt idx="229">
                  <c:v>41047</c:v>
                </c:pt>
                <c:pt idx="230">
                  <c:v>41050</c:v>
                </c:pt>
                <c:pt idx="231">
                  <c:v>41051</c:v>
                </c:pt>
                <c:pt idx="232">
                  <c:v>41052</c:v>
                </c:pt>
                <c:pt idx="233">
                  <c:v>41053</c:v>
                </c:pt>
                <c:pt idx="234">
                  <c:v>41054</c:v>
                </c:pt>
                <c:pt idx="235">
                  <c:v>41058</c:v>
                </c:pt>
                <c:pt idx="236">
                  <c:v>41059</c:v>
                </c:pt>
                <c:pt idx="237">
                  <c:v>41060</c:v>
                </c:pt>
                <c:pt idx="238">
                  <c:v>41061</c:v>
                </c:pt>
                <c:pt idx="239">
                  <c:v>41064</c:v>
                </c:pt>
                <c:pt idx="240">
                  <c:v>41065</c:v>
                </c:pt>
                <c:pt idx="241">
                  <c:v>41066</c:v>
                </c:pt>
                <c:pt idx="242">
                  <c:v>41067</c:v>
                </c:pt>
                <c:pt idx="243">
                  <c:v>41068</c:v>
                </c:pt>
                <c:pt idx="244">
                  <c:v>41071</c:v>
                </c:pt>
                <c:pt idx="245">
                  <c:v>41072</c:v>
                </c:pt>
                <c:pt idx="246">
                  <c:v>41073</c:v>
                </c:pt>
                <c:pt idx="247">
                  <c:v>41074</c:v>
                </c:pt>
                <c:pt idx="248">
                  <c:v>41075</c:v>
                </c:pt>
                <c:pt idx="249">
                  <c:v>41078</c:v>
                </c:pt>
                <c:pt idx="250">
                  <c:v>41079</c:v>
                </c:pt>
                <c:pt idx="251">
                  <c:v>41080</c:v>
                </c:pt>
                <c:pt idx="252">
                  <c:v>41081</c:v>
                </c:pt>
                <c:pt idx="253">
                  <c:v>41082</c:v>
                </c:pt>
                <c:pt idx="254">
                  <c:v>41085</c:v>
                </c:pt>
                <c:pt idx="255">
                  <c:v>41086</c:v>
                </c:pt>
                <c:pt idx="256">
                  <c:v>41087</c:v>
                </c:pt>
                <c:pt idx="257">
                  <c:v>41088</c:v>
                </c:pt>
                <c:pt idx="258">
                  <c:v>41089</c:v>
                </c:pt>
                <c:pt idx="259">
                  <c:v>41092</c:v>
                </c:pt>
                <c:pt idx="260">
                  <c:v>41093</c:v>
                </c:pt>
                <c:pt idx="261">
                  <c:v>41095</c:v>
                </c:pt>
                <c:pt idx="262">
                  <c:v>41096</c:v>
                </c:pt>
                <c:pt idx="263">
                  <c:v>41099</c:v>
                </c:pt>
                <c:pt idx="264">
                  <c:v>41100</c:v>
                </c:pt>
                <c:pt idx="265">
                  <c:v>41101</c:v>
                </c:pt>
                <c:pt idx="266">
                  <c:v>41102</c:v>
                </c:pt>
                <c:pt idx="267">
                  <c:v>41103</c:v>
                </c:pt>
                <c:pt idx="268">
                  <c:v>41106</c:v>
                </c:pt>
                <c:pt idx="269">
                  <c:v>41107</c:v>
                </c:pt>
                <c:pt idx="270">
                  <c:v>41108</c:v>
                </c:pt>
                <c:pt idx="271">
                  <c:v>41109</c:v>
                </c:pt>
                <c:pt idx="272">
                  <c:v>41110</c:v>
                </c:pt>
                <c:pt idx="273">
                  <c:v>41113</c:v>
                </c:pt>
                <c:pt idx="274">
                  <c:v>41114</c:v>
                </c:pt>
                <c:pt idx="275">
                  <c:v>41115</c:v>
                </c:pt>
                <c:pt idx="276">
                  <c:v>41116</c:v>
                </c:pt>
                <c:pt idx="277">
                  <c:v>41117</c:v>
                </c:pt>
                <c:pt idx="278">
                  <c:v>41120</c:v>
                </c:pt>
                <c:pt idx="279">
                  <c:v>41121</c:v>
                </c:pt>
                <c:pt idx="280">
                  <c:v>41122</c:v>
                </c:pt>
                <c:pt idx="281">
                  <c:v>41123</c:v>
                </c:pt>
                <c:pt idx="282">
                  <c:v>41124</c:v>
                </c:pt>
                <c:pt idx="283">
                  <c:v>41127</c:v>
                </c:pt>
                <c:pt idx="284">
                  <c:v>41128</c:v>
                </c:pt>
                <c:pt idx="285">
                  <c:v>41129</c:v>
                </c:pt>
                <c:pt idx="286">
                  <c:v>41130</c:v>
                </c:pt>
                <c:pt idx="287">
                  <c:v>41131</c:v>
                </c:pt>
                <c:pt idx="288">
                  <c:v>41134</c:v>
                </c:pt>
                <c:pt idx="289">
                  <c:v>41135</c:v>
                </c:pt>
                <c:pt idx="290">
                  <c:v>41136</c:v>
                </c:pt>
                <c:pt idx="291">
                  <c:v>41137</c:v>
                </c:pt>
                <c:pt idx="292">
                  <c:v>41138</c:v>
                </c:pt>
                <c:pt idx="293">
                  <c:v>41141</c:v>
                </c:pt>
                <c:pt idx="294">
                  <c:v>41142</c:v>
                </c:pt>
                <c:pt idx="295">
                  <c:v>41143</c:v>
                </c:pt>
                <c:pt idx="296">
                  <c:v>41144</c:v>
                </c:pt>
                <c:pt idx="297">
                  <c:v>41145</c:v>
                </c:pt>
                <c:pt idx="298">
                  <c:v>41148</c:v>
                </c:pt>
                <c:pt idx="299">
                  <c:v>41149</c:v>
                </c:pt>
                <c:pt idx="300">
                  <c:v>41150</c:v>
                </c:pt>
                <c:pt idx="301">
                  <c:v>41151</c:v>
                </c:pt>
                <c:pt idx="302">
                  <c:v>41152</c:v>
                </c:pt>
                <c:pt idx="303">
                  <c:v>41156</c:v>
                </c:pt>
                <c:pt idx="304">
                  <c:v>41157</c:v>
                </c:pt>
                <c:pt idx="305">
                  <c:v>41158</c:v>
                </c:pt>
                <c:pt idx="306">
                  <c:v>41159</c:v>
                </c:pt>
                <c:pt idx="307">
                  <c:v>41162</c:v>
                </c:pt>
                <c:pt idx="308">
                  <c:v>41163</c:v>
                </c:pt>
                <c:pt idx="309">
                  <c:v>41164</c:v>
                </c:pt>
                <c:pt idx="310">
                  <c:v>41165</c:v>
                </c:pt>
                <c:pt idx="311">
                  <c:v>41166</c:v>
                </c:pt>
                <c:pt idx="312">
                  <c:v>41169</c:v>
                </c:pt>
                <c:pt idx="313">
                  <c:v>41170</c:v>
                </c:pt>
                <c:pt idx="314">
                  <c:v>41171</c:v>
                </c:pt>
                <c:pt idx="315">
                  <c:v>41172</c:v>
                </c:pt>
                <c:pt idx="316">
                  <c:v>41173</c:v>
                </c:pt>
                <c:pt idx="317">
                  <c:v>41176</c:v>
                </c:pt>
                <c:pt idx="318">
                  <c:v>41177</c:v>
                </c:pt>
                <c:pt idx="319">
                  <c:v>41178</c:v>
                </c:pt>
                <c:pt idx="320">
                  <c:v>41179</c:v>
                </c:pt>
                <c:pt idx="321">
                  <c:v>41180</c:v>
                </c:pt>
                <c:pt idx="322">
                  <c:v>41183</c:v>
                </c:pt>
                <c:pt idx="323">
                  <c:v>41184</c:v>
                </c:pt>
                <c:pt idx="324">
                  <c:v>41185</c:v>
                </c:pt>
                <c:pt idx="325">
                  <c:v>41186</c:v>
                </c:pt>
                <c:pt idx="326">
                  <c:v>41187</c:v>
                </c:pt>
                <c:pt idx="327">
                  <c:v>41190</c:v>
                </c:pt>
                <c:pt idx="328">
                  <c:v>41191</c:v>
                </c:pt>
                <c:pt idx="329">
                  <c:v>41192</c:v>
                </c:pt>
                <c:pt idx="330">
                  <c:v>41193</c:v>
                </c:pt>
                <c:pt idx="331">
                  <c:v>41194</c:v>
                </c:pt>
                <c:pt idx="332">
                  <c:v>41197</c:v>
                </c:pt>
                <c:pt idx="333">
                  <c:v>41198</c:v>
                </c:pt>
                <c:pt idx="334">
                  <c:v>41199</c:v>
                </c:pt>
                <c:pt idx="335">
                  <c:v>41200</c:v>
                </c:pt>
                <c:pt idx="336">
                  <c:v>41201</c:v>
                </c:pt>
                <c:pt idx="337">
                  <c:v>41204</c:v>
                </c:pt>
                <c:pt idx="338">
                  <c:v>41205</c:v>
                </c:pt>
                <c:pt idx="339">
                  <c:v>41206</c:v>
                </c:pt>
                <c:pt idx="340">
                  <c:v>41207</c:v>
                </c:pt>
                <c:pt idx="341">
                  <c:v>41208</c:v>
                </c:pt>
                <c:pt idx="342">
                  <c:v>41213</c:v>
                </c:pt>
                <c:pt idx="343">
                  <c:v>41214</c:v>
                </c:pt>
                <c:pt idx="344">
                  <c:v>41215</c:v>
                </c:pt>
                <c:pt idx="345">
                  <c:v>41218</c:v>
                </c:pt>
                <c:pt idx="346">
                  <c:v>41219</c:v>
                </c:pt>
                <c:pt idx="347">
                  <c:v>41220</c:v>
                </c:pt>
                <c:pt idx="348">
                  <c:v>41221</c:v>
                </c:pt>
                <c:pt idx="349">
                  <c:v>41222</c:v>
                </c:pt>
                <c:pt idx="350">
                  <c:v>41225</c:v>
                </c:pt>
                <c:pt idx="351">
                  <c:v>41226</c:v>
                </c:pt>
                <c:pt idx="352">
                  <c:v>41227</c:v>
                </c:pt>
                <c:pt idx="353">
                  <c:v>41228</c:v>
                </c:pt>
                <c:pt idx="354">
                  <c:v>41229</c:v>
                </c:pt>
                <c:pt idx="355">
                  <c:v>41232</c:v>
                </c:pt>
                <c:pt idx="356">
                  <c:v>41233</c:v>
                </c:pt>
                <c:pt idx="357">
                  <c:v>41234</c:v>
                </c:pt>
                <c:pt idx="358">
                  <c:v>41236</c:v>
                </c:pt>
                <c:pt idx="359">
                  <c:v>41239</c:v>
                </c:pt>
                <c:pt idx="360">
                  <c:v>41240</c:v>
                </c:pt>
                <c:pt idx="361">
                  <c:v>41241</c:v>
                </c:pt>
                <c:pt idx="362">
                  <c:v>41242</c:v>
                </c:pt>
                <c:pt idx="363">
                  <c:v>41243</c:v>
                </c:pt>
                <c:pt idx="364">
                  <c:v>41246</c:v>
                </c:pt>
                <c:pt idx="365">
                  <c:v>41247</c:v>
                </c:pt>
                <c:pt idx="366">
                  <c:v>41248</c:v>
                </c:pt>
                <c:pt idx="367">
                  <c:v>41249</c:v>
                </c:pt>
                <c:pt idx="368">
                  <c:v>41250</c:v>
                </c:pt>
                <c:pt idx="369">
                  <c:v>41253</c:v>
                </c:pt>
                <c:pt idx="370">
                  <c:v>41254</c:v>
                </c:pt>
                <c:pt idx="371">
                  <c:v>41255</c:v>
                </c:pt>
                <c:pt idx="372">
                  <c:v>41256</c:v>
                </c:pt>
                <c:pt idx="373">
                  <c:v>41257</c:v>
                </c:pt>
                <c:pt idx="374">
                  <c:v>41260</c:v>
                </c:pt>
                <c:pt idx="375">
                  <c:v>41261</c:v>
                </c:pt>
                <c:pt idx="376">
                  <c:v>41262</c:v>
                </c:pt>
                <c:pt idx="377">
                  <c:v>41263</c:v>
                </c:pt>
                <c:pt idx="378">
                  <c:v>41264</c:v>
                </c:pt>
                <c:pt idx="379">
                  <c:v>41267</c:v>
                </c:pt>
                <c:pt idx="380">
                  <c:v>41269</c:v>
                </c:pt>
                <c:pt idx="381">
                  <c:v>41270</c:v>
                </c:pt>
                <c:pt idx="382">
                  <c:v>41271</c:v>
                </c:pt>
                <c:pt idx="383">
                  <c:v>41274</c:v>
                </c:pt>
                <c:pt idx="384">
                  <c:v>41276</c:v>
                </c:pt>
                <c:pt idx="385">
                  <c:v>41277</c:v>
                </c:pt>
                <c:pt idx="386">
                  <c:v>41278</c:v>
                </c:pt>
                <c:pt idx="387">
                  <c:v>41281</c:v>
                </c:pt>
                <c:pt idx="388">
                  <c:v>41282</c:v>
                </c:pt>
                <c:pt idx="389">
                  <c:v>41283</c:v>
                </c:pt>
                <c:pt idx="390">
                  <c:v>41284</c:v>
                </c:pt>
                <c:pt idx="391">
                  <c:v>41285</c:v>
                </c:pt>
                <c:pt idx="392">
                  <c:v>41288</c:v>
                </c:pt>
                <c:pt idx="393">
                  <c:v>41289</c:v>
                </c:pt>
                <c:pt idx="394">
                  <c:v>41290</c:v>
                </c:pt>
                <c:pt idx="395">
                  <c:v>41291</c:v>
                </c:pt>
                <c:pt idx="396">
                  <c:v>41292</c:v>
                </c:pt>
                <c:pt idx="397">
                  <c:v>41296</c:v>
                </c:pt>
                <c:pt idx="398">
                  <c:v>41297</c:v>
                </c:pt>
                <c:pt idx="399">
                  <c:v>41298</c:v>
                </c:pt>
                <c:pt idx="400">
                  <c:v>41299</c:v>
                </c:pt>
                <c:pt idx="401">
                  <c:v>41302</c:v>
                </c:pt>
                <c:pt idx="402">
                  <c:v>41303</c:v>
                </c:pt>
                <c:pt idx="403">
                  <c:v>41304</c:v>
                </c:pt>
                <c:pt idx="404">
                  <c:v>41305</c:v>
                </c:pt>
                <c:pt idx="405">
                  <c:v>41306</c:v>
                </c:pt>
                <c:pt idx="406">
                  <c:v>41309</c:v>
                </c:pt>
                <c:pt idx="407">
                  <c:v>41310</c:v>
                </c:pt>
                <c:pt idx="408">
                  <c:v>41311</c:v>
                </c:pt>
                <c:pt idx="409">
                  <c:v>41312</c:v>
                </c:pt>
                <c:pt idx="410">
                  <c:v>41313</c:v>
                </c:pt>
                <c:pt idx="411">
                  <c:v>41316</c:v>
                </c:pt>
                <c:pt idx="412">
                  <c:v>41317</c:v>
                </c:pt>
                <c:pt idx="413">
                  <c:v>41318</c:v>
                </c:pt>
                <c:pt idx="414">
                  <c:v>41319</c:v>
                </c:pt>
                <c:pt idx="415">
                  <c:v>41320</c:v>
                </c:pt>
                <c:pt idx="416">
                  <c:v>41324</c:v>
                </c:pt>
                <c:pt idx="417">
                  <c:v>41325</c:v>
                </c:pt>
                <c:pt idx="418">
                  <c:v>41326</c:v>
                </c:pt>
                <c:pt idx="419">
                  <c:v>41327</c:v>
                </c:pt>
                <c:pt idx="420">
                  <c:v>41330</c:v>
                </c:pt>
                <c:pt idx="421">
                  <c:v>41331</c:v>
                </c:pt>
                <c:pt idx="422">
                  <c:v>41332</c:v>
                </c:pt>
                <c:pt idx="423">
                  <c:v>41333</c:v>
                </c:pt>
                <c:pt idx="424">
                  <c:v>41334</c:v>
                </c:pt>
                <c:pt idx="425">
                  <c:v>41337</c:v>
                </c:pt>
                <c:pt idx="426">
                  <c:v>41338</c:v>
                </c:pt>
                <c:pt idx="427">
                  <c:v>41339</c:v>
                </c:pt>
                <c:pt idx="428">
                  <c:v>41340</c:v>
                </c:pt>
                <c:pt idx="429">
                  <c:v>41341</c:v>
                </c:pt>
                <c:pt idx="430">
                  <c:v>41344</c:v>
                </c:pt>
                <c:pt idx="431">
                  <c:v>41345</c:v>
                </c:pt>
                <c:pt idx="432">
                  <c:v>41346</c:v>
                </c:pt>
                <c:pt idx="433">
                  <c:v>41347</c:v>
                </c:pt>
                <c:pt idx="434">
                  <c:v>41348</c:v>
                </c:pt>
                <c:pt idx="435">
                  <c:v>41351</c:v>
                </c:pt>
                <c:pt idx="436">
                  <c:v>41352</c:v>
                </c:pt>
                <c:pt idx="437">
                  <c:v>41353</c:v>
                </c:pt>
                <c:pt idx="438">
                  <c:v>41354</c:v>
                </c:pt>
                <c:pt idx="439">
                  <c:v>41355</c:v>
                </c:pt>
                <c:pt idx="440">
                  <c:v>41358</c:v>
                </c:pt>
                <c:pt idx="441">
                  <c:v>41359</c:v>
                </c:pt>
                <c:pt idx="442">
                  <c:v>41360</c:v>
                </c:pt>
                <c:pt idx="443">
                  <c:v>41361</c:v>
                </c:pt>
                <c:pt idx="444">
                  <c:v>41365</c:v>
                </c:pt>
                <c:pt idx="445">
                  <c:v>41366</c:v>
                </c:pt>
                <c:pt idx="446">
                  <c:v>41367</c:v>
                </c:pt>
                <c:pt idx="447">
                  <c:v>41368</c:v>
                </c:pt>
                <c:pt idx="448">
                  <c:v>41369</c:v>
                </c:pt>
                <c:pt idx="449">
                  <c:v>41372</c:v>
                </c:pt>
                <c:pt idx="450">
                  <c:v>41373</c:v>
                </c:pt>
                <c:pt idx="451">
                  <c:v>41374</c:v>
                </c:pt>
                <c:pt idx="452">
                  <c:v>41375</c:v>
                </c:pt>
                <c:pt idx="453">
                  <c:v>41376</c:v>
                </c:pt>
                <c:pt idx="454">
                  <c:v>41379</c:v>
                </c:pt>
                <c:pt idx="455">
                  <c:v>41380</c:v>
                </c:pt>
                <c:pt idx="456">
                  <c:v>41381</c:v>
                </c:pt>
                <c:pt idx="457">
                  <c:v>41382</c:v>
                </c:pt>
                <c:pt idx="458">
                  <c:v>41383</c:v>
                </c:pt>
                <c:pt idx="459">
                  <c:v>41386</c:v>
                </c:pt>
                <c:pt idx="460">
                  <c:v>41387</c:v>
                </c:pt>
                <c:pt idx="461">
                  <c:v>41388</c:v>
                </c:pt>
                <c:pt idx="462">
                  <c:v>41389</c:v>
                </c:pt>
                <c:pt idx="463">
                  <c:v>41390</c:v>
                </c:pt>
                <c:pt idx="464">
                  <c:v>41393</c:v>
                </c:pt>
                <c:pt idx="465">
                  <c:v>41394</c:v>
                </c:pt>
                <c:pt idx="466">
                  <c:v>41395</c:v>
                </c:pt>
                <c:pt idx="467">
                  <c:v>41396</c:v>
                </c:pt>
                <c:pt idx="468">
                  <c:v>41397</c:v>
                </c:pt>
                <c:pt idx="469">
                  <c:v>41400</c:v>
                </c:pt>
                <c:pt idx="470">
                  <c:v>41401</c:v>
                </c:pt>
                <c:pt idx="471">
                  <c:v>41402</c:v>
                </c:pt>
                <c:pt idx="472">
                  <c:v>41403</c:v>
                </c:pt>
                <c:pt idx="473">
                  <c:v>41404</c:v>
                </c:pt>
                <c:pt idx="474">
                  <c:v>41407</c:v>
                </c:pt>
                <c:pt idx="475">
                  <c:v>41408</c:v>
                </c:pt>
                <c:pt idx="476">
                  <c:v>41409</c:v>
                </c:pt>
                <c:pt idx="477">
                  <c:v>41410</c:v>
                </c:pt>
                <c:pt idx="478">
                  <c:v>41411</c:v>
                </c:pt>
                <c:pt idx="479">
                  <c:v>41414</c:v>
                </c:pt>
                <c:pt idx="480">
                  <c:v>41415</c:v>
                </c:pt>
                <c:pt idx="481">
                  <c:v>41416</c:v>
                </c:pt>
                <c:pt idx="482">
                  <c:v>41417</c:v>
                </c:pt>
                <c:pt idx="483">
                  <c:v>41418</c:v>
                </c:pt>
                <c:pt idx="484">
                  <c:v>41422</c:v>
                </c:pt>
                <c:pt idx="485">
                  <c:v>41423</c:v>
                </c:pt>
                <c:pt idx="486">
                  <c:v>41424</c:v>
                </c:pt>
                <c:pt idx="487">
                  <c:v>41425</c:v>
                </c:pt>
                <c:pt idx="488">
                  <c:v>41428</c:v>
                </c:pt>
                <c:pt idx="489">
                  <c:v>41429</c:v>
                </c:pt>
                <c:pt idx="490">
                  <c:v>41430</c:v>
                </c:pt>
                <c:pt idx="491">
                  <c:v>41431</c:v>
                </c:pt>
                <c:pt idx="492">
                  <c:v>41432</c:v>
                </c:pt>
                <c:pt idx="493">
                  <c:v>41435</c:v>
                </c:pt>
                <c:pt idx="494">
                  <c:v>41436</c:v>
                </c:pt>
                <c:pt idx="495">
                  <c:v>41437</c:v>
                </c:pt>
                <c:pt idx="496">
                  <c:v>41438</c:v>
                </c:pt>
                <c:pt idx="497">
                  <c:v>41439</c:v>
                </c:pt>
                <c:pt idx="498">
                  <c:v>41442</c:v>
                </c:pt>
                <c:pt idx="499">
                  <c:v>41443</c:v>
                </c:pt>
                <c:pt idx="500">
                  <c:v>41444</c:v>
                </c:pt>
                <c:pt idx="501">
                  <c:v>41445</c:v>
                </c:pt>
                <c:pt idx="502">
                  <c:v>41446</c:v>
                </c:pt>
                <c:pt idx="503">
                  <c:v>41449</c:v>
                </c:pt>
                <c:pt idx="504">
                  <c:v>41450</c:v>
                </c:pt>
                <c:pt idx="505">
                  <c:v>41451</c:v>
                </c:pt>
                <c:pt idx="506">
                  <c:v>41452</c:v>
                </c:pt>
                <c:pt idx="507">
                  <c:v>41453</c:v>
                </c:pt>
                <c:pt idx="508">
                  <c:v>41456</c:v>
                </c:pt>
                <c:pt idx="509">
                  <c:v>41457</c:v>
                </c:pt>
                <c:pt idx="510">
                  <c:v>41458</c:v>
                </c:pt>
                <c:pt idx="511">
                  <c:v>41460</c:v>
                </c:pt>
                <c:pt idx="512">
                  <c:v>41463</c:v>
                </c:pt>
                <c:pt idx="513">
                  <c:v>41464</c:v>
                </c:pt>
                <c:pt idx="514">
                  <c:v>41465</c:v>
                </c:pt>
                <c:pt idx="515">
                  <c:v>41466</c:v>
                </c:pt>
                <c:pt idx="516">
                  <c:v>41467</c:v>
                </c:pt>
                <c:pt idx="517">
                  <c:v>41470</c:v>
                </c:pt>
                <c:pt idx="518">
                  <c:v>41471</c:v>
                </c:pt>
                <c:pt idx="519">
                  <c:v>41472</c:v>
                </c:pt>
                <c:pt idx="520">
                  <c:v>41473</c:v>
                </c:pt>
                <c:pt idx="521">
                  <c:v>41474</c:v>
                </c:pt>
                <c:pt idx="522">
                  <c:v>41477</c:v>
                </c:pt>
                <c:pt idx="523">
                  <c:v>41478</c:v>
                </c:pt>
                <c:pt idx="524">
                  <c:v>41479</c:v>
                </c:pt>
                <c:pt idx="525">
                  <c:v>41480</c:v>
                </c:pt>
                <c:pt idx="526">
                  <c:v>41481</c:v>
                </c:pt>
                <c:pt idx="527">
                  <c:v>41484</c:v>
                </c:pt>
                <c:pt idx="528">
                  <c:v>41485</c:v>
                </c:pt>
                <c:pt idx="529">
                  <c:v>41486</c:v>
                </c:pt>
                <c:pt idx="530">
                  <c:v>41487</c:v>
                </c:pt>
                <c:pt idx="531">
                  <c:v>41488</c:v>
                </c:pt>
                <c:pt idx="532">
                  <c:v>41491</c:v>
                </c:pt>
                <c:pt idx="533">
                  <c:v>41492</c:v>
                </c:pt>
                <c:pt idx="534">
                  <c:v>41493</c:v>
                </c:pt>
                <c:pt idx="535">
                  <c:v>41494</c:v>
                </c:pt>
                <c:pt idx="536">
                  <c:v>41495</c:v>
                </c:pt>
                <c:pt idx="537">
                  <c:v>41498</c:v>
                </c:pt>
                <c:pt idx="538">
                  <c:v>41499</c:v>
                </c:pt>
                <c:pt idx="539">
                  <c:v>41500</c:v>
                </c:pt>
                <c:pt idx="540">
                  <c:v>41501</c:v>
                </c:pt>
                <c:pt idx="541">
                  <c:v>41502</c:v>
                </c:pt>
                <c:pt idx="542">
                  <c:v>41505</c:v>
                </c:pt>
                <c:pt idx="543">
                  <c:v>41506</c:v>
                </c:pt>
                <c:pt idx="544">
                  <c:v>41507</c:v>
                </c:pt>
                <c:pt idx="545">
                  <c:v>41508</c:v>
                </c:pt>
                <c:pt idx="546">
                  <c:v>41509</c:v>
                </c:pt>
                <c:pt idx="547">
                  <c:v>41512</c:v>
                </c:pt>
                <c:pt idx="548">
                  <c:v>41513</c:v>
                </c:pt>
                <c:pt idx="549">
                  <c:v>41514</c:v>
                </c:pt>
                <c:pt idx="550">
                  <c:v>41515</c:v>
                </c:pt>
                <c:pt idx="551">
                  <c:v>41516</c:v>
                </c:pt>
                <c:pt idx="552">
                  <c:v>41520</c:v>
                </c:pt>
                <c:pt idx="553">
                  <c:v>41521</c:v>
                </c:pt>
                <c:pt idx="554">
                  <c:v>41522</c:v>
                </c:pt>
                <c:pt idx="555">
                  <c:v>41523</c:v>
                </c:pt>
                <c:pt idx="556">
                  <c:v>41526</c:v>
                </c:pt>
                <c:pt idx="557">
                  <c:v>41527</c:v>
                </c:pt>
                <c:pt idx="558">
                  <c:v>41528</c:v>
                </c:pt>
                <c:pt idx="559">
                  <c:v>41529</c:v>
                </c:pt>
                <c:pt idx="560">
                  <c:v>41530</c:v>
                </c:pt>
                <c:pt idx="561">
                  <c:v>41533</c:v>
                </c:pt>
                <c:pt idx="562">
                  <c:v>41534</c:v>
                </c:pt>
                <c:pt idx="563">
                  <c:v>41535</c:v>
                </c:pt>
                <c:pt idx="564">
                  <c:v>41536</c:v>
                </c:pt>
                <c:pt idx="565">
                  <c:v>41537</c:v>
                </c:pt>
                <c:pt idx="566">
                  <c:v>41540</c:v>
                </c:pt>
                <c:pt idx="567">
                  <c:v>41541</c:v>
                </c:pt>
                <c:pt idx="568">
                  <c:v>41542</c:v>
                </c:pt>
                <c:pt idx="569">
                  <c:v>41543</c:v>
                </c:pt>
                <c:pt idx="570">
                  <c:v>41544</c:v>
                </c:pt>
                <c:pt idx="571">
                  <c:v>41547</c:v>
                </c:pt>
                <c:pt idx="572">
                  <c:v>41548</c:v>
                </c:pt>
                <c:pt idx="573">
                  <c:v>41549</c:v>
                </c:pt>
                <c:pt idx="574">
                  <c:v>41550</c:v>
                </c:pt>
                <c:pt idx="575">
                  <c:v>41551</c:v>
                </c:pt>
                <c:pt idx="576">
                  <c:v>41554</c:v>
                </c:pt>
                <c:pt idx="577">
                  <c:v>41555</c:v>
                </c:pt>
                <c:pt idx="578">
                  <c:v>41556</c:v>
                </c:pt>
                <c:pt idx="579">
                  <c:v>41557</c:v>
                </c:pt>
                <c:pt idx="580">
                  <c:v>41558</c:v>
                </c:pt>
                <c:pt idx="581">
                  <c:v>41561</c:v>
                </c:pt>
                <c:pt idx="582">
                  <c:v>41562</c:v>
                </c:pt>
                <c:pt idx="583">
                  <c:v>41563</c:v>
                </c:pt>
                <c:pt idx="584">
                  <c:v>41564</c:v>
                </c:pt>
                <c:pt idx="585">
                  <c:v>41565</c:v>
                </c:pt>
                <c:pt idx="586">
                  <c:v>41568</c:v>
                </c:pt>
                <c:pt idx="587">
                  <c:v>41569</c:v>
                </c:pt>
                <c:pt idx="588">
                  <c:v>41570</c:v>
                </c:pt>
                <c:pt idx="589">
                  <c:v>41571</c:v>
                </c:pt>
                <c:pt idx="590">
                  <c:v>41572</c:v>
                </c:pt>
                <c:pt idx="591">
                  <c:v>41575</c:v>
                </c:pt>
                <c:pt idx="592">
                  <c:v>41576</c:v>
                </c:pt>
                <c:pt idx="593">
                  <c:v>41577</c:v>
                </c:pt>
                <c:pt idx="594">
                  <c:v>41578</c:v>
                </c:pt>
                <c:pt idx="595">
                  <c:v>41579</c:v>
                </c:pt>
                <c:pt idx="596">
                  <c:v>41582</c:v>
                </c:pt>
                <c:pt idx="597">
                  <c:v>41583</c:v>
                </c:pt>
                <c:pt idx="598">
                  <c:v>41584</c:v>
                </c:pt>
                <c:pt idx="599">
                  <c:v>41585</c:v>
                </c:pt>
                <c:pt idx="600">
                  <c:v>41586</c:v>
                </c:pt>
                <c:pt idx="601">
                  <c:v>41589</c:v>
                </c:pt>
                <c:pt idx="602">
                  <c:v>41590</c:v>
                </c:pt>
                <c:pt idx="603">
                  <c:v>41591</c:v>
                </c:pt>
                <c:pt idx="604">
                  <c:v>41592</c:v>
                </c:pt>
                <c:pt idx="605">
                  <c:v>41593</c:v>
                </c:pt>
                <c:pt idx="606">
                  <c:v>41596</c:v>
                </c:pt>
                <c:pt idx="607">
                  <c:v>41597</c:v>
                </c:pt>
                <c:pt idx="608">
                  <c:v>41598</c:v>
                </c:pt>
                <c:pt idx="609">
                  <c:v>41599</c:v>
                </c:pt>
                <c:pt idx="610">
                  <c:v>41600</c:v>
                </c:pt>
                <c:pt idx="611">
                  <c:v>41603</c:v>
                </c:pt>
                <c:pt idx="612">
                  <c:v>41604</c:v>
                </c:pt>
                <c:pt idx="613">
                  <c:v>41605</c:v>
                </c:pt>
                <c:pt idx="614">
                  <c:v>41607</c:v>
                </c:pt>
                <c:pt idx="615">
                  <c:v>41610</c:v>
                </c:pt>
                <c:pt idx="616">
                  <c:v>41611</c:v>
                </c:pt>
                <c:pt idx="617">
                  <c:v>41612</c:v>
                </c:pt>
                <c:pt idx="618">
                  <c:v>41613</c:v>
                </c:pt>
                <c:pt idx="619">
                  <c:v>41614</c:v>
                </c:pt>
                <c:pt idx="620">
                  <c:v>41617</c:v>
                </c:pt>
                <c:pt idx="621">
                  <c:v>41618</c:v>
                </c:pt>
                <c:pt idx="622">
                  <c:v>41619</c:v>
                </c:pt>
                <c:pt idx="623">
                  <c:v>41620</c:v>
                </c:pt>
                <c:pt idx="624">
                  <c:v>41621</c:v>
                </c:pt>
                <c:pt idx="625">
                  <c:v>41624</c:v>
                </c:pt>
                <c:pt idx="626">
                  <c:v>41625</c:v>
                </c:pt>
                <c:pt idx="627">
                  <c:v>41626</c:v>
                </c:pt>
                <c:pt idx="628">
                  <c:v>41627</c:v>
                </c:pt>
                <c:pt idx="629">
                  <c:v>41628</c:v>
                </c:pt>
                <c:pt idx="630">
                  <c:v>41631</c:v>
                </c:pt>
                <c:pt idx="631">
                  <c:v>41632</c:v>
                </c:pt>
                <c:pt idx="632">
                  <c:v>41634</c:v>
                </c:pt>
                <c:pt idx="633">
                  <c:v>41635</c:v>
                </c:pt>
                <c:pt idx="634">
                  <c:v>41638</c:v>
                </c:pt>
                <c:pt idx="635">
                  <c:v>41639</c:v>
                </c:pt>
                <c:pt idx="636">
                  <c:v>41641</c:v>
                </c:pt>
                <c:pt idx="637">
                  <c:v>41642</c:v>
                </c:pt>
                <c:pt idx="638">
                  <c:v>41645</c:v>
                </c:pt>
                <c:pt idx="639">
                  <c:v>41646</c:v>
                </c:pt>
                <c:pt idx="640">
                  <c:v>41647</c:v>
                </c:pt>
                <c:pt idx="641">
                  <c:v>41648</c:v>
                </c:pt>
                <c:pt idx="642">
                  <c:v>41649</c:v>
                </c:pt>
                <c:pt idx="643">
                  <c:v>41652</c:v>
                </c:pt>
                <c:pt idx="644">
                  <c:v>41653</c:v>
                </c:pt>
                <c:pt idx="645">
                  <c:v>41654</c:v>
                </c:pt>
                <c:pt idx="646">
                  <c:v>41655</c:v>
                </c:pt>
                <c:pt idx="647">
                  <c:v>41656</c:v>
                </c:pt>
                <c:pt idx="648">
                  <c:v>41660</c:v>
                </c:pt>
                <c:pt idx="649">
                  <c:v>41661</c:v>
                </c:pt>
                <c:pt idx="650">
                  <c:v>41662</c:v>
                </c:pt>
                <c:pt idx="651">
                  <c:v>41663</c:v>
                </c:pt>
                <c:pt idx="652">
                  <c:v>41666</c:v>
                </c:pt>
                <c:pt idx="653">
                  <c:v>41667</c:v>
                </c:pt>
                <c:pt idx="654">
                  <c:v>41668</c:v>
                </c:pt>
                <c:pt idx="655">
                  <c:v>41669</c:v>
                </c:pt>
                <c:pt idx="656">
                  <c:v>41670</c:v>
                </c:pt>
                <c:pt idx="657">
                  <c:v>41673</c:v>
                </c:pt>
                <c:pt idx="658">
                  <c:v>41674</c:v>
                </c:pt>
                <c:pt idx="659">
                  <c:v>41675</c:v>
                </c:pt>
                <c:pt idx="660">
                  <c:v>41676</c:v>
                </c:pt>
                <c:pt idx="661">
                  <c:v>41677</c:v>
                </c:pt>
                <c:pt idx="662">
                  <c:v>41680</c:v>
                </c:pt>
                <c:pt idx="663">
                  <c:v>41681</c:v>
                </c:pt>
                <c:pt idx="664">
                  <c:v>41682</c:v>
                </c:pt>
                <c:pt idx="665">
                  <c:v>41683</c:v>
                </c:pt>
                <c:pt idx="666">
                  <c:v>41684</c:v>
                </c:pt>
                <c:pt idx="667">
                  <c:v>41688</c:v>
                </c:pt>
                <c:pt idx="668">
                  <c:v>41689</c:v>
                </c:pt>
                <c:pt idx="669">
                  <c:v>41690</c:v>
                </c:pt>
                <c:pt idx="670">
                  <c:v>41691</c:v>
                </c:pt>
                <c:pt idx="671">
                  <c:v>41694</c:v>
                </c:pt>
                <c:pt idx="672">
                  <c:v>41695</c:v>
                </c:pt>
                <c:pt idx="673">
                  <c:v>41696</c:v>
                </c:pt>
                <c:pt idx="674">
                  <c:v>41697</c:v>
                </c:pt>
                <c:pt idx="675">
                  <c:v>41698</c:v>
                </c:pt>
                <c:pt idx="676">
                  <c:v>41701</c:v>
                </c:pt>
                <c:pt idx="677">
                  <c:v>41702</c:v>
                </c:pt>
                <c:pt idx="678">
                  <c:v>41703</c:v>
                </c:pt>
                <c:pt idx="679">
                  <c:v>41704</c:v>
                </c:pt>
                <c:pt idx="680">
                  <c:v>41705</c:v>
                </c:pt>
                <c:pt idx="681">
                  <c:v>41708</c:v>
                </c:pt>
                <c:pt idx="682">
                  <c:v>41709</c:v>
                </c:pt>
                <c:pt idx="683">
                  <c:v>41710</c:v>
                </c:pt>
                <c:pt idx="684">
                  <c:v>41711</c:v>
                </c:pt>
                <c:pt idx="685">
                  <c:v>41712</c:v>
                </c:pt>
                <c:pt idx="686">
                  <c:v>41715</c:v>
                </c:pt>
                <c:pt idx="687">
                  <c:v>41716</c:v>
                </c:pt>
                <c:pt idx="688">
                  <c:v>41717</c:v>
                </c:pt>
                <c:pt idx="689">
                  <c:v>41718</c:v>
                </c:pt>
                <c:pt idx="690">
                  <c:v>41719</c:v>
                </c:pt>
                <c:pt idx="691">
                  <c:v>41722</c:v>
                </c:pt>
                <c:pt idx="692">
                  <c:v>41723</c:v>
                </c:pt>
                <c:pt idx="693">
                  <c:v>41724</c:v>
                </c:pt>
                <c:pt idx="694">
                  <c:v>41725</c:v>
                </c:pt>
                <c:pt idx="695">
                  <c:v>41726</c:v>
                </c:pt>
                <c:pt idx="696">
                  <c:v>41729</c:v>
                </c:pt>
                <c:pt idx="697">
                  <c:v>41730</c:v>
                </c:pt>
                <c:pt idx="698">
                  <c:v>41731</c:v>
                </c:pt>
                <c:pt idx="699">
                  <c:v>41732</c:v>
                </c:pt>
                <c:pt idx="700">
                  <c:v>41733</c:v>
                </c:pt>
                <c:pt idx="701">
                  <c:v>41736</c:v>
                </c:pt>
                <c:pt idx="702">
                  <c:v>41737</c:v>
                </c:pt>
                <c:pt idx="703">
                  <c:v>41738</c:v>
                </c:pt>
                <c:pt idx="704">
                  <c:v>41739</c:v>
                </c:pt>
                <c:pt idx="705">
                  <c:v>41740</c:v>
                </c:pt>
                <c:pt idx="706">
                  <c:v>41743</c:v>
                </c:pt>
                <c:pt idx="707">
                  <c:v>41744</c:v>
                </c:pt>
                <c:pt idx="708">
                  <c:v>41745</c:v>
                </c:pt>
                <c:pt idx="709">
                  <c:v>41746</c:v>
                </c:pt>
                <c:pt idx="710">
                  <c:v>41750</c:v>
                </c:pt>
                <c:pt idx="711">
                  <c:v>41751</c:v>
                </c:pt>
                <c:pt idx="712">
                  <c:v>41752</c:v>
                </c:pt>
                <c:pt idx="713">
                  <c:v>41753</c:v>
                </c:pt>
                <c:pt idx="714">
                  <c:v>41754</c:v>
                </c:pt>
                <c:pt idx="715">
                  <c:v>41757</c:v>
                </c:pt>
                <c:pt idx="716">
                  <c:v>41758</c:v>
                </c:pt>
                <c:pt idx="717">
                  <c:v>41759</c:v>
                </c:pt>
                <c:pt idx="718">
                  <c:v>41760</c:v>
                </c:pt>
                <c:pt idx="719">
                  <c:v>41761</c:v>
                </c:pt>
                <c:pt idx="720">
                  <c:v>41764</c:v>
                </c:pt>
                <c:pt idx="721">
                  <c:v>41765</c:v>
                </c:pt>
                <c:pt idx="722">
                  <c:v>41766</c:v>
                </c:pt>
                <c:pt idx="723">
                  <c:v>41767</c:v>
                </c:pt>
                <c:pt idx="724">
                  <c:v>41768</c:v>
                </c:pt>
                <c:pt idx="725">
                  <c:v>41771</c:v>
                </c:pt>
                <c:pt idx="726">
                  <c:v>41772</c:v>
                </c:pt>
                <c:pt idx="727">
                  <c:v>41773</c:v>
                </c:pt>
                <c:pt idx="728">
                  <c:v>41774</c:v>
                </c:pt>
                <c:pt idx="729">
                  <c:v>41775</c:v>
                </c:pt>
                <c:pt idx="730">
                  <c:v>41778</c:v>
                </c:pt>
                <c:pt idx="731">
                  <c:v>41779</c:v>
                </c:pt>
                <c:pt idx="732">
                  <c:v>41780</c:v>
                </c:pt>
                <c:pt idx="733">
                  <c:v>41781</c:v>
                </c:pt>
                <c:pt idx="734">
                  <c:v>41782</c:v>
                </c:pt>
                <c:pt idx="735">
                  <c:v>41786</c:v>
                </c:pt>
                <c:pt idx="736">
                  <c:v>41787</c:v>
                </c:pt>
                <c:pt idx="737">
                  <c:v>41788</c:v>
                </c:pt>
                <c:pt idx="738">
                  <c:v>41789</c:v>
                </c:pt>
                <c:pt idx="739">
                  <c:v>41792</c:v>
                </c:pt>
                <c:pt idx="740">
                  <c:v>41793</c:v>
                </c:pt>
                <c:pt idx="741">
                  <c:v>41794</c:v>
                </c:pt>
                <c:pt idx="742">
                  <c:v>41795</c:v>
                </c:pt>
                <c:pt idx="743">
                  <c:v>41796</c:v>
                </c:pt>
                <c:pt idx="744">
                  <c:v>41799</c:v>
                </c:pt>
                <c:pt idx="745">
                  <c:v>41800</c:v>
                </c:pt>
                <c:pt idx="746">
                  <c:v>41801</c:v>
                </c:pt>
                <c:pt idx="747">
                  <c:v>41802</c:v>
                </c:pt>
                <c:pt idx="748">
                  <c:v>41803</c:v>
                </c:pt>
                <c:pt idx="749">
                  <c:v>41806</c:v>
                </c:pt>
                <c:pt idx="750">
                  <c:v>41807</c:v>
                </c:pt>
                <c:pt idx="751">
                  <c:v>41808</c:v>
                </c:pt>
                <c:pt idx="752">
                  <c:v>41809</c:v>
                </c:pt>
                <c:pt idx="753">
                  <c:v>41810</c:v>
                </c:pt>
                <c:pt idx="754">
                  <c:v>41813</c:v>
                </c:pt>
                <c:pt idx="755">
                  <c:v>41814</c:v>
                </c:pt>
                <c:pt idx="756">
                  <c:v>41815</c:v>
                </c:pt>
                <c:pt idx="757">
                  <c:v>41816</c:v>
                </c:pt>
                <c:pt idx="758">
                  <c:v>41817</c:v>
                </c:pt>
                <c:pt idx="759">
                  <c:v>41820</c:v>
                </c:pt>
                <c:pt idx="760">
                  <c:v>41821</c:v>
                </c:pt>
                <c:pt idx="761">
                  <c:v>41822</c:v>
                </c:pt>
                <c:pt idx="762">
                  <c:v>41823</c:v>
                </c:pt>
                <c:pt idx="763">
                  <c:v>41827</c:v>
                </c:pt>
                <c:pt idx="764">
                  <c:v>41828</c:v>
                </c:pt>
                <c:pt idx="765">
                  <c:v>41829</c:v>
                </c:pt>
                <c:pt idx="766">
                  <c:v>41830</c:v>
                </c:pt>
                <c:pt idx="767">
                  <c:v>41831</c:v>
                </c:pt>
                <c:pt idx="768">
                  <c:v>41834</c:v>
                </c:pt>
                <c:pt idx="769">
                  <c:v>41835</c:v>
                </c:pt>
                <c:pt idx="770">
                  <c:v>41836</c:v>
                </c:pt>
                <c:pt idx="771">
                  <c:v>41837</c:v>
                </c:pt>
                <c:pt idx="772">
                  <c:v>41838</c:v>
                </c:pt>
                <c:pt idx="773">
                  <c:v>41841</c:v>
                </c:pt>
                <c:pt idx="774">
                  <c:v>41842</c:v>
                </c:pt>
                <c:pt idx="775">
                  <c:v>41843</c:v>
                </c:pt>
                <c:pt idx="776">
                  <c:v>41844</c:v>
                </c:pt>
                <c:pt idx="777">
                  <c:v>41845</c:v>
                </c:pt>
                <c:pt idx="778">
                  <c:v>41848</c:v>
                </c:pt>
                <c:pt idx="779">
                  <c:v>41849</c:v>
                </c:pt>
                <c:pt idx="780">
                  <c:v>41850</c:v>
                </c:pt>
                <c:pt idx="781">
                  <c:v>41851</c:v>
                </c:pt>
                <c:pt idx="782">
                  <c:v>41852</c:v>
                </c:pt>
                <c:pt idx="783">
                  <c:v>41855</c:v>
                </c:pt>
                <c:pt idx="784">
                  <c:v>41856</c:v>
                </c:pt>
                <c:pt idx="785">
                  <c:v>41857</c:v>
                </c:pt>
                <c:pt idx="786">
                  <c:v>41858</c:v>
                </c:pt>
                <c:pt idx="787">
                  <c:v>41859</c:v>
                </c:pt>
                <c:pt idx="788">
                  <c:v>41862</c:v>
                </c:pt>
                <c:pt idx="789">
                  <c:v>41863</c:v>
                </c:pt>
                <c:pt idx="790">
                  <c:v>41864</c:v>
                </c:pt>
                <c:pt idx="791">
                  <c:v>41865</c:v>
                </c:pt>
                <c:pt idx="792">
                  <c:v>41866</c:v>
                </c:pt>
                <c:pt idx="793">
                  <c:v>41869</c:v>
                </c:pt>
                <c:pt idx="794">
                  <c:v>41870</c:v>
                </c:pt>
                <c:pt idx="795">
                  <c:v>41871</c:v>
                </c:pt>
                <c:pt idx="796">
                  <c:v>41872</c:v>
                </c:pt>
                <c:pt idx="797">
                  <c:v>41873</c:v>
                </c:pt>
                <c:pt idx="798">
                  <c:v>41876</c:v>
                </c:pt>
                <c:pt idx="799">
                  <c:v>41877</c:v>
                </c:pt>
                <c:pt idx="800">
                  <c:v>41878</c:v>
                </c:pt>
                <c:pt idx="801">
                  <c:v>41879</c:v>
                </c:pt>
                <c:pt idx="802">
                  <c:v>41880</c:v>
                </c:pt>
                <c:pt idx="803">
                  <c:v>41884</c:v>
                </c:pt>
                <c:pt idx="804">
                  <c:v>41885</c:v>
                </c:pt>
                <c:pt idx="805">
                  <c:v>41886</c:v>
                </c:pt>
                <c:pt idx="806">
                  <c:v>41887</c:v>
                </c:pt>
                <c:pt idx="807">
                  <c:v>41890</c:v>
                </c:pt>
                <c:pt idx="808">
                  <c:v>41891</c:v>
                </c:pt>
                <c:pt idx="809">
                  <c:v>41892</c:v>
                </c:pt>
                <c:pt idx="810">
                  <c:v>41893</c:v>
                </c:pt>
                <c:pt idx="811">
                  <c:v>41894</c:v>
                </c:pt>
                <c:pt idx="812">
                  <c:v>41897</c:v>
                </c:pt>
                <c:pt idx="813">
                  <c:v>41898</c:v>
                </c:pt>
                <c:pt idx="814">
                  <c:v>41899</c:v>
                </c:pt>
                <c:pt idx="815">
                  <c:v>41900</c:v>
                </c:pt>
                <c:pt idx="816">
                  <c:v>41901</c:v>
                </c:pt>
                <c:pt idx="817">
                  <c:v>41904</c:v>
                </c:pt>
                <c:pt idx="818">
                  <c:v>41905</c:v>
                </c:pt>
                <c:pt idx="819">
                  <c:v>41906</c:v>
                </c:pt>
                <c:pt idx="820">
                  <c:v>41907</c:v>
                </c:pt>
                <c:pt idx="821">
                  <c:v>41908</c:v>
                </c:pt>
                <c:pt idx="822">
                  <c:v>41911</c:v>
                </c:pt>
                <c:pt idx="823">
                  <c:v>41912</c:v>
                </c:pt>
                <c:pt idx="824">
                  <c:v>41913</c:v>
                </c:pt>
                <c:pt idx="825">
                  <c:v>41914</c:v>
                </c:pt>
                <c:pt idx="826">
                  <c:v>41915</c:v>
                </c:pt>
                <c:pt idx="827">
                  <c:v>41918</c:v>
                </c:pt>
                <c:pt idx="828">
                  <c:v>41919</c:v>
                </c:pt>
                <c:pt idx="829">
                  <c:v>41920</c:v>
                </c:pt>
                <c:pt idx="830">
                  <c:v>41921</c:v>
                </c:pt>
                <c:pt idx="831">
                  <c:v>41922</c:v>
                </c:pt>
                <c:pt idx="832">
                  <c:v>41925</c:v>
                </c:pt>
                <c:pt idx="833">
                  <c:v>41926</c:v>
                </c:pt>
                <c:pt idx="834">
                  <c:v>41927</c:v>
                </c:pt>
                <c:pt idx="835">
                  <c:v>41928</c:v>
                </c:pt>
                <c:pt idx="836">
                  <c:v>41929</c:v>
                </c:pt>
                <c:pt idx="837">
                  <c:v>41932</c:v>
                </c:pt>
                <c:pt idx="838">
                  <c:v>41933</c:v>
                </c:pt>
                <c:pt idx="839">
                  <c:v>41934</c:v>
                </c:pt>
                <c:pt idx="840">
                  <c:v>41935</c:v>
                </c:pt>
                <c:pt idx="841">
                  <c:v>41936</c:v>
                </c:pt>
                <c:pt idx="842">
                  <c:v>41939</c:v>
                </c:pt>
                <c:pt idx="843">
                  <c:v>41940</c:v>
                </c:pt>
                <c:pt idx="844">
                  <c:v>41941</c:v>
                </c:pt>
                <c:pt idx="845">
                  <c:v>41942</c:v>
                </c:pt>
                <c:pt idx="846">
                  <c:v>41943</c:v>
                </c:pt>
                <c:pt idx="847">
                  <c:v>41946</c:v>
                </c:pt>
                <c:pt idx="848">
                  <c:v>41947</c:v>
                </c:pt>
                <c:pt idx="849">
                  <c:v>41948</c:v>
                </c:pt>
                <c:pt idx="850">
                  <c:v>41949</c:v>
                </c:pt>
                <c:pt idx="851">
                  <c:v>41950</c:v>
                </c:pt>
                <c:pt idx="852">
                  <c:v>41953</c:v>
                </c:pt>
                <c:pt idx="853">
                  <c:v>41954</c:v>
                </c:pt>
                <c:pt idx="854">
                  <c:v>41955</c:v>
                </c:pt>
                <c:pt idx="855">
                  <c:v>41956</c:v>
                </c:pt>
                <c:pt idx="856">
                  <c:v>41957</c:v>
                </c:pt>
                <c:pt idx="857">
                  <c:v>41960</c:v>
                </c:pt>
                <c:pt idx="858">
                  <c:v>41961</c:v>
                </c:pt>
                <c:pt idx="859">
                  <c:v>41962</c:v>
                </c:pt>
                <c:pt idx="860">
                  <c:v>41963</c:v>
                </c:pt>
                <c:pt idx="861">
                  <c:v>41964</c:v>
                </c:pt>
                <c:pt idx="862">
                  <c:v>41967</c:v>
                </c:pt>
                <c:pt idx="863">
                  <c:v>41968</c:v>
                </c:pt>
                <c:pt idx="864">
                  <c:v>41969</c:v>
                </c:pt>
                <c:pt idx="865">
                  <c:v>41971</c:v>
                </c:pt>
                <c:pt idx="866">
                  <c:v>41974</c:v>
                </c:pt>
                <c:pt idx="867">
                  <c:v>41975</c:v>
                </c:pt>
                <c:pt idx="868">
                  <c:v>41976</c:v>
                </c:pt>
                <c:pt idx="869">
                  <c:v>41977</c:v>
                </c:pt>
                <c:pt idx="870">
                  <c:v>41978</c:v>
                </c:pt>
                <c:pt idx="871">
                  <c:v>41981</c:v>
                </c:pt>
                <c:pt idx="872">
                  <c:v>41982</c:v>
                </c:pt>
                <c:pt idx="873">
                  <c:v>41983</c:v>
                </c:pt>
                <c:pt idx="874">
                  <c:v>41984</c:v>
                </c:pt>
                <c:pt idx="875">
                  <c:v>41985</c:v>
                </c:pt>
                <c:pt idx="876">
                  <c:v>41988</c:v>
                </c:pt>
                <c:pt idx="877">
                  <c:v>41989</c:v>
                </c:pt>
                <c:pt idx="878">
                  <c:v>41990</c:v>
                </c:pt>
                <c:pt idx="879">
                  <c:v>41991</c:v>
                </c:pt>
                <c:pt idx="880">
                  <c:v>41992</c:v>
                </c:pt>
                <c:pt idx="881">
                  <c:v>41995</c:v>
                </c:pt>
                <c:pt idx="882">
                  <c:v>41996</c:v>
                </c:pt>
                <c:pt idx="883">
                  <c:v>41997</c:v>
                </c:pt>
                <c:pt idx="884">
                  <c:v>41999</c:v>
                </c:pt>
                <c:pt idx="885">
                  <c:v>42002</c:v>
                </c:pt>
                <c:pt idx="886">
                  <c:v>42003</c:v>
                </c:pt>
                <c:pt idx="887">
                  <c:v>42004</c:v>
                </c:pt>
                <c:pt idx="888">
                  <c:v>42006</c:v>
                </c:pt>
                <c:pt idx="889">
                  <c:v>42009</c:v>
                </c:pt>
                <c:pt idx="890">
                  <c:v>42010</c:v>
                </c:pt>
                <c:pt idx="891">
                  <c:v>42011</c:v>
                </c:pt>
                <c:pt idx="892">
                  <c:v>42012</c:v>
                </c:pt>
                <c:pt idx="893">
                  <c:v>42013</c:v>
                </c:pt>
                <c:pt idx="894">
                  <c:v>42016</c:v>
                </c:pt>
                <c:pt idx="895">
                  <c:v>42017</c:v>
                </c:pt>
                <c:pt idx="896">
                  <c:v>42018</c:v>
                </c:pt>
                <c:pt idx="897">
                  <c:v>42019</c:v>
                </c:pt>
                <c:pt idx="898">
                  <c:v>42020</c:v>
                </c:pt>
                <c:pt idx="899">
                  <c:v>42024</c:v>
                </c:pt>
                <c:pt idx="900">
                  <c:v>42025</c:v>
                </c:pt>
                <c:pt idx="901">
                  <c:v>42026</c:v>
                </c:pt>
                <c:pt idx="902">
                  <c:v>42027</c:v>
                </c:pt>
                <c:pt idx="903">
                  <c:v>42030</c:v>
                </c:pt>
                <c:pt idx="904">
                  <c:v>42031</c:v>
                </c:pt>
                <c:pt idx="905">
                  <c:v>42032</c:v>
                </c:pt>
                <c:pt idx="906">
                  <c:v>42033</c:v>
                </c:pt>
                <c:pt idx="907">
                  <c:v>42034</c:v>
                </c:pt>
                <c:pt idx="908">
                  <c:v>42037</c:v>
                </c:pt>
                <c:pt idx="909">
                  <c:v>42038</c:v>
                </c:pt>
                <c:pt idx="910">
                  <c:v>42039</c:v>
                </c:pt>
                <c:pt idx="911">
                  <c:v>42040</c:v>
                </c:pt>
                <c:pt idx="912">
                  <c:v>42041</c:v>
                </c:pt>
                <c:pt idx="913">
                  <c:v>42044</c:v>
                </c:pt>
                <c:pt idx="914">
                  <c:v>42045</c:v>
                </c:pt>
                <c:pt idx="915">
                  <c:v>42046</c:v>
                </c:pt>
                <c:pt idx="916">
                  <c:v>42047</c:v>
                </c:pt>
                <c:pt idx="917">
                  <c:v>42048</c:v>
                </c:pt>
                <c:pt idx="918">
                  <c:v>42052</c:v>
                </c:pt>
                <c:pt idx="919">
                  <c:v>42053</c:v>
                </c:pt>
                <c:pt idx="920">
                  <c:v>42054</c:v>
                </c:pt>
                <c:pt idx="921">
                  <c:v>42055</c:v>
                </c:pt>
                <c:pt idx="922">
                  <c:v>42058</c:v>
                </c:pt>
                <c:pt idx="923">
                  <c:v>42059</c:v>
                </c:pt>
                <c:pt idx="924">
                  <c:v>42060</c:v>
                </c:pt>
                <c:pt idx="925">
                  <c:v>42061</c:v>
                </c:pt>
                <c:pt idx="926">
                  <c:v>42062</c:v>
                </c:pt>
                <c:pt idx="927">
                  <c:v>42065</c:v>
                </c:pt>
                <c:pt idx="928">
                  <c:v>42066</c:v>
                </c:pt>
                <c:pt idx="929">
                  <c:v>42067</c:v>
                </c:pt>
                <c:pt idx="930">
                  <c:v>42068</c:v>
                </c:pt>
                <c:pt idx="931">
                  <c:v>42069</c:v>
                </c:pt>
                <c:pt idx="932">
                  <c:v>42072</c:v>
                </c:pt>
                <c:pt idx="933">
                  <c:v>42073</c:v>
                </c:pt>
                <c:pt idx="934">
                  <c:v>42074</c:v>
                </c:pt>
                <c:pt idx="935">
                  <c:v>42075</c:v>
                </c:pt>
                <c:pt idx="936">
                  <c:v>42076</c:v>
                </c:pt>
                <c:pt idx="937">
                  <c:v>42079</c:v>
                </c:pt>
                <c:pt idx="938">
                  <c:v>42080</c:v>
                </c:pt>
                <c:pt idx="939">
                  <c:v>42081</c:v>
                </c:pt>
                <c:pt idx="940">
                  <c:v>42082</c:v>
                </c:pt>
                <c:pt idx="941">
                  <c:v>42083</c:v>
                </c:pt>
                <c:pt idx="942">
                  <c:v>42086</c:v>
                </c:pt>
                <c:pt idx="943">
                  <c:v>42087</c:v>
                </c:pt>
                <c:pt idx="944">
                  <c:v>42088</c:v>
                </c:pt>
                <c:pt idx="945">
                  <c:v>42089</c:v>
                </c:pt>
                <c:pt idx="946">
                  <c:v>42090</c:v>
                </c:pt>
                <c:pt idx="947">
                  <c:v>42093</c:v>
                </c:pt>
                <c:pt idx="948">
                  <c:v>42094</c:v>
                </c:pt>
                <c:pt idx="949">
                  <c:v>42095</c:v>
                </c:pt>
                <c:pt idx="950">
                  <c:v>42096</c:v>
                </c:pt>
                <c:pt idx="951">
                  <c:v>42100</c:v>
                </c:pt>
                <c:pt idx="952">
                  <c:v>42101</c:v>
                </c:pt>
                <c:pt idx="953">
                  <c:v>42102</c:v>
                </c:pt>
                <c:pt idx="954">
                  <c:v>42103</c:v>
                </c:pt>
                <c:pt idx="955">
                  <c:v>42104</c:v>
                </c:pt>
                <c:pt idx="956">
                  <c:v>42107</c:v>
                </c:pt>
                <c:pt idx="957">
                  <c:v>42108</c:v>
                </c:pt>
                <c:pt idx="958">
                  <c:v>42109</c:v>
                </c:pt>
                <c:pt idx="959">
                  <c:v>42110</c:v>
                </c:pt>
                <c:pt idx="960">
                  <c:v>42111</c:v>
                </c:pt>
                <c:pt idx="961">
                  <c:v>42114</c:v>
                </c:pt>
                <c:pt idx="962">
                  <c:v>42115</c:v>
                </c:pt>
                <c:pt idx="963">
                  <c:v>42116</c:v>
                </c:pt>
                <c:pt idx="964">
                  <c:v>42117</c:v>
                </c:pt>
                <c:pt idx="965">
                  <c:v>42118</c:v>
                </c:pt>
                <c:pt idx="966">
                  <c:v>42121</c:v>
                </c:pt>
                <c:pt idx="967">
                  <c:v>42122</c:v>
                </c:pt>
                <c:pt idx="968">
                  <c:v>42123</c:v>
                </c:pt>
                <c:pt idx="969">
                  <c:v>42124</c:v>
                </c:pt>
                <c:pt idx="970">
                  <c:v>42125</c:v>
                </c:pt>
                <c:pt idx="971">
                  <c:v>42128</c:v>
                </c:pt>
                <c:pt idx="972">
                  <c:v>42129</c:v>
                </c:pt>
                <c:pt idx="973">
                  <c:v>42130</c:v>
                </c:pt>
                <c:pt idx="974">
                  <c:v>42131</c:v>
                </c:pt>
                <c:pt idx="975">
                  <c:v>42132</c:v>
                </c:pt>
                <c:pt idx="976">
                  <c:v>42135</c:v>
                </c:pt>
                <c:pt idx="977">
                  <c:v>42136</c:v>
                </c:pt>
                <c:pt idx="978">
                  <c:v>42137</c:v>
                </c:pt>
                <c:pt idx="979">
                  <c:v>42138</c:v>
                </c:pt>
                <c:pt idx="980">
                  <c:v>42139</c:v>
                </c:pt>
                <c:pt idx="981">
                  <c:v>42142</c:v>
                </c:pt>
                <c:pt idx="982">
                  <c:v>42143</c:v>
                </c:pt>
                <c:pt idx="983">
                  <c:v>42144</c:v>
                </c:pt>
                <c:pt idx="984">
                  <c:v>42145</c:v>
                </c:pt>
                <c:pt idx="985">
                  <c:v>42146</c:v>
                </c:pt>
                <c:pt idx="986">
                  <c:v>42150</c:v>
                </c:pt>
                <c:pt idx="987">
                  <c:v>42151</c:v>
                </c:pt>
                <c:pt idx="988">
                  <c:v>42152</c:v>
                </c:pt>
                <c:pt idx="989">
                  <c:v>42153</c:v>
                </c:pt>
                <c:pt idx="990">
                  <c:v>42156</c:v>
                </c:pt>
                <c:pt idx="991">
                  <c:v>42157</c:v>
                </c:pt>
                <c:pt idx="992">
                  <c:v>42158</c:v>
                </c:pt>
                <c:pt idx="993">
                  <c:v>42159</c:v>
                </c:pt>
                <c:pt idx="994">
                  <c:v>42160</c:v>
                </c:pt>
                <c:pt idx="995">
                  <c:v>42163</c:v>
                </c:pt>
                <c:pt idx="996">
                  <c:v>42164</c:v>
                </c:pt>
                <c:pt idx="997">
                  <c:v>42165</c:v>
                </c:pt>
                <c:pt idx="998">
                  <c:v>42166</c:v>
                </c:pt>
                <c:pt idx="999">
                  <c:v>42167</c:v>
                </c:pt>
                <c:pt idx="1000">
                  <c:v>42170</c:v>
                </c:pt>
                <c:pt idx="1001">
                  <c:v>42171</c:v>
                </c:pt>
                <c:pt idx="1002">
                  <c:v>42172</c:v>
                </c:pt>
                <c:pt idx="1003">
                  <c:v>42173</c:v>
                </c:pt>
                <c:pt idx="1004">
                  <c:v>42174</c:v>
                </c:pt>
                <c:pt idx="1005">
                  <c:v>42177</c:v>
                </c:pt>
                <c:pt idx="1006">
                  <c:v>42178</c:v>
                </c:pt>
                <c:pt idx="1007">
                  <c:v>42179</c:v>
                </c:pt>
                <c:pt idx="1008">
                  <c:v>42180</c:v>
                </c:pt>
                <c:pt idx="1009">
                  <c:v>42181</c:v>
                </c:pt>
                <c:pt idx="1010">
                  <c:v>42184</c:v>
                </c:pt>
                <c:pt idx="1011">
                  <c:v>42185</c:v>
                </c:pt>
                <c:pt idx="1012">
                  <c:v>42186</c:v>
                </c:pt>
                <c:pt idx="1013">
                  <c:v>42187</c:v>
                </c:pt>
                <c:pt idx="1014">
                  <c:v>42191</c:v>
                </c:pt>
                <c:pt idx="1015">
                  <c:v>42192</c:v>
                </c:pt>
                <c:pt idx="1016">
                  <c:v>42193</c:v>
                </c:pt>
                <c:pt idx="1017">
                  <c:v>42194</c:v>
                </c:pt>
                <c:pt idx="1018">
                  <c:v>42195</c:v>
                </c:pt>
                <c:pt idx="1019">
                  <c:v>42198</c:v>
                </c:pt>
                <c:pt idx="1020">
                  <c:v>42199</c:v>
                </c:pt>
                <c:pt idx="1021">
                  <c:v>42200</c:v>
                </c:pt>
                <c:pt idx="1022">
                  <c:v>42201</c:v>
                </c:pt>
                <c:pt idx="1023">
                  <c:v>42202</c:v>
                </c:pt>
                <c:pt idx="1024">
                  <c:v>42205</c:v>
                </c:pt>
                <c:pt idx="1025">
                  <c:v>42206</c:v>
                </c:pt>
                <c:pt idx="1026">
                  <c:v>42207</c:v>
                </c:pt>
                <c:pt idx="1027">
                  <c:v>42208</c:v>
                </c:pt>
                <c:pt idx="1028">
                  <c:v>42209</c:v>
                </c:pt>
                <c:pt idx="1029">
                  <c:v>42212</c:v>
                </c:pt>
                <c:pt idx="1030">
                  <c:v>42213</c:v>
                </c:pt>
                <c:pt idx="1031">
                  <c:v>42214</c:v>
                </c:pt>
                <c:pt idx="1032">
                  <c:v>42215</c:v>
                </c:pt>
                <c:pt idx="1033">
                  <c:v>42216</c:v>
                </c:pt>
                <c:pt idx="1034">
                  <c:v>42219</c:v>
                </c:pt>
                <c:pt idx="1035">
                  <c:v>42220</c:v>
                </c:pt>
                <c:pt idx="1036">
                  <c:v>42221</c:v>
                </c:pt>
                <c:pt idx="1037">
                  <c:v>42222</c:v>
                </c:pt>
                <c:pt idx="1038">
                  <c:v>42223</c:v>
                </c:pt>
                <c:pt idx="1039">
                  <c:v>42226</c:v>
                </c:pt>
                <c:pt idx="1040">
                  <c:v>42227</c:v>
                </c:pt>
                <c:pt idx="1041">
                  <c:v>42228</c:v>
                </c:pt>
                <c:pt idx="1042">
                  <c:v>42229</c:v>
                </c:pt>
                <c:pt idx="1043">
                  <c:v>42230</c:v>
                </c:pt>
                <c:pt idx="1044">
                  <c:v>42233</c:v>
                </c:pt>
                <c:pt idx="1045">
                  <c:v>42234</c:v>
                </c:pt>
                <c:pt idx="1046">
                  <c:v>42235</c:v>
                </c:pt>
                <c:pt idx="1047">
                  <c:v>42236</c:v>
                </c:pt>
                <c:pt idx="1048">
                  <c:v>42237</c:v>
                </c:pt>
                <c:pt idx="1049">
                  <c:v>42240</c:v>
                </c:pt>
                <c:pt idx="1050">
                  <c:v>42241</c:v>
                </c:pt>
                <c:pt idx="1051">
                  <c:v>42242</c:v>
                </c:pt>
                <c:pt idx="1052">
                  <c:v>42243</c:v>
                </c:pt>
                <c:pt idx="1053">
                  <c:v>42244</c:v>
                </c:pt>
                <c:pt idx="1054">
                  <c:v>42247</c:v>
                </c:pt>
                <c:pt idx="1055">
                  <c:v>42248</c:v>
                </c:pt>
                <c:pt idx="1056">
                  <c:v>42249</c:v>
                </c:pt>
                <c:pt idx="1057">
                  <c:v>42250</c:v>
                </c:pt>
                <c:pt idx="1058">
                  <c:v>42251</c:v>
                </c:pt>
                <c:pt idx="1059">
                  <c:v>42255</c:v>
                </c:pt>
                <c:pt idx="1060">
                  <c:v>42256</c:v>
                </c:pt>
                <c:pt idx="1061">
                  <c:v>42257</c:v>
                </c:pt>
                <c:pt idx="1062">
                  <c:v>42258</c:v>
                </c:pt>
                <c:pt idx="1063">
                  <c:v>42261</c:v>
                </c:pt>
                <c:pt idx="1064">
                  <c:v>42262</c:v>
                </c:pt>
                <c:pt idx="1065">
                  <c:v>42263</c:v>
                </c:pt>
                <c:pt idx="1066">
                  <c:v>42264</c:v>
                </c:pt>
                <c:pt idx="1067">
                  <c:v>42265</c:v>
                </c:pt>
                <c:pt idx="1068">
                  <c:v>42268</c:v>
                </c:pt>
                <c:pt idx="1069">
                  <c:v>42269</c:v>
                </c:pt>
                <c:pt idx="1070">
                  <c:v>42270</c:v>
                </c:pt>
                <c:pt idx="1071">
                  <c:v>42271</c:v>
                </c:pt>
                <c:pt idx="1072">
                  <c:v>42272</c:v>
                </c:pt>
                <c:pt idx="1073">
                  <c:v>42275</c:v>
                </c:pt>
                <c:pt idx="1074">
                  <c:v>42276</c:v>
                </c:pt>
                <c:pt idx="1075">
                  <c:v>42277</c:v>
                </c:pt>
                <c:pt idx="1076">
                  <c:v>42278</c:v>
                </c:pt>
                <c:pt idx="1077">
                  <c:v>42279</c:v>
                </c:pt>
                <c:pt idx="1078">
                  <c:v>42282</c:v>
                </c:pt>
                <c:pt idx="1079">
                  <c:v>42283</c:v>
                </c:pt>
                <c:pt idx="1080">
                  <c:v>42284</c:v>
                </c:pt>
                <c:pt idx="1081">
                  <c:v>42285</c:v>
                </c:pt>
                <c:pt idx="1082">
                  <c:v>42286</c:v>
                </c:pt>
                <c:pt idx="1083">
                  <c:v>42289</c:v>
                </c:pt>
                <c:pt idx="1084">
                  <c:v>42290</c:v>
                </c:pt>
                <c:pt idx="1085">
                  <c:v>42291</c:v>
                </c:pt>
                <c:pt idx="1086">
                  <c:v>42292</c:v>
                </c:pt>
                <c:pt idx="1087">
                  <c:v>42293</c:v>
                </c:pt>
                <c:pt idx="1088">
                  <c:v>42296</c:v>
                </c:pt>
                <c:pt idx="1089">
                  <c:v>42297</c:v>
                </c:pt>
                <c:pt idx="1090">
                  <c:v>42298</c:v>
                </c:pt>
                <c:pt idx="1091">
                  <c:v>42299</c:v>
                </c:pt>
                <c:pt idx="1092">
                  <c:v>42300</c:v>
                </c:pt>
                <c:pt idx="1093">
                  <c:v>42303</c:v>
                </c:pt>
                <c:pt idx="1094">
                  <c:v>42304</c:v>
                </c:pt>
                <c:pt idx="1095">
                  <c:v>42305</c:v>
                </c:pt>
                <c:pt idx="1096">
                  <c:v>42306</c:v>
                </c:pt>
                <c:pt idx="1097">
                  <c:v>42307</c:v>
                </c:pt>
                <c:pt idx="1098">
                  <c:v>42310</c:v>
                </c:pt>
                <c:pt idx="1099">
                  <c:v>42311</c:v>
                </c:pt>
                <c:pt idx="1100">
                  <c:v>42312</c:v>
                </c:pt>
                <c:pt idx="1101">
                  <c:v>42313</c:v>
                </c:pt>
                <c:pt idx="1102">
                  <c:v>42314</c:v>
                </c:pt>
                <c:pt idx="1103">
                  <c:v>42317</c:v>
                </c:pt>
                <c:pt idx="1104">
                  <c:v>42318</c:v>
                </c:pt>
                <c:pt idx="1105">
                  <c:v>42319</c:v>
                </c:pt>
                <c:pt idx="1106">
                  <c:v>42320</c:v>
                </c:pt>
                <c:pt idx="1107">
                  <c:v>42321</c:v>
                </c:pt>
                <c:pt idx="1108">
                  <c:v>42324</c:v>
                </c:pt>
                <c:pt idx="1109">
                  <c:v>42325</c:v>
                </c:pt>
                <c:pt idx="1110">
                  <c:v>42326</c:v>
                </c:pt>
                <c:pt idx="1111">
                  <c:v>42327</c:v>
                </c:pt>
                <c:pt idx="1112">
                  <c:v>42328</c:v>
                </c:pt>
                <c:pt idx="1113">
                  <c:v>42331</c:v>
                </c:pt>
                <c:pt idx="1114">
                  <c:v>42332</c:v>
                </c:pt>
                <c:pt idx="1115">
                  <c:v>42333</c:v>
                </c:pt>
                <c:pt idx="1116">
                  <c:v>42335</c:v>
                </c:pt>
                <c:pt idx="1117">
                  <c:v>42338</c:v>
                </c:pt>
                <c:pt idx="1118">
                  <c:v>42339</c:v>
                </c:pt>
                <c:pt idx="1119">
                  <c:v>42340</c:v>
                </c:pt>
                <c:pt idx="1120">
                  <c:v>42341</c:v>
                </c:pt>
                <c:pt idx="1121">
                  <c:v>42342</c:v>
                </c:pt>
                <c:pt idx="1122">
                  <c:v>42345</c:v>
                </c:pt>
                <c:pt idx="1123">
                  <c:v>42346</c:v>
                </c:pt>
                <c:pt idx="1124">
                  <c:v>42347</c:v>
                </c:pt>
                <c:pt idx="1125">
                  <c:v>42348</c:v>
                </c:pt>
                <c:pt idx="1126">
                  <c:v>42349</c:v>
                </c:pt>
                <c:pt idx="1127">
                  <c:v>42352</c:v>
                </c:pt>
                <c:pt idx="1128">
                  <c:v>42353</c:v>
                </c:pt>
                <c:pt idx="1129">
                  <c:v>42354</c:v>
                </c:pt>
                <c:pt idx="1130">
                  <c:v>42355</c:v>
                </c:pt>
                <c:pt idx="1131">
                  <c:v>42356</c:v>
                </c:pt>
                <c:pt idx="1132">
                  <c:v>42359</c:v>
                </c:pt>
                <c:pt idx="1133">
                  <c:v>42360</c:v>
                </c:pt>
                <c:pt idx="1134">
                  <c:v>42361</c:v>
                </c:pt>
                <c:pt idx="1135">
                  <c:v>42362</c:v>
                </c:pt>
                <c:pt idx="1136">
                  <c:v>42366</c:v>
                </c:pt>
                <c:pt idx="1137">
                  <c:v>42367</c:v>
                </c:pt>
                <c:pt idx="1138">
                  <c:v>42368</c:v>
                </c:pt>
                <c:pt idx="1139">
                  <c:v>42369</c:v>
                </c:pt>
                <c:pt idx="1140">
                  <c:v>42373</c:v>
                </c:pt>
                <c:pt idx="1141">
                  <c:v>42374</c:v>
                </c:pt>
                <c:pt idx="1142">
                  <c:v>42375</c:v>
                </c:pt>
                <c:pt idx="1143">
                  <c:v>42376</c:v>
                </c:pt>
                <c:pt idx="1144">
                  <c:v>42377</c:v>
                </c:pt>
                <c:pt idx="1145">
                  <c:v>42380</c:v>
                </c:pt>
                <c:pt idx="1146">
                  <c:v>42381</c:v>
                </c:pt>
                <c:pt idx="1147">
                  <c:v>42382</c:v>
                </c:pt>
                <c:pt idx="1148">
                  <c:v>42383</c:v>
                </c:pt>
                <c:pt idx="1149">
                  <c:v>42384</c:v>
                </c:pt>
                <c:pt idx="1150">
                  <c:v>42388</c:v>
                </c:pt>
                <c:pt idx="1151">
                  <c:v>42389</c:v>
                </c:pt>
                <c:pt idx="1152">
                  <c:v>42390</c:v>
                </c:pt>
                <c:pt idx="1153">
                  <c:v>42391</c:v>
                </c:pt>
                <c:pt idx="1154">
                  <c:v>42394</c:v>
                </c:pt>
                <c:pt idx="1155">
                  <c:v>42395</c:v>
                </c:pt>
                <c:pt idx="1156">
                  <c:v>42396</c:v>
                </c:pt>
                <c:pt idx="1157">
                  <c:v>42397</c:v>
                </c:pt>
                <c:pt idx="1158">
                  <c:v>42398</c:v>
                </c:pt>
                <c:pt idx="1159">
                  <c:v>42401</c:v>
                </c:pt>
                <c:pt idx="1160">
                  <c:v>42402</c:v>
                </c:pt>
                <c:pt idx="1161">
                  <c:v>42403</c:v>
                </c:pt>
                <c:pt idx="1162">
                  <c:v>42404</c:v>
                </c:pt>
                <c:pt idx="1163">
                  <c:v>42405</c:v>
                </c:pt>
                <c:pt idx="1164">
                  <c:v>42408</c:v>
                </c:pt>
                <c:pt idx="1165">
                  <c:v>42409</c:v>
                </c:pt>
                <c:pt idx="1166">
                  <c:v>42410</c:v>
                </c:pt>
                <c:pt idx="1167">
                  <c:v>42411</c:v>
                </c:pt>
                <c:pt idx="1168">
                  <c:v>42412</c:v>
                </c:pt>
                <c:pt idx="1169">
                  <c:v>42416</c:v>
                </c:pt>
                <c:pt idx="1170">
                  <c:v>42417</c:v>
                </c:pt>
                <c:pt idx="1171">
                  <c:v>42418</c:v>
                </c:pt>
                <c:pt idx="1172">
                  <c:v>42419</c:v>
                </c:pt>
                <c:pt idx="1173">
                  <c:v>42422</c:v>
                </c:pt>
                <c:pt idx="1174">
                  <c:v>42423</c:v>
                </c:pt>
                <c:pt idx="1175">
                  <c:v>42424</c:v>
                </c:pt>
                <c:pt idx="1176">
                  <c:v>42425</c:v>
                </c:pt>
                <c:pt idx="1177">
                  <c:v>42426</c:v>
                </c:pt>
                <c:pt idx="1178">
                  <c:v>42429</c:v>
                </c:pt>
                <c:pt idx="1179">
                  <c:v>42430</c:v>
                </c:pt>
                <c:pt idx="1180">
                  <c:v>42431</c:v>
                </c:pt>
                <c:pt idx="1181">
                  <c:v>42432</c:v>
                </c:pt>
                <c:pt idx="1182">
                  <c:v>42433</c:v>
                </c:pt>
                <c:pt idx="1183">
                  <c:v>42436</c:v>
                </c:pt>
                <c:pt idx="1184">
                  <c:v>42437</c:v>
                </c:pt>
                <c:pt idx="1185">
                  <c:v>42438</c:v>
                </c:pt>
                <c:pt idx="1186">
                  <c:v>42439</c:v>
                </c:pt>
                <c:pt idx="1187">
                  <c:v>42440</c:v>
                </c:pt>
                <c:pt idx="1188">
                  <c:v>42443</c:v>
                </c:pt>
                <c:pt idx="1189">
                  <c:v>42444</c:v>
                </c:pt>
                <c:pt idx="1190">
                  <c:v>42445</c:v>
                </c:pt>
                <c:pt idx="1191">
                  <c:v>42446</c:v>
                </c:pt>
                <c:pt idx="1192">
                  <c:v>42447</c:v>
                </c:pt>
                <c:pt idx="1193">
                  <c:v>42450</c:v>
                </c:pt>
                <c:pt idx="1194">
                  <c:v>42451</c:v>
                </c:pt>
                <c:pt idx="1195">
                  <c:v>42452</c:v>
                </c:pt>
                <c:pt idx="1196">
                  <c:v>42453</c:v>
                </c:pt>
                <c:pt idx="1197">
                  <c:v>42457</c:v>
                </c:pt>
                <c:pt idx="1198">
                  <c:v>42458</c:v>
                </c:pt>
                <c:pt idx="1199">
                  <c:v>42459</c:v>
                </c:pt>
                <c:pt idx="1200">
                  <c:v>42460</c:v>
                </c:pt>
                <c:pt idx="1201">
                  <c:v>42461</c:v>
                </c:pt>
                <c:pt idx="1202">
                  <c:v>42464</c:v>
                </c:pt>
                <c:pt idx="1203">
                  <c:v>42465</c:v>
                </c:pt>
                <c:pt idx="1204">
                  <c:v>42466</c:v>
                </c:pt>
                <c:pt idx="1205">
                  <c:v>42467</c:v>
                </c:pt>
                <c:pt idx="1206">
                  <c:v>42468</c:v>
                </c:pt>
                <c:pt idx="1207">
                  <c:v>42471</c:v>
                </c:pt>
                <c:pt idx="1208">
                  <c:v>42472</c:v>
                </c:pt>
                <c:pt idx="1209">
                  <c:v>42473</c:v>
                </c:pt>
                <c:pt idx="1210">
                  <c:v>42474</c:v>
                </c:pt>
                <c:pt idx="1211">
                  <c:v>42475</c:v>
                </c:pt>
                <c:pt idx="1212">
                  <c:v>42478</c:v>
                </c:pt>
                <c:pt idx="1213">
                  <c:v>42479</c:v>
                </c:pt>
                <c:pt idx="1214">
                  <c:v>42480</c:v>
                </c:pt>
                <c:pt idx="1215">
                  <c:v>42481</c:v>
                </c:pt>
                <c:pt idx="1216">
                  <c:v>42482</c:v>
                </c:pt>
                <c:pt idx="1217">
                  <c:v>42485</c:v>
                </c:pt>
                <c:pt idx="1218">
                  <c:v>42486</c:v>
                </c:pt>
                <c:pt idx="1219">
                  <c:v>42487</c:v>
                </c:pt>
                <c:pt idx="1220">
                  <c:v>42488</c:v>
                </c:pt>
                <c:pt idx="1221">
                  <c:v>42489</c:v>
                </c:pt>
                <c:pt idx="1222">
                  <c:v>42492</c:v>
                </c:pt>
                <c:pt idx="1223">
                  <c:v>42493</c:v>
                </c:pt>
                <c:pt idx="1224">
                  <c:v>42494</c:v>
                </c:pt>
                <c:pt idx="1225">
                  <c:v>42495</c:v>
                </c:pt>
                <c:pt idx="1226">
                  <c:v>42496</c:v>
                </c:pt>
                <c:pt idx="1227">
                  <c:v>42499</c:v>
                </c:pt>
                <c:pt idx="1228">
                  <c:v>42500</c:v>
                </c:pt>
                <c:pt idx="1229">
                  <c:v>42501</c:v>
                </c:pt>
                <c:pt idx="1230">
                  <c:v>42502</c:v>
                </c:pt>
                <c:pt idx="1231">
                  <c:v>42503</c:v>
                </c:pt>
                <c:pt idx="1232">
                  <c:v>42506</c:v>
                </c:pt>
                <c:pt idx="1233">
                  <c:v>42507</c:v>
                </c:pt>
                <c:pt idx="1234">
                  <c:v>42508</c:v>
                </c:pt>
                <c:pt idx="1235">
                  <c:v>42509</c:v>
                </c:pt>
                <c:pt idx="1236">
                  <c:v>42510</c:v>
                </c:pt>
                <c:pt idx="1237">
                  <c:v>42513</c:v>
                </c:pt>
                <c:pt idx="1238">
                  <c:v>42514</c:v>
                </c:pt>
                <c:pt idx="1239">
                  <c:v>42515</c:v>
                </c:pt>
                <c:pt idx="1240">
                  <c:v>42516</c:v>
                </c:pt>
                <c:pt idx="1241">
                  <c:v>42517</c:v>
                </c:pt>
                <c:pt idx="1242">
                  <c:v>42521</c:v>
                </c:pt>
                <c:pt idx="1243">
                  <c:v>42522</c:v>
                </c:pt>
                <c:pt idx="1244">
                  <c:v>42523</c:v>
                </c:pt>
                <c:pt idx="1245">
                  <c:v>42524</c:v>
                </c:pt>
              </c:numCache>
            </c:numRef>
          </c:cat>
          <c:val>
            <c:numRef>
              <c:f>Beta_Coefficient_Model_by_VRS!$P$3:$P$1248</c:f>
              <c:numCache>
                <c:formatCode>#,##0.00</c:formatCode>
                <c:ptCount val="1246"/>
                <c:pt idx="0">
                  <c:v>100</c:v>
                </c:pt>
                <c:pt idx="1">
                  <c:v>98.876976981168937</c:v>
                </c:pt>
                <c:pt idx="2">
                  <c:v>98.055652107151332</c:v>
                </c:pt>
                <c:pt idx="3">
                  <c:v>98.776403953264364</c:v>
                </c:pt>
                <c:pt idx="4">
                  <c:v>98.608788056451274</c:v>
                </c:pt>
                <c:pt idx="5">
                  <c:v>99.698298365369837</c:v>
                </c:pt>
                <c:pt idx="6">
                  <c:v>100.05028825886065</c:v>
                </c:pt>
                <c:pt idx="7">
                  <c:v>100.95541759146809</c:v>
                </c:pt>
                <c:pt idx="8">
                  <c:v>100.85484456356353</c:v>
                </c:pt>
                <c:pt idx="9">
                  <c:v>101.72645071680834</c:v>
                </c:pt>
                <c:pt idx="10">
                  <c:v>102.34664349428367</c:v>
                </c:pt>
                <c:pt idx="11">
                  <c:v>102.11196727947846</c:v>
                </c:pt>
                <c:pt idx="12">
                  <c:v>100.36876544243896</c:v>
                </c:pt>
                <c:pt idx="13">
                  <c:v>100.92189441210546</c:v>
                </c:pt>
                <c:pt idx="14">
                  <c:v>101.54207323031395</c:v>
                </c:pt>
                <c:pt idx="15">
                  <c:v>102.22930538688108</c:v>
                </c:pt>
                <c:pt idx="16">
                  <c:v>101.91082820330276</c:v>
                </c:pt>
                <c:pt idx="17">
                  <c:v>101.08950681910187</c:v>
                </c:pt>
                <c:pt idx="18">
                  <c:v>102.93329564331279</c:v>
                </c:pt>
                <c:pt idx="19">
                  <c:v>101.96111297234668</c:v>
                </c:pt>
                <c:pt idx="20">
                  <c:v>104.60945810126051</c:v>
                </c:pt>
                <c:pt idx="21">
                  <c:v>103.57023954101932</c:v>
                </c:pt>
                <c:pt idx="22">
                  <c:v>102.83272261540823</c:v>
                </c:pt>
                <c:pt idx="23">
                  <c:v>101.65941133771655</c:v>
                </c:pt>
                <c:pt idx="24">
                  <c:v>99.27925513352038</c:v>
                </c:pt>
                <c:pt idx="25">
                  <c:v>98.390887390594244</c:v>
                </c:pt>
                <c:pt idx="26">
                  <c:v>97.502512668034683</c:v>
                </c:pt>
                <c:pt idx="27">
                  <c:v>95.893400058628913</c:v>
                </c:pt>
                <c:pt idx="28">
                  <c:v>93.731144520289789</c:v>
                </c:pt>
                <c:pt idx="29">
                  <c:v>93.295343188575728</c:v>
                </c:pt>
                <c:pt idx="30">
                  <c:v>89.607776009603981</c:v>
                </c:pt>
                <c:pt idx="31">
                  <c:v>89.825683655094437</c:v>
                </c:pt>
                <c:pt idx="32">
                  <c:v>84.327861300724464</c:v>
                </c:pt>
                <c:pt idx="33">
                  <c:v>87.680193196253313</c:v>
                </c:pt>
                <c:pt idx="34">
                  <c:v>84.629576894621493</c:v>
                </c:pt>
                <c:pt idx="35">
                  <c:v>88.183040886692638</c:v>
                </c:pt>
                <c:pt idx="36">
                  <c:v>89.322835964655127</c:v>
                </c:pt>
                <c:pt idx="37">
                  <c:v>90.781097756745808</c:v>
                </c:pt>
                <c:pt idx="38">
                  <c:v>89.99329955190754</c:v>
                </c:pt>
                <c:pt idx="39">
                  <c:v>90.110630679676703</c:v>
                </c:pt>
                <c:pt idx="40">
                  <c:v>87.143818836634708</c:v>
                </c:pt>
                <c:pt idx="41">
                  <c:v>86.557159707972133</c:v>
                </c:pt>
                <c:pt idx="42">
                  <c:v>86.892394991415046</c:v>
                </c:pt>
                <c:pt idx="43">
                  <c:v>90.227961807445865</c:v>
                </c:pt>
                <c:pt idx="44">
                  <c:v>90.915193964013</c:v>
                </c:pt>
                <c:pt idx="45">
                  <c:v>88.568557449362757</c:v>
                </c:pt>
                <c:pt idx="46">
                  <c:v>90.060342420816056</c:v>
                </c:pt>
                <c:pt idx="47">
                  <c:v>92.658399290869241</c:v>
                </c:pt>
                <c:pt idx="48">
                  <c:v>92.909826625905609</c:v>
                </c:pt>
                <c:pt idx="49">
                  <c:v>93.831714058377642</c:v>
                </c:pt>
                <c:pt idx="50">
                  <c:v>92.809257087817741</c:v>
                </c:pt>
                <c:pt idx="51">
                  <c:v>90.714047908203867</c:v>
                </c:pt>
                <c:pt idx="52">
                  <c:v>90.630239959797294</c:v>
                </c:pt>
                <c:pt idx="53">
                  <c:v>93.664747267473501</c:v>
                </c:pt>
                <c:pt idx="54">
                  <c:v>92.450950626073109</c:v>
                </c:pt>
                <c:pt idx="55">
                  <c:v>89.618751483172105</c:v>
                </c:pt>
                <c:pt idx="56">
                  <c:v>89.85477127741251</c:v>
                </c:pt>
                <c:pt idx="57">
                  <c:v>90.984278375699716</c:v>
                </c:pt>
                <c:pt idx="58">
                  <c:v>92.889264625821838</c:v>
                </c:pt>
                <c:pt idx="59">
                  <c:v>94.507663637505743</c:v>
                </c:pt>
                <c:pt idx="60">
                  <c:v>95.536018398313701</c:v>
                </c:pt>
                <c:pt idx="61">
                  <c:v>93.900767061713921</c:v>
                </c:pt>
                <c:pt idx="62">
                  <c:v>95.131419517846922</c:v>
                </c:pt>
                <c:pt idx="63">
                  <c:v>91.978921507042443</c:v>
                </c:pt>
                <c:pt idx="64">
                  <c:v>89.197296787972689</c:v>
                </c:pt>
                <c:pt idx="65">
                  <c:v>90.141365495484166</c:v>
                </c:pt>
                <c:pt idx="66">
                  <c:v>91.591181931124979</c:v>
                </c:pt>
                <c:pt idx="67">
                  <c:v>94.187354300152151</c:v>
                </c:pt>
                <c:pt idx="68">
                  <c:v>93.833329843516609</c:v>
                </c:pt>
                <c:pt idx="69">
                  <c:v>94.760532266845345</c:v>
                </c:pt>
                <c:pt idx="70">
                  <c:v>94.642531094266928</c:v>
                </c:pt>
                <c:pt idx="71">
                  <c:v>90.495386462303003</c:v>
                </c:pt>
                <c:pt idx="72">
                  <c:v>91.034849309714247</c:v>
                </c:pt>
                <c:pt idx="73">
                  <c:v>91.793476136633302</c:v>
                </c:pt>
                <c:pt idx="74">
                  <c:v>93.108425115512944</c:v>
                </c:pt>
                <c:pt idx="75">
                  <c:v>93.81647751860072</c:v>
                </c:pt>
                <c:pt idx="76">
                  <c:v>96.176633583204193</c:v>
                </c:pt>
                <c:pt idx="77">
                  <c:v>94.591953180618944</c:v>
                </c:pt>
                <c:pt idx="78">
                  <c:v>91.709183103703381</c:v>
                </c:pt>
                <c:pt idx="79">
                  <c:v>93.3950193335846</c:v>
                </c:pt>
                <c:pt idx="80">
                  <c:v>94.271647333082058</c:v>
                </c:pt>
                <c:pt idx="81">
                  <c:v>92.248649440931345</c:v>
                </c:pt>
                <c:pt idx="82">
                  <c:v>93.934485670812563</c:v>
                </c:pt>
                <c:pt idx="83">
                  <c:v>92.737537864511339</c:v>
                </c:pt>
                <c:pt idx="84">
                  <c:v>90.798839984923987</c:v>
                </c:pt>
                <c:pt idx="85">
                  <c:v>92.400376202241858</c:v>
                </c:pt>
                <c:pt idx="86">
                  <c:v>93.344441419936615</c:v>
                </c:pt>
                <c:pt idx="87">
                  <c:v>91.304587713053294</c:v>
                </c:pt>
                <c:pt idx="88">
                  <c:v>92.720685539595451</c:v>
                </c:pt>
                <c:pt idx="89">
                  <c:v>93.749040300403422</c:v>
                </c:pt>
                <c:pt idx="90">
                  <c:v>93.007269288216975</c:v>
                </c:pt>
                <c:pt idx="91">
                  <c:v>92.686966930496808</c:v>
                </c:pt>
                <c:pt idx="92">
                  <c:v>90.225655038597381</c:v>
                </c:pt>
                <c:pt idx="93">
                  <c:v>91.995773831958346</c:v>
                </c:pt>
                <c:pt idx="94">
                  <c:v>92.720685539595451</c:v>
                </c:pt>
                <c:pt idx="95">
                  <c:v>90.512245766852317</c:v>
                </c:pt>
                <c:pt idx="96">
                  <c:v>91.844054050281272</c:v>
                </c:pt>
                <c:pt idx="97">
                  <c:v>91.894624984295831</c:v>
                </c:pt>
                <c:pt idx="98">
                  <c:v>89.53446194005889</c:v>
                </c:pt>
                <c:pt idx="99">
                  <c:v>90.478527157753675</c:v>
                </c:pt>
                <c:pt idx="100">
                  <c:v>92.147500593268845</c:v>
                </c:pt>
                <c:pt idx="101">
                  <c:v>90.984278375699716</c:v>
                </c:pt>
                <c:pt idx="102">
                  <c:v>91.995773831958346</c:v>
                </c:pt>
                <c:pt idx="103">
                  <c:v>90.916841157502404</c:v>
                </c:pt>
                <c:pt idx="104">
                  <c:v>86.584261624579469</c:v>
                </c:pt>
                <c:pt idx="105">
                  <c:v>84.999577732177499</c:v>
                </c:pt>
                <c:pt idx="106">
                  <c:v>82.774278654885038</c:v>
                </c:pt>
                <c:pt idx="107">
                  <c:v>82.083089046163295</c:v>
                </c:pt>
                <c:pt idx="108">
                  <c:v>80.633279590155922</c:v>
                </c:pt>
                <c:pt idx="109">
                  <c:v>80.447837709563501</c:v>
                </c:pt>
                <c:pt idx="110">
                  <c:v>82.656273992489901</c:v>
                </c:pt>
                <c:pt idx="111">
                  <c:v>83.313741502296295</c:v>
                </c:pt>
                <c:pt idx="112">
                  <c:v>87.09000935270879</c:v>
                </c:pt>
                <c:pt idx="113">
                  <c:v>87.882351298909782</c:v>
                </c:pt>
                <c:pt idx="114">
                  <c:v>86.752844200622576</c:v>
                </c:pt>
                <c:pt idx="115">
                  <c:v>87.005719809595604</c:v>
                </c:pt>
                <c:pt idx="116">
                  <c:v>87.140580286723335</c:v>
                </c:pt>
                <c:pt idx="117">
                  <c:v>86.097051802839303</c:v>
                </c:pt>
                <c:pt idx="118">
                  <c:v>83.959043511034793</c:v>
                </c:pt>
                <c:pt idx="119">
                  <c:v>85.469219816575219</c:v>
                </c:pt>
                <c:pt idx="120">
                  <c:v>84.43415064840795</c:v>
                </c:pt>
                <c:pt idx="121">
                  <c:v>83.653614752153217</c:v>
                </c:pt>
                <c:pt idx="122">
                  <c:v>82.143438446612777</c:v>
                </c:pt>
                <c:pt idx="123">
                  <c:v>82.058597512458647</c:v>
                </c:pt>
                <c:pt idx="124">
                  <c:v>81.583483395452063</c:v>
                </c:pt>
                <c:pt idx="125">
                  <c:v>80.853849965799796</c:v>
                </c:pt>
                <c:pt idx="126">
                  <c:v>83.09365970099249</c:v>
                </c:pt>
                <c:pt idx="127">
                  <c:v>83.942072532350593</c:v>
                </c:pt>
                <c:pt idx="128">
                  <c:v>84.43415064840795</c:v>
                </c:pt>
                <c:pt idx="129">
                  <c:v>84.926235744098719</c:v>
                </c:pt>
                <c:pt idx="130">
                  <c:v>84.026913466504723</c:v>
                </c:pt>
                <c:pt idx="131">
                  <c:v>83.772387174225599</c:v>
                </c:pt>
                <c:pt idx="132">
                  <c:v>84.485060094643828</c:v>
                </c:pt>
                <c:pt idx="133">
                  <c:v>83.959043511034793</c:v>
                </c:pt>
                <c:pt idx="134">
                  <c:v>85.757684576406035</c:v>
                </c:pt>
                <c:pt idx="135">
                  <c:v>84.264472269916382</c:v>
                </c:pt>
                <c:pt idx="136">
                  <c:v>84.264472269916382</c:v>
                </c:pt>
                <c:pt idx="137">
                  <c:v>85.078946633722779</c:v>
                </c:pt>
                <c:pt idx="138">
                  <c:v>84.400219160489684</c:v>
                </c:pt>
                <c:pt idx="139">
                  <c:v>85.146823568826164</c:v>
                </c:pt>
                <c:pt idx="140">
                  <c:v>86.300668648882549</c:v>
                </c:pt>
                <c:pt idx="141">
                  <c:v>87.878714909892935</c:v>
                </c:pt>
                <c:pt idx="142">
                  <c:v>87.047266077585604</c:v>
                </c:pt>
                <c:pt idx="143">
                  <c:v>88.133237712355339</c:v>
                </c:pt>
                <c:pt idx="144">
                  <c:v>87.810837974789564</c:v>
                </c:pt>
                <c:pt idx="145">
                  <c:v>89.287082792411738</c:v>
                </c:pt>
                <c:pt idx="146">
                  <c:v>89.388891215433361</c:v>
                </c:pt>
                <c:pt idx="147">
                  <c:v>89.558573083741635</c:v>
                </c:pt>
                <c:pt idx="148">
                  <c:v>90.966944456077172</c:v>
                </c:pt>
                <c:pt idx="149">
                  <c:v>92.256529447073433</c:v>
                </c:pt>
                <c:pt idx="150">
                  <c:v>94.428472716612916</c:v>
                </c:pt>
                <c:pt idx="151">
                  <c:v>94.801771430964436</c:v>
                </c:pt>
                <c:pt idx="152">
                  <c:v>93.834582687717244</c:v>
                </c:pt>
                <c:pt idx="153">
                  <c:v>94.1400079567821</c:v>
                </c:pt>
                <c:pt idx="154">
                  <c:v>95.616245794770862</c:v>
                </c:pt>
                <c:pt idx="155">
                  <c:v>95.938649022153356</c:v>
                </c:pt>
                <c:pt idx="156">
                  <c:v>96.787061853511446</c:v>
                </c:pt>
                <c:pt idx="157">
                  <c:v>96.905841255217268</c:v>
                </c:pt>
                <c:pt idx="158">
                  <c:v>96.753123385959753</c:v>
                </c:pt>
                <c:pt idx="159">
                  <c:v>96.837964320113898</c:v>
                </c:pt>
                <c:pt idx="160">
                  <c:v>96.379821181791527</c:v>
                </c:pt>
                <c:pt idx="161">
                  <c:v>96.447698116894898</c:v>
                </c:pt>
                <c:pt idx="162">
                  <c:v>96.787061853511446</c:v>
                </c:pt>
                <c:pt idx="163">
                  <c:v>96.702224409174022</c:v>
                </c:pt>
                <c:pt idx="164">
                  <c:v>96.447698116894898</c:v>
                </c:pt>
                <c:pt idx="165">
                  <c:v>96.345882714239849</c:v>
                </c:pt>
                <c:pt idx="166">
                  <c:v>96.668285941622329</c:v>
                </c:pt>
                <c:pt idx="167">
                  <c:v>96.10833089046163</c:v>
                </c:pt>
                <c:pt idx="168">
                  <c:v>96.10833089046163</c:v>
                </c:pt>
                <c:pt idx="169">
                  <c:v>96.0234899563075</c:v>
                </c:pt>
                <c:pt idx="170">
                  <c:v>97.805156553177824</c:v>
                </c:pt>
                <c:pt idx="171">
                  <c:v>98.331176626603565</c:v>
                </c:pt>
                <c:pt idx="172">
                  <c:v>98.789323254742655</c:v>
                </c:pt>
                <c:pt idx="173">
                  <c:v>98.636605385485154</c:v>
                </c:pt>
                <c:pt idx="174">
                  <c:v>98.925063165682531</c:v>
                </c:pt>
                <c:pt idx="175">
                  <c:v>98.382079093206016</c:v>
                </c:pt>
                <c:pt idx="176">
                  <c:v>98.144523779611092</c:v>
                </c:pt>
                <c:pt idx="177">
                  <c:v>97.533666261847927</c:v>
                </c:pt>
                <c:pt idx="178">
                  <c:v>98.071310914750754</c:v>
                </c:pt>
                <c:pt idx="179">
                  <c:v>100.69975361893992</c:v>
                </c:pt>
                <c:pt idx="180">
                  <c:v>100.51200147968228</c:v>
                </c:pt>
                <c:pt idx="181">
                  <c:v>100.11943897706492</c:v>
                </c:pt>
                <c:pt idx="182">
                  <c:v>101.96276365565279</c:v>
                </c:pt>
                <c:pt idx="183">
                  <c:v>101.70674372181973</c:v>
                </c:pt>
                <c:pt idx="184">
                  <c:v>102.0310244705948</c:v>
                </c:pt>
                <c:pt idx="185">
                  <c:v>102.08223055125146</c:v>
                </c:pt>
                <c:pt idx="186">
                  <c:v>101.63846894761086</c:v>
                </c:pt>
                <c:pt idx="187">
                  <c:v>101.58727682622109</c:v>
                </c:pt>
                <c:pt idx="188">
                  <c:v>101.38246297304465</c:v>
                </c:pt>
                <c:pt idx="189">
                  <c:v>101.10937783547607</c:v>
                </c:pt>
                <c:pt idx="190">
                  <c:v>101.22884473107472</c:v>
                </c:pt>
                <c:pt idx="191">
                  <c:v>102.32118179153231</c:v>
                </c:pt>
                <c:pt idx="192">
                  <c:v>102.85027639348381</c:v>
                </c:pt>
                <c:pt idx="193">
                  <c:v>101.70674372181973</c:v>
                </c:pt>
                <c:pt idx="194">
                  <c:v>101.58727682622109</c:v>
                </c:pt>
                <c:pt idx="195">
                  <c:v>102.0310244705948</c:v>
                </c:pt>
                <c:pt idx="196">
                  <c:v>102.83321816938174</c:v>
                </c:pt>
                <c:pt idx="197">
                  <c:v>102.86735555648616</c:v>
                </c:pt>
                <c:pt idx="198">
                  <c:v>101.99688708349038</c:v>
                </c:pt>
                <c:pt idx="199">
                  <c:v>101.67260633471528</c:v>
                </c:pt>
                <c:pt idx="200">
                  <c:v>99.795158228289836</c:v>
                </c:pt>
                <c:pt idx="201">
                  <c:v>98.429729050630257</c:v>
                </c:pt>
                <c:pt idx="202">
                  <c:v>99.21485405586499</c:v>
                </c:pt>
                <c:pt idx="203">
                  <c:v>100.20477895500927</c:v>
                </c:pt>
                <c:pt idx="204">
                  <c:v>99.044174099976274</c:v>
                </c:pt>
                <c:pt idx="205">
                  <c:v>92.33654396471097</c:v>
                </c:pt>
                <c:pt idx="206">
                  <c:v>93.258204559096541</c:v>
                </c:pt>
                <c:pt idx="207">
                  <c:v>92.831511649008192</c:v>
                </c:pt>
                <c:pt idx="208">
                  <c:v>92.473093513128674</c:v>
                </c:pt>
                <c:pt idx="209">
                  <c:v>92.456017839943044</c:v>
                </c:pt>
                <c:pt idx="210">
                  <c:v>92.370681351815392</c:v>
                </c:pt>
                <c:pt idx="211">
                  <c:v>93.463014922456267</c:v>
                </c:pt>
                <c:pt idx="212">
                  <c:v>93.7873096304982</c:v>
                </c:pt>
                <c:pt idx="213">
                  <c:v>93.343541047224193</c:v>
                </c:pt>
                <c:pt idx="214">
                  <c:v>94.026253891145629</c:v>
                </c:pt>
                <c:pt idx="215">
                  <c:v>94.572420676466066</c:v>
                </c:pt>
                <c:pt idx="216">
                  <c:v>95.033250973658852</c:v>
                </c:pt>
                <c:pt idx="217">
                  <c:v>94.657760654410424</c:v>
                </c:pt>
                <c:pt idx="218">
                  <c:v>94.555358962547288</c:v>
                </c:pt>
                <c:pt idx="219">
                  <c:v>93.275280232282185</c:v>
                </c:pt>
                <c:pt idx="220">
                  <c:v>93.49715230956069</c:v>
                </c:pt>
                <c:pt idx="221">
                  <c:v>93.565423593952829</c:v>
                </c:pt>
                <c:pt idx="222">
                  <c:v>92.609629102279541</c:v>
                </c:pt>
                <c:pt idx="223">
                  <c:v>92.882710750031407</c:v>
                </c:pt>
                <c:pt idx="224">
                  <c:v>92.302417047056679</c:v>
                </c:pt>
                <c:pt idx="225">
                  <c:v>91.244206904253389</c:v>
                </c:pt>
                <c:pt idx="226">
                  <c:v>90.851651381269448</c:v>
                </c:pt>
                <c:pt idx="227">
                  <c:v>90.151876823429234</c:v>
                </c:pt>
                <c:pt idx="228">
                  <c:v>89.110738863994854</c:v>
                </c:pt>
                <c:pt idx="229">
                  <c:v>87.915996621857417</c:v>
                </c:pt>
                <c:pt idx="230">
                  <c:v>88.974203274844001</c:v>
                </c:pt>
                <c:pt idx="231">
                  <c:v>88.684045953906505</c:v>
                </c:pt>
                <c:pt idx="232">
                  <c:v>88.63284685288329</c:v>
                </c:pt>
                <c:pt idx="233">
                  <c:v>89.179013638203713</c:v>
                </c:pt>
                <c:pt idx="234">
                  <c:v>88.735252034563132</c:v>
                </c:pt>
                <c:pt idx="235">
                  <c:v>88.018405293353979</c:v>
                </c:pt>
                <c:pt idx="236">
                  <c:v>87.65998366765777</c:v>
                </c:pt>
                <c:pt idx="237">
                  <c:v>86.396966651311473</c:v>
                </c:pt>
                <c:pt idx="238">
                  <c:v>85.628917319262385</c:v>
                </c:pt>
                <c:pt idx="239">
                  <c:v>85.441175649454877</c:v>
                </c:pt>
                <c:pt idx="240">
                  <c:v>85.731325990758961</c:v>
                </c:pt>
                <c:pt idx="241">
                  <c:v>86.530316037801697</c:v>
                </c:pt>
                <c:pt idx="242">
                  <c:v>86.736504878763753</c:v>
                </c:pt>
                <c:pt idx="243">
                  <c:v>86.977057944916723</c:v>
                </c:pt>
                <c:pt idx="244">
                  <c:v>86.066393762999553</c:v>
                </c:pt>
                <c:pt idx="245">
                  <c:v>86.581867610313097</c:v>
                </c:pt>
                <c:pt idx="246">
                  <c:v>85.568107263006539</c:v>
                </c:pt>
                <c:pt idx="247">
                  <c:v>84.245065399165227</c:v>
                </c:pt>
                <c:pt idx="248">
                  <c:v>84.708991163784077</c:v>
                </c:pt>
                <c:pt idx="249">
                  <c:v>85.774296103968624</c:v>
                </c:pt>
                <c:pt idx="250">
                  <c:v>88.557836732414813</c:v>
                </c:pt>
                <c:pt idx="251">
                  <c:v>88.884302106453376</c:v>
                </c:pt>
                <c:pt idx="252">
                  <c:v>88.454744056842145</c:v>
                </c:pt>
                <c:pt idx="253">
                  <c:v>89.124851682789611</c:v>
                </c:pt>
                <c:pt idx="254">
                  <c:v>88.300099808758034</c:v>
                </c:pt>
                <c:pt idx="255">
                  <c:v>88.042369864734709</c:v>
                </c:pt>
                <c:pt idx="256">
                  <c:v>89.502865139522868</c:v>
                </c:pt>
                <c:pt idx="257">
                  <c:v>88.626572162430023</c:v>
                </c:pt>
                <c:pt idx="258">
                  <c:v>91.324196993173928</c:v>
                </c:pt>
                <c:pt idx="259">
                  <c:v>92.544146181442542</c:v>
                </c:pt>
                <c:pt idx="260">
                  <c:v>93.162705724695343</c:v>
                </c:pt>
                <c:pt idx="261">
                  <c:v>92.801876125465881</c:v>
                </c:pt>
                <c:pt idx="262">
                  <c:v>92.063036559319897</c:v>
                </c:pt>
                <c:pt idx="263">
                  <c:v>92.956513393916552</c:v>
                </c:pt>
                <c:pt idx="264">
                  <c:v>92.441046526236448</c:v>
                </c:pt>
                <c:pt idx="265">
                  <c:v>92.733147675084098</c:v>
                </c:pt>
                <c:pt idx="266">
                  <c:v>92.544146181442542</c:v>
                </c:pt>
                <c:pt idx="267">
                  <c:v>93.695359939695948</c:v>
                </c:pt>
                <c:pt idx="268">
                  <c:v>94.073373396429218</c:v>
                </c:pt>
                <c:pt idx="269">
                  <c:v>95.671329061797678</c:v>
                </c:pt>
                <c:pt idx="270">
                  <c:v>96.51326130351633</c:v>
                </c:pt>
                <c:pt idx="271">
                  <c:v>96.97718706813518</c:v>
                </c:pt>
                <c:pt idx="272">
                  <c:v>96.581989753898128</c:v>
                </c:pt>
                <c:pt idx="273">
                  <c:v>95.293315605064407</c:v>
                </c:pt>
                <c:pt idx="274">
                  <c:v>94.434199505841946</c:v>
                </c:pt>
                <c:pt idx="275">
                  <c:v>97.64729818389938</c:v>
                </c:pt>
                <c:pt idx="276">
                  <c:v>99.210896603710381</c:v>
                </c:pt>
                <c:pt idx="277">
                  <c:v>102.57863255021846</c:v>
                </c:pt>
                <c:pt idx="278">
                  <c:v>101.32432611639234</c:v>
                </c:pt>
                <c:pt idx="279">
                  <c:v>100.53393148791825</c:v>
                </c:pt>
                <c:pt idx="280">
                  <c:v>100.74012381869704</c:v>
                </c:pt>
                <c:pt idx="281">
                  <c:v>99.571726202939814</c:v>
                </c:pt>
                <c:pt idx="282">
                  <c:v>101.25559068637715</c:v>
                </c:pt>
                <c:pt idx="283">
                  <c:v>100.79166841157503</c:v>
                </c:pt>
                <c:pt idx="284">
                  <c:v>101.56487918254533</c:v>
                </c:pt>
                <c:pt idx="285">
                  <c:v>100.94631265965913</c:v>
                </c:pt>
                <c:pt idx="286">
                  <c:v>100.9978537627204</c:v>
                </c:pt>
                <c:pt idx="287">
                  <c:v>101.10095341792649</c:v>
                </c:pt>
                <c:pt idx="288">
                  <c:v>100.92913229197202</c:v>
                </c:pt>
                <c:pt idx="289">
                  <c:v>101.54769532504153</c:v>
                </c:pt>
                <c:pt idx="290">
                  <c:v>102.13189064310342</c:v>
                </c:pt>
                <c:pt idx="291">
                  <c:v>101.23841031869006</c:v>
                </c:pt>
                <c:pt idx="292">
                  <c:v>101.20404958331588</c:v>
                </c:pt>
                <c:pt idx="293">
                  <c:v>101.0494053352318</c:v>
                </c:pt>
                <c:pt idx="294">
                  <c:v>101.01504459985762</c:v>
                </c:pt>
                <c:pt idx="295">
                  <c:v>100.20747309351312</c:v>
                </c:pt>
                <c:pt idx="296">
                  <c:v>100.12156078562752</c:v>
                </c:pt>
                <c:pt idx="297">
                  <c:v>100.94631265965913</c:v>
                </c:pt>
                <c:pt idx="298">
                  <c:v>101.13531415330065</c:v>
                </c:pt>
                <c:pt idx="299">
                  <c:v>100.74012381869704</c:v>
                </c:pt>
                <c:pt idx="300">
                  <c:v>100.70575610368944</c:v>
                </c:pt>
                <c:pt idx="301">
                  <c:v>100.43084230216228</c:v>
                </c:pt>
                <c:pt idx="302">
                  <c:v>100.8260326367659</c:v>
                </c:pt>
                <c:pt idx="303">
                  <c:v>101.20404958331588</c:v>
                </c:pt>
                <c:pt idx="304">
                  <c:v>100.56339601044154</c:v>
                </c:pt>
                <c:pt idx="305">
                  <c:v>102.22559571171321</c:v>
                </c:pt>
                <c:pt idx="306">
                  <c:v>102.46800187054174</c:v>
                </c:pt>
                <c:pt idx="307">
                  <c:v>102.72772449990926</c:v>
                </c:pt>
                <c:pt idx="308">
                  <c:v>103.36836411351675</c:v>
                </c:pt>
                <c:pt idx="309">
                  <c:v>104.40723718190318</c:v>
                </c:pt>
                <c:pt idx="310">
                  <c:v>105.22103452126694</c:v>
                </c:pt>
                <c:pt idx="311">
                  <c:v>104.7189057330709</c:v>
                </c:pt>
                <c:pt idx="312">
                  <c:v>105.6192679760459</c:v>
                </c:pt>
                <c:pt idx="313">
                  <c:v>105.55000558370674</c:v>
                </c:pt>
                <c:pt idx="314">
                  <c:v>105.27296997361699</c:v>
                </c:pt>
                <c:pt idx="315">
                  <c:v>105.6192679760459</c:v>
                </c:pt>
                <c:pt idx="316">
                  <c:v>105.63658444658486</c:v>
                </c:pt>
                <c:pt idx="317">
                  <c:v>105.87899060541339</c:v>
                </c:pt>
                <c:pt idx="318">
                  <c:v>105.32491589541718</c:v>
                </c:pt>
                <c:pt idx="319">
                  <c:v>103.59345380180633</c:v>
                </c:pt>
                <c:pt idx="320">
                  <c:v>104.28603933721401</c:v>
                </c:pt>
                <c:pt idx="321">
                  <c:v>104.35530172955316</c:v>
                </c:pt>
                <c:pt idx="322">
                  <c:v>104.04363317838548</c:v>
                </c:pt>
                <c:pt idx="323">
                  <c:v>104.70158926253193</c:v>
                </c:pt>
                <c:pt idx="324">
                  <c:v>105.91360958722449</c:v>
                </c:pt>
                <c:pt idx="325">
                  <c:v>106.91786367379986</c:v>
                </c:pt>
                <c:pt idx="326">
                  <c:v>107.22953222496754</c:v>
                </c:pt>
                <c:pt idx="327">
                  <c:v>107.03906151848904</c:v>
                </c:pt>
                <c:pt idx="328">
                  <c:v>104.7189057330709</c:v>
                </c:pt>
                <c:pt idx="329">
                  <c:v>105.3595453466784</c:v>
                </c:pt>
                <c:pt idx="330">
                  <c:v>105.55000558370674</c:v>
                </c:pt>
                <c:pt idx="331">
                  <c:v>105.08250973658863</c:v>
                </c:pt>
                <c:pt idx="332">
                  <c:v>105.49805966190655</c:v>
                </c:pt>
                <c:pt idx="333">
                  <c:v>106.53694668955987</c:v>
                </c:pt>
                <c:pt idx="334">
                  <c:v>107.21220528497844</c:v>
                </c:pt>
                <c:pt idx="335">
                  <c:v>108.63200929687173</c:v>
                </c:pt>
                <c:pt idx="336">
                  <c:v>107.21220528497844</c:v>
                </c:pt>
                <c:pt idx="337">
                  <c:v>107.31609712857879</c:v>
                </c:pt>
                <c:pt idx="338">
                  <c:v>105.49805966190655</c:v>
                </c:pt>
                <c:pt idx="339">
                  <c:v>106.01750143082485</c:v>
                </c:pt>
                <c:pt idx="340">
                  <c:v>106.34647249326466</c:v>
                </c:pt>
                <c:pt idx="341">
                  <c:v>105.89630358613564</c:v>
                </c:pt>
                <c:pt idx="342">
                  <c:v>108.44154905984338</c:v>
                </c:pt>
                <c:pt idx="343">
                  <c:v>110.13839217164315</c:v>
                </c:pt>
                <c:pt idx="344">
                  <c:v>112.11226042408251</c:v>
                </c:pt>
                <c:pt idx="345">
                  <c:v>112.96066278599046</c:v>
                </c:pt>
                <c:pt idx="346">
                  <c:v>114.41509973896171</c:v>
                </c:pt>
                <c:pt idx="347">
                  <c:v>113.48010455490876</c:v>
                </c:pt>
                <c:pt idx="348">
                  <c:v>111.83521085472591</c:v>
                </c:pt>
                <c:pt idx="349">
                  <c:v>111.28114661417983</c:v>
                </c:pt>
                <c:pt idx="350">
                  <c:v>112.64900470427293</c:v>
                </c:pt>
                <c:pt idx="351">
                  <c:v>114.19000656085541</c:v>
                </c:pt>
                <c:pt idx="352">
                  <c:v>112.6143752530117</c:v>
                </c:pt>
                <c:pt idx="353">
                  <c:v>114.10344165724415</c:v>
                </c:pt>
                <c:pt idx="354">
                  <c:v>114.31120440554463</c:v>
                </c:pt>
                <c:pt idx="355">
                  <c:v>115.12500174490835</c:v>
                </c:pt>
                <c:pt idx="356">
                  <c:v>114.79603068246855</c:v>
                </c:pt>
                <c:pt idx="357">
                  <c:v>114.48436213130084</c:v>
                </c:pt>
                <c:pt idx="358">
                  <c:v>119.14198668285943</c:v>
                </c:pt>
                <c:pt idx="359">
                  <c:v>115.73100841743791</c:v>
                </c:pt>
                <c:pt idx="360">
                  <c:v>113.9476038918436</c:v>
                </c:pt>
                <c:pt idx="361">
                  <c:v>114.25926895319458</c:v>
                </c:pt>
                <c:pt idx="362">
                  <c:v>114.20732303139438</c:v>
                </c:pt>
                <c:pt idx="363">
                  <c:v>114.74407080140151</c:v>
                </c:pt>
                <c:pt idx="364">
                  <c:v>113.93029789075477</c:v>
                </c:pt>
                <c:pt idx="365">
                  <c:v>112.92604380417941</c:v>
                </c:pt>
                <c:pt idx="366">
                  <c:v>112.40299007496127</c:v>
                </c:pt>
                <c:pt idx="367">
                  <c:v>112.33324608791546</c:v>
                </c:pt>
                <c:pt idx="368">
                  <c:v>113.44908357413068</c:v>
                </c:pt>
                <c:pt idx="369">
                  <c:v>114.1813413459525</c:v>
                </c:pt>
                <c:pt idx="370">
                  <c:v>114.51260870779065</c:v>
                </c:pt>
                <c:pt idx="371">
                  <c:v>114.75670044809246</c:v>
                </c:pt>
                <c:pt idx="372">
                  <c:v>114.47774892862626</c:v>
                </c:pt>
                <c:pt idx="373">
                  <c:v>114.98335357427027</c:v>
                </c:pt>
                <c:pt idx="374">
                  <c:v>115.64588131831314</c:v>
                </c:pt>
                <c:pt idx="375">
                  <c:v>116.72684506609714</c:v>
                </c:pt>
                <c:pt idx="376">
                  <c:v>115.7679341680975</c:v>
                </c:pt>
                <c:pt idx="377">
                  <c:v>118.20882365258174</c:v>
                </c:pt>
                <c:pt idx="378">
                  <c:v>117.24989879531526</c:v>
                </c:pt>
                <c:pt idx="379">
                  <c:v>116.76171531471167</c:v>
                </c:pt>
                <c:pt idx="380">
                  <c:v>115.40180353727823</c:v>
                </c:pt>
                <c:pt idx="381">
                  <c:v>115.99457333500844</c:v>
                </c:pt>
                <c:pt idx="382">
                  <c:v>114.3556856093918</c:v>
                </c:pt>
                <c:pt idx="383">
                  <c:v>116.22124042045311</c:v>
                </c:pt>
                <c:pt idx="384">
                  <c:v>117.94729678797269</c:v>
                </c:pt>
                <c:pt idx="385">
                  <c:v>118.17394991415051</c:v>
                </c:pt>
                <c:pt idx="386">
                  <c:v>119.30722252467301</c:v>
                </c:pt>
                <c:pt idx="387">
                  <c:v>119.42926141519048</c:v>
                </c:pt>
                <c:pt idx="388">
                  <c:v>119.30722252467301</c:v>
                </c:pt>
                <c:pt idx="389">
                  <c:v>119.23747853762721</c:v>
                </c:pt>
                <c:pt idx="390">
                  <c:v>119.30722252467301</c:v>
                </c:pt>
                <c:pt idx="391">
                  <c:v>120.21382804975083</c:v>
                </c:pt>
                <c:pt idx="392">
                  <c:v>118.60982453201558</c:v>
                </c:pt>
                <c:pt idx="393">
                  <c:v>116.88376816449599</c:v>
                </c:pt>
                <c:pt idx="394">
                  <c:v>115.97713821070114</c:v>
                </c:pt>
                <c:pt idx="395">
                  <c:v>117.14529502910504</c:v>
                </c:pt>
                <c:pt idx="396">
                  <c:v>116.90120328880325</c:v>
                </c:pt>
                <c:pt idx="397">
                  <c:v>116.72684506609714</c:v>
                </c:pt>
                <c:pt idx="398">
                  <c:v>116.0991910604855</c:v>
                </c:pt>
                <c:pt idx="399">
                  <c:v>118.17394991415051</c:v>
                </c:pt>
                <c:pt idx="400">
                  <c:v>118.55751566927705</c:v>
                </c:pt>
                <c:pt idx="401">
                  <c:v>117.56373103284614</c:v>
                </c:pt>
                <c:pt idx="402">
                  <c:v>117.42424305875457</c:v>
                </c:pt>
                <c:pt idx="403">
                  <c:v>118.38316791602104</c:v>
                </c:pt>
                <c:pt idx="404">
                  <c:v>118.27855368036069</c:v>
                </c:pt>
                <c:pt idx="405">
                  <c:v>119.90000628167007</c:v>
                </c:pt>
                <c:pt idx="406">
                  <c:v>119.0979905635356</c:v>
                </c:pt>
                <c:pt idx="407">
                  <c:v>120.21382804975083</c:v>
                </c:pt>
                <c:pt idx="408">
                  <c:v>120.7717520275835</c:v>
                </c:pt>
                <c:pt idx="409">
                  <c:v>119.48156678811227</c:v>
                </c:pt>
                <c:pt idx="410">
                  <c:v>120.30100716110388</c:v>
                </c:pt>
                <c:pt idx="411">
                  <c:v>119.83027276407444</c:v>
                </c:pt>
                <c:pt idx="412">
                  <c:v>119.74309365272136</c:v>
                </c:pt>
                <c:pt idx="413">
                  <c:v>118.8190425338861</c:v>
                </c:pt>
                <c:pt idx="414">
                  <c:v>118.85391278250064</c:v>
                </c:pt>
                <c:pt idx="415">
                  <c:v>118.85391278250064</c:v>
                </c:pt>
                <c:pt idx="416">
                  <c:v>119.11543964710974</c:v>
                </c:pt>
                <c:pt idx="417">
                  <c:v>117.75551391040942</c:v>
                </c:pt>
                <c:pt idx="418">
                  <c:v>115.80279045744517</c:v>
                </c:pt>
                <c:pt idx="419">
                  <c:v>116.81402417745019</c:v>
                </c:pt>
                <c:pt idx="420">
                  <c:v>116.98837193070619</c:v>
                </c:pt>
                <c:pt idx="421">
                  <c:v>116.41301282856624</c:v>
                </c:pt>
                <c:pt idx="422">
                  <c:v>117.35449907170874</c:v>
                </c:pt>
                <c:pt idx="423">
                  <c:v>117.86011767661964</c:v>
                </c:pt>
                <c:pt idx="424">
                  <c:v>120.1266594078479</c:v>
                </c:pt>
                <c:pt idx="425">
                  <c:v>120.61483939863477</c:v>
                </c:pt>
                <c:pt idx="426">
                  <c:v>122.46293465667183</c:v>
                </c:pt>
                <c:pt idx="427">
                  <c:v>122.77878749808058</c:v>
                </c:pt>
                <c:pt idx="428">
                  <c:v>121.58556332621411</c:v>
                </c:pt>
                <c:pt idx="429">
                  <c:v>122.63840264109329</c:v>
                </c:pt>
                <c:pt idx="430">
                  <c:v>122.77878749808058</c:v>
                </c:pt>
                <c:pt idx="431">
                  <c:v>121.56801652777193</c:v>
                </c:pt>
                <c:pt idx="432">
                  <c:v>122.18216843251393</c:v>
                </c:pt>
                <c:pt idx="433">
                  <c:v>122.93670868405991</c:v>
                </c:pt>
                <c:pt idx="434">
                  <c:v>121.79614235660343</c:v>
                </c:pt>
                <c:pt idx="435">
                  <c:v>120.90121724807013</c:v>
                </c:pt>
                <c:pt idx="436">
                  <c:v>121.72595167301812</c:v>
                </c:pt>
                <c:pt idx="437">
                  <c:v>122.69104652623643</c:v>
                </c:pt>
                <c:pt idx="438">
                  <c:v>122.93670868405991</c:v>
                </c:pt>
                <c:pt idx="439">
                  <c:v>124.48087580440277</c:v>
                </c:pt>
                <c:pt idx="440">
                  <c:v>124.23522411602943</c:v>
                </c:pt>
                <c:pt idx="441">
                  <c:v>125.39333724192805</c:v>
                </c:pt>
                <c:pt idx="442">
                  <c:v>126.13031673576502</c:v>
                </c:pt>
                <c:pt idx="443">
                  <c:v>127.46392925443556</c:v>
                </c:pt>
                <c:pt idx="444">
                  <c:v>126.86732065831903</c:v>
                </c:pt>
                <c:pt idx="445">
                  <c:v>126.70938900288955</c:v>
                </c:pt>
                <c:pt idx="446">
                  <c:v>125.21786576768987</c:v>
                </c:pt>
                <c:pt idx="447">
                  <c:v>124.79673213562825</c:v>
                </c:pt>
                <c:pt idx="448">
                  <c:v>123.70879922386476</c:v>
                </c:pt>
                <c:pt idx="449">
                  <c:v>123.0244531457208</c:v>
                </c:pt>
                <c:pt idx="450">
                  <c:v>123.76143263955777</c:v>
                </c:pt>
                <c:pt idx="451">
                  <c:v>125.34069335678491</c:v>
                </c:pt>
                <c:pt idx="452">
                  <c:v>126.11278040677303</c:v>
                </c:pt>
                <c:pt idx="453">
                  <c:v>125.95484875134358</c:v>
                </c:pt>
                <c:pt idx="454">
                  <c:v>123.56841087706074</c:v>
                </c:pt>
                <c:pt idx="455">
                  <c:v>124.41069559026761</c:v>
                </c:pt>
                <c:pt idx="456">
                  <c:v>123.23501821684324</c:v>
                </c:pt>
                <c:pt idx="457">
                  <c:v>120.90121724807013</c:v>
                </c:pt>
                <c:pt idx="458">
                  <c:v>121.23460990828761</c:v>
                </c:pt>
                <c:pt idx="459">
                  <c:v>121.30480408168964</c:v>
                </c:pt>
                <c:pt idx="460">
                  <c:v>122.56820846769128</c:v>
                </c:pt>
                <c:pt idx="461">
                  <c:v>122.00670044809247</c:v>
                </c:pt>
                <c:pt idx="462">
                  <c:v>121.23460990828761</c:v>
                </c:pt>
                <c:pt idx="463">
                  <c:v>121.93650627469046</c:v>
                </c:pt>
                <c:pt idx="464">
                  <c:v>123.81407652470091</c:v>
                </c:pt>
                <c:pt idx="465">
                  <c:v>122.60331602384242</c:v>
                </c:pt>
                <c:pt idx="466">
                  <c:v>120.91877800577913</c:v>
                </c:pt>
                <c:pt idx="467">
                  <c:v>124.0597421723411</c:v>
                </c:pt>
                <c:pt idx="468">
                  <c:v>123.27011530354426</c:v>
                </c:pt>
                <c:pt idx="469">
                  <c:v>123.37539260438042</c:v>
                </c:pt>
                <c:pt idx="470">
                  <c:v>120.33970922847131</c:v>
                </c:pt>
                <c:pt idx="471">
                  <c:v>125.05993411226042</c:v>
                </c:pt>
                <c:pt idx="472">
                  <c:v>124.56860281698006</c:v>
                </c:pt>
                <c:pt idx="473">
                  <c:v>124.16502994262741</c:v>
                </c:pt>
                <c:pt idx="474">
                  <c:v>123.63860505046276</c:v>
                </c:pt>
                <c:pt idx="475">
                  <c:v>123.69123846615575</c:v>
                </c:pt>
                <c:pt idx="476">
                  <c:v>123.7965401957089</c:v>
                </c:pt>
                <c:pt idx="477">
                  <c:v>126.07768680988873</c:v>
                </c:pt>
                <c:pt idx="478">
                  <c:v>127.99035414660021</c:v>
                </c:pt>
                <c:pt idx="479">
                  <c:v>127.99035414660021</c:v>
                </c:pt>
                <c:pt idx="480">
                  <c:v>128.16582213102166</c:v>
                </c:pt>
                <c:pt idx="481">
                  <c:v>126.86732065831903</c:v>
                </c:pt>
                <c:pt idx="482">
                  <c:v>126.60411170205339</c:v>
                </c:pt>
                <c:pt idx="483">
                  <c:v>125.48107821377221</c:v>
                </c:pt>
                <c:pt idx="484">
                  <c:v>126.884856987311</c:v>
                </c:pt>
                <c:pt idx="485">
                  <c:v>125.18275821153873</c:v>
                </c:pt>
                <c:pt idx="486">
                  <c:v>126.34089925597105</c:v>
                </c:pt>
                <c:pt idx="487">
                  <c:v>123.41048969108141</c:v>
                </c:pt>
                <c:pt idx="488">
                  <c:v>123.60350796376174</c:v>
                </c:pt>
                <c:pt idx="489">
                  <c:v>122.44538087859624</c:v>
                </c:pt>
                <c:pt idx="490">
                  <c:v>121.63250485084525</c:v>
                </c:pt>
                <c:pt idx="491">
                  <c:v>122.8518258721052</c:v>
                </c:pt>
                <c:pt idx="492">
                  <c:v>123.64704691709589</c:v>
                </c:pt>
                <c:pt idx="493">
                  <c:v>124.1241641888968</c:v>
                </c:pt>
                <c:pt idx="494">
                  <c:v>123.29361223948519</c:v>
                </c:pt>
                <c:pt idx="495">
                  <c:v>123.25826737579742</c:v>
                </c:pt>
                <c:pt idx="496">
                  <c:v>125.02541982495079</c:v>
                </c:pt>
                <c:pt idx="497">
                  <c:v>124.76034730655945</c:v>
                </c:pt>
                <c:pt idx="498">
                  <c:v>124.99007496126302</c:v>
                </c:pt>
                <c:pt idx="499">
                  <c:v>125.25513701020424</c:v>
                </c:pt>
                <c:pt idx="500">
                  <c:v>123.09923991791949</c:v>
                </c:pt>
                <c:pt idx="501">
                  <c:v>120.34248014294289</c:v>
                </c:pt>
                <c:pt idx="502">
                  <c:v>123.62937448525201</c:v>
                </c:pt>
                <c:pt idx="503">
                  <c:v>122.76347767215266</c:v>
                </c:pt>
                <c:pt idx="504">
                  <c:v>122.81648100841743</c:v>
                </c:pt>
                <c:pt idx="505">
                  <c:v>123.24059494395354</c:v>
                </c:pt>
                <c:pt idx="506">
                  <c:v>123.169905216578</c:v>
                </c:pt>
                <c:pt idx="507">
                  <c:v>122.4100429945419</c:v>
                </c:pt>
                <c:pt idx="508">
                  <c:v>123.8060883342407</c:v>
                </c:pt>
                <c:pt idx="509">
                  <c:v>123.11690188031325</c:v>
                </c:pt>
                <c:pt idx="510">
                  <c:v>122.63977064924549</c:v>
                </c:pt>
                <c:pt idx="511">
                  <c:v>123.48799503050098</c:v>
                </c:pt>
                <c:pt idx="512">
                  <c:v>125.59090274578779</c:v>
                </c:pt>
                <c:pt idx="513">
                  <c:v>126.26241676787133</c:v>
                </c:pt>
                <c:pt idx="514">
                  <c:v>126.03268562335104</c:v>
                </c:pt>
                <c:pt idx="515">
                  <c:v>128.32997612965366</c:v>
                </c:pt>
                <c:pt idx="516">
                  <c:v>128.11791741697726</c:v>
                </c:pt>
                <c:pt idx="517">
                  <c:v>128.43601072071695</c:v>
                </c:pt>
                <c:pt idx="518">
                  <c:v>128.70108323910827</c:v>
                </c:pt>
                <c:pt idx="519">
                  <c:v>129.10751078353366</c:v>
                </c:pt>
                <c:pt idx="520">
                  <c:v>129.17820051090916</c:v>
                </c:pt>
                <c:pt idx="521">
                  <c:v>130.83932185881596</c:v>
                </c:pt>
                <c:pt idx="522">
                  <c:v>131.52850831274341</c:v>
                </c:pt>
                <c:pt idx="523">
                  <c:v>131.28110473637923</c:v>
                </c:pt>
                <c:pt idx="524">
                  <c:v>130.09712857880703</c:v>
                </c:pt>
                <c:pt idx="525">
                  <c:v>128.66572790597039</c:v>
                </c:pt>
                <c:pt idx="526">
                  <c:v>129.03682105615812</c:v>
                </c:pt>
                <c:pt idx="527">
                  <c:v>128.70108323910827</c:v>
                </c:pt>
                <c:pt idx="528">
                  <c:v>129.95574912405598</c:v>
                </c:pt>
                <c:pt idx="529">
                  <c:v>129.07217987911272</c:v>
                </c:pt>
                <c:pt idx="530">
                  <c:v>127.58777238019459</c:v>
                </c:pt>
                <c:pt idx="531">
                  <c:v>124.47760235632424</c:v>
                </c:pt>
                <c:pt idx="532">
                  <c:v>125.66159247316328</c:v>
                </c:pt>
                <c:pt idx="533">
                  <c:v>127.26967907645488</c:v>
                </c:pt>
                <c:pt idx="534">
                  <c:v>126.59817901363819</c:v>
                </c:pt>
                <c:pt idx="535">
                  <c:v>129.28423510197243</c:v>
                </c:pt>
                <c:pt idx="536">
                  <c:v>130.39753549143597</c:v>
                </c:pt>
                <c:pt idx="537">
                  <c:v>130.18548026857627</c:v>
                </c:pt>
                <c:pt idx="538">
                  <c:v>130.46822521881151</c:v>
                </c:pt>
                <c:pt idx="539">
                  <c:v>129.83205606041571</c:v>
                </c:pt>
                <c:pt idx="540">
                  <c:v>127.81751399416501</c:v>
                </c:pt>
                <c:pt idx="541">
                  <c:v>125.67926490500719</c:v>
                </c:pt>
                <c:pt idx="542">
                  <c:v>126.13870974496419</c:v>
                </c:pt>
                <c:pt idx="543">
                  <c:v>126.0857029188827</c:v>
                </c:pt>
                <c:pt idx="544">
                  <c:v>125.52021301841225</c:v>
                </c:pt>
                <c:pt idx="545">
                  <c:v>126.20939947233968</c:v>
                </c:pt>
                <c:pt idx="546">
                  <c:v>127.12832754023758</c:v>
                </c:pt>
                <c:pt idx="547">
                  <c:v>126.77488937281014</c:v>
                </c:pt>
                <c:pt idx="548">
                  <c:v>124.76034730655945</c:v>
                </c:pt>
                <c:pt idx="549">
                  <c:v>124.97240252941914</c:v>
                </c:pt>
                <c:pt idx="550">
                  <c:v>123.98281265267946</c:v>
                </c:pt>
                <c:pt idx="551">
                  <c:v>122.9225155994807</c:v>
                </c:pt>
                <c:pt idx="552">
                  <c:v>122.88717073579296</c:v>
                </c:pt>
                <c:pt idx="553">
                  <c:v>124.04395773133994</c:v>
                </c:pt>
                <c:pt idx="554">
                  <c:v>124.18634225330487</c:v>
                </c:pt>
                <c:pt idx="555">
                  <c:v>124.59567681505365</c:v>
                </c:pt>
                <c:pt idx="556">
                  <c:v>125.8236525817664</c:v>
                </c:pt>
                <c:pt idx="557">
                  <c:v>127.12281711964486</c:v>
                </c:pt>
                <c:pt idx="558">
                  <c:v>128.56436617948822</c:v>
                </c:pt>
                <c:pt idx="559">
                  <c:v>127.47875050602342</c:v>
                </c:pt>
                <c:pt idx="560">
                  <c:v>127.74570403562406</c:v>
                </c:pt>
                <c:pt idx="561">
                  <c:v>127.99485949997904</c:v>
                </c:pt>
                <c:pt idx="562">
                  <c:v>127.38977413906221</c:v>
                </c:pt>
                <c:pt idx="563">
                  <c:v>127.60333347292601</c:v>
                </c:pt>
                <c:pt idx="564">
                  <c:v>128.49317391850579</c:v>
                </c:pt>
                <c:pt idx="565">
                  <c:v>127.38977413906221</c:v>
                </c:pt>
                <c:pt idx="566">
                  <c:v>127.85249242709773</c:v>
                </c:pt>
                <c:pt idx="567">
                  <c:v>126.82028141881987</c:v>
                </c:pt>
                <c:pt idx="568">
                  <c:v>118.70491156804444</c:v>
                </c:pt>
                <c:pt idx="569">
                  <c:v>118.08202814188198</c:v>
                </c:pt>
                <c:pt idx="570">
                  <c:v>118.13540837835194</c:v>
                </c:pt>
                <c:pt idx="571">
                  <c:v>116.90744657090607</c:v>
                </c:pt>
                <c:pt idx="572">
                  <c:v>116.71167134302107</c:v>
                </c:pt>
                <c:pt idx="573">
                  <c:v>113.70400072588187</c:v>
                </c:pt>
                <c:pt idx="574">
                  <c:v>114.71842762818095</c:v>
                </c:pt>
                <c:pt idx="575">
                  <c:v>115.69725839998884</c:v>
                </c:pt>
                <c:pt idx="576">
                  <c:v>115.39469478063012</c:v>
                </c:pt>
                <c:pt idx="577">
                  <c:v>114.62945126121976</c:v>
                </c:pt>
                <c:pt idx="578">
                  <c:v>115.67946033474321</c:v>
                </c:pt>
                <c:pt idx="579">
                  <c:v>117.38794896492035</c:v>
                </c:pt>
                <c:pt idx="580">
                  <c:v>117.45914122590281</c:v>
                </c:pt>
                <c:pt idx="581">
                  <c:v>118.31338554099138</c:v>
                </c:pt>
                <c:pt idx="582">
                  <c:v>117.95744168516269</c:v>
                </c:pt>
                <c:pt idx="583">
                  <c:v>120.23543699484902</c:v>
                </c:pt>
                <c:pt idx="584">
                  <c:v>119.66594427460669</c:v>
                </c:pt>
                <c:pt idx="585">
                  <c:v>117.45914122590281</c:v>
                </c:pt>
                <c:pt idx="586">
                  <c:v>116.12438055753309</c:v>
                </c:pt>
                <c:pt idx="587">
                  <c:v>116.21336739394445</c:v>
                </c:pt>
                <c:pt idx="588">
                  <c:v>116.14217862277873</c:v>
                </c:pt>
                <c:pt idx="589">
                  <c:v>116.46251238884935</c:v>
                </c:pt>
                <c:pt idx="590">
                  <c:v>116.55148875581054</c:v>
                </c:pt>
                <c:pt idx="591">
                  <c:v>118.79390189427251</c:v>
                </c:pt>
                <c:pt idx="592">
                  <c:v>118.56254449516312</c:v>
                </c:pt>
                <c:pt idx="593">
                  <c:v>117.4413431606572</c:v>
                </c:pt>
                <c:pt idx="594">
                  <c:v>117.22778033697669</c:v>
                </c:pt>
                <c:pt idx="595">
                  <c:v>117.01422100311292</c:v>
                </c:pt>
                <c:pt idx="596">
                  <c:v>117.53033348688527</c:v>
                </c:pt>
                <c:pt idx="597">
                  <c:v>115.91080726440248</c:v>
                </c:pt>
                <c:pt idx="598">
                  <c:v>116.35572748719237</c:v>
                </c:pt>
                <c:pt idx="599">
                  <c:v>116.07098636179627</c:v>
                </c:pt>
                <c:pt idx="600">
                  <c:v>115.91080726440248</c:v>
                </c:pt>
                <c:pt idx="601">
                  <c:v>116.07098636179627</c:v>
                </c:pt>
                <c:pt idx="602">
                  <c:v>117.28117453271354</c:v>
                </c:pt>
                <c:pt idx="603">
                  <c:v>118.11762427237322</c:v>
                </c:pt>
                <c:pt idx="604">
                  <c:v>120.30662925583148</c:v>
                </c:pt>
                <c:pt idx="605">
                  <c:v>122.19309853846474</c:v>
                </c:pt>
                <c:pt idx="606">
                  <c:v>122.47785013331098</c:v>
                </c:pt>
                <c:pt idx="607">
                  <c:v>123.01176068232895</c:v>
                </c:pt>
                <c:pt idx="608">
                  <c:v>122.86937616036404</c:v>
                </c:pt>
                <c:pt idx="609">
                  <c:v>121.74817831567483</c:v>
                </c:pt>
                <c:pt idx="610">
                  <c:v>120.62697698116894</c:v>
                </c:pt>
                <c:pt idx="611">
                  <c:v>120.46680835322528</c:v>
                </c:pt>
                <c:pt idx="612">
                  <c:v>120.73375141337577</c:v>
                </c:pt>
                <c:pt idx="613">
                  <c:v>121.41004299454193</c:v>
                </c:pt>
                <c:pt idx="614">
                  <c:v>121.81935661739045</c:v>
                </c:pt>
                <c:pt idx="615">
                  <c:v>121.32105615813056</c:v>
                </c:pt>
                <c:pt idx="616">
                  <c:v>119.86170903304159</c:v>
                </c:pt>
                <c:pt idx="617">
                  <c:v>119.70036084704832</c:v>
                </c:pt>
                <c:pt idx="618">
                  <c:v>119.57487401761659</c:v>
                </c:pt>
                <c:pt idx="619">
                  <c:v>120.811860491087</c:v>
                </c:pt>
                <c:pt idx="620">
                  <c:v>121.52895151946619</c:v>
                </c:pt>
                <c:pt idx="621">
                  <c:v>120.57880704105422</c:v>
                </c:pt>
                <c:pt idx="622">
                  <c:v>120.05891159596298</c:v>
                </c:pt>
                <c:pt idx="623">
                  <c:v>119.30597666010581</c:v>
                </c:pt>
                <c:pt idx="624">
                  <c:v>118.80399793402849</c:v>
                </c:pt>
                <c:pt idx="625">
                  <c:v>118.57095495344583</c:v>
                </c:pt>
                <c:pt idx="626">
                  <c:v>117.51325083406618</c:v>
                </c:pt>
                <c:pt idx="627">
                  <c:v>120.54294917430937</c:v>
                </c:pt>
                <c:pt idx="628">
                  <c:v>120.2202528023228</c:v>
                </c:pt>
                <c:pt idx="629">
                  <c:v>122.6045863171266</c:v>
                </c:pt>
                <c:pt idx="630">
                  <c:v>123.51887641861047</c:v>
                </c:pt>
                <c:pt idx="631">
                  <c:v>123.80570096458531</c:v>
                </c:pt>
                <c:pt idx="632">
                  <c:v>124.27182531373451</c:v>
                </c:pt>
                <c:pt idx="633">
                  <c:v>124.54073663051216</c:v>
                </c:pt>
                <c:pt idx="634">
                  <c:v>124.14632801485264</c:v>
                </c:pt>
                <c:pt idx="635">
                  <c:v>124.68415064840795</c:v>
                </c:pt>
                <c:pt idx="636">
                  <c:v>124.03876837388501</c:v>
                </c:pt>
                <c:pt idx="637">
                  <c:v>124.23596744698966</c:v>
                </c:pt>
                <c:pt idx="638">
                  <c:v>124.45109370855843</c:v>
                </c:pt>
                <c:pt idx="639">
                  <c:v>125.1144031715454</c:v>
                </c:pt>
                <c:pt idx="640">
                  <c:v>125.52672850621884</c:v>
                </c:pt>
                <c:pt idx="641">
                  <c:v>125.86735206666944</c:v>
                </c:pt>
                <c:pt idx="642">
                  <c:v>125.50881178720492</c:v>
                </c:pt>
                <c:pt idx="643">
                  <c:v>125.67013903429793</c:v>
                </c:pt>
                <c:pt idx="644">
                  <c:v>124.88136019096277</c:v>
                </c:pt>
                <c:pt idx="645">
                  <c:v>125.18611541521838</c:v>
                </c:pt>
                <c:pt idx="646">
                  <c:v>125.59844074989179</c:v>
                </c:pt>
                <c:pt idx="647">
                  <c:v>125.3653838100423</c:v>
                </c:pt>
                <c:pt idx="648">
                  <c:v>124.70207783687199</c:v>
                </c:pt>
                <c:pt idx="649">
                  <c:v>125.02476024959168</c:v>
                </c:pt>
                <c:pt idx="650">
                  <c:v>123.6981448134344</c:v>
                </c:pt>
                <c:pt idx="651">
                  <c:v>121.26004020268854</c:v>
                </c:pt>
                <c:pt idx="652">
                  <c:v>121.69029621564276</c:v>
                </c:pt>
                <c:pt idx="653">
                  <c:v>122.8017819004146</c:v>
                </c:pt>
                <c:pt idx="654">
                  <c:v>122.62251350559067</c:v>
                </c:pt>
                <c:pt idx="655">
                  <c:v>124.18218239178078</c:v>
                </c:pt>
                <c:pt idx="656">
                  <c:v>122.44324511076678</c:v>
                </c:pt>
                <c:pt idx="657">
                  <c:v>119.30597666010581</c:v>
                </c:pt>
                <c:pt idx="658">
                  <c:v>120.02305372921815</c:v>
                </c:pt>
                <c:pt idx="659">
                  <c:v>120.65051928472714</c:v>
                </c:pt>
                <c:pt idx="660">
                  <c:v>120.2740378575317</c:v>
                </c:pt>
                <c:pt idx="661">
                  <c:v>121.72615059257086</c:v>
                </c:pt>
                <c:pt idx="662">
                  <c:v>122.44324511076678</c:v>
                </c:pt>
                <c:pt idx="663">
                  <c:v>124.50486829431718</c:v>
                </c:pt>
                <c:pt idx="664">
                  <c:v>123.91328503426999</c:v>
                </c:pt>
                <c:pt idx="665">
                  <c:v>124.16426916258357</c:v>
                </c:pt>
                <c:pt idx="666">
                  <c:v>123.84157279059704</c:v>
                </c:pt>
                <c:pt idx="667">
                  <c:v>124.2180402585256</c:v>
                </c:pt>
                <c:pt idx="668">
                  <c:v>123.91328503426999</c:v>
                </c:pt>
                <c:pt idx="669">
                  <c:v>124.32559640967655</c:v>
                </c:pt>
                <c:pt idx="670">
                  <c:v>124.2180402585256</c:v>
                </c:pt>
                <c:pt idx="671">
                  <c:v>124.55866381897623</c:v>
                </c:pt>
                <c:pt idx="672">
                  <c:v>123.08862389547299</c:v>
                </c:pt>
                <c:pt idx="673">
                  <c:v>124.07462624062984</c:v>
                </c:pt>
                <c:pt idx="674">
                  <c:v>123.50094923014643</c:v>
                </c:pt>
                <c:pt idx="675">
                  <c:v>124.5945077264542</c:v>
                </c:pt>
                <c:pt idx="676">
                  <c:v>123.50094923014643</c:v>
                </c:pt>
                <c:pt idx="677">
                  <c:v>123.75192986864327</c:v>
                </c:pt>
                <c:pt idx="678">
                  <c:v>122.6686070047601</c:v>
                </c:pt>
                <c:pt idx="679">
                  <c:v>122.0005444114075</c:v>
                </c:pt>
                <c:pt idx="680">
                  <c:v>121.87416418889678</c:v>
                </c:pt>
                <c:pt idx="681">
                  <c:v>122.21722364141434</c:v>
                </c:pt>
                <c:pt idx="682">
                  <c:v>122.32554755224254</c:v>
                </c:pt>
                <c:pt idx="683">
                  <c:v>122.09082596982006</c:v>
                </c:pt>
                <c:pt idx="684">
                  <c:v>120.91722154752431</c:v>
                </c:pt>
                <c:pt idx="685">
                  <c:v>120.05056395438112</c:v>
                </c:pt>
                <c:pt idx="686">
                  <c:v>120.06862026606362</c:v>
                </c:pt>
                <c:pt idx="687">
                  <c:v>121.53110473637922</c:v>
                </c:pt>
                <c:pt idx="688">
                  <c:v>121.72971020561999</c:v>
                </c:pt>
                <c:pt idx="689">
                  <c:v>122.48804388793499</c:v>
                </c:pt>
                <c:pt idx="690">
                  <c:v>122.25332230551248</c:v>
                </c:pt>
                <c:pt idx="691">
                  <c:v>120.71861607828356</c:v>
                </c:pt>
                <c:pt idx="692">
                  <c:v>123.48109566285576</c:v>
                </c:pt>
                <c:pt idx="693">
                  <c:v>126.53246576489801</c:v>
                </c:pt>
                <c:pt idx="694">
                  <c:v>131.44354872482097</c:v>
                </c:pt>
                <c:pt idx="695">
                  <c:v>131.53381632396668</c:v>
                </c:pt>
                <c:pt idx="696">
                  <c:v>132.8518712397225</c:v>
                </c:pt>
                <c:pt idx="697">
                  <c:v>133.01436757541495</c:v>
                </c:pt>
                <c:pt idx="698">
                  <c:v>132.14770998227172</c:v>
                </c:pt>
                <c:pt idx="699">
                  <c:v>132.50881178720493</c:v>
                </c:pt>
                <c:pt idx="700">
                  <c:v>131.67826681742673</c:v>
                </c:pt>
                <c:pt idx="701">
                  <c:v>130.88382400156343</c:v>
                </c:pt>
                <c:pt idx="702">
                  <c:v>130.54077850831274</c:v>
                </c:pt>
                <c:pt idx="703">
                  <c:v>132.61713918784986</c:v>
                </c:pt>
                <c:pt idx="704">
                  <c:v>130.46854977176599</c:v>
                </c:pt>
                <c:pt idx="705">
                  <c:v>129.9629974733727</c:v>
                </c:pt>
                <c:pt idx="706">
                  <c:v>131.37131998827419</c:v>
                </c:pt>
                <c:pt idx="707">
                  <c:v>132.45464285215741</c:v>
                </c:pt>
                <c:pt idx="708">
                  <c:v>132.61713918784986</c:v>
                </c:pt>
                <c:pt idx="709">
                  <c:v>131.46159107723662</c:v>
                </c:pt>
                <c:pt idx="710">
                  <c:v>132.07548473554166</c:v>
                </c:pt>
                <c:pt idx="711">
                  <c:v>130.68520457305581</c:v>
                </c:pt>
                <c:pt idx="712">
                  <c:v>130.43243714840096</c:v>
                </c:pt>
                <c:pt idx="713">
                  <c:v>130.54077850831274</c:v>
                </c:pt>
                <c:pt idx="714">
                  <c:v>130.57687717241089</c:v>
                </c:pt>
                <c:pt idx="715">
                  <c:v>132.32826262964667</c:v>
                </c:pt>
                <c:pt idx="716">
                  <c:v>131.69632312910926</c:v>
                </c:pt>
                <c:pt idx="717">
                  <c:v>131.42549241313844</c:v>
                </c:pt>
                <c:pt idx="718">
                  <c:v>134.31435222022139</c:v>
                </c:pt>
                <c:pt idx="719">
                  <c:v>134.89213325516144</c:v>
                </c:pt>
                <c:pt idx="720">
                  <c:v>134.53101749096137</c:v>
                </c:pt>
                <c:pt idx="721">
                  <c:v>133.55603598698994</c:v>
                </c:pt>
                <c:pt idx="722">
                  <c:v>134.94629172075884</c:v>
                </c:pt>
                <c:pt idx="723">
                  <c:v>135.10879852590142</c:v>
                </c:pt>
                <c:pt idx="724">
                  <c:v>135.52406926588213</c:v>
                </c:pt>
                <c:pt idx="725">
                  <c:v>136.08379398913971</c:v>
                </c:pt>
                <c:pt idx="726">
                  <c:v>136.15601923586971</c:v>
                </c:pt>
                <c:pt idx="727">
                  <c:v>136.22822005388278</c:v>
                </c:pt>
                <c:pt idx="728">
                  <c:v>134.65741167273893</c:v>
                </c:pt>
                <c:pt idx="729">
                  <c:v>134.76573907338386</c:v>
                </c:pt>
                <c:pt idx="730">
                  <c:v>134.80186565601574</c:v>
                </c:pt>
                <c:pt idx="731">
                  <c:v>133.93519410360565</c:v>
                </c:pt>
                <c:pt idx="732">
                  <c:v>134.26018328517384</c:v>
                </c:pt>
                <c:pt idx="733">
                  <c:v>134.58518642600893</c:v>
                </c:pt>
                <c:pt idx="734">
                  <c:v>134.63935536105643</c:v>
                </c:pt>
                <c:pt idx="735">
                  <c:v>133.89908148024062</c:v>
                </c:pt>
                <c:pt idx="736">
                  <c:v>134.15185937434566</c:v>
                </c:pt>
                <c:pt idx="737">
                  <c:v>134.33240853190389</c:v>
                </c:pt>
                <c:pt idx="738">
                  <c:v>134.35046833340311</c:v>
                </c:pt>
                <c:pt idx="739">
                  <c:v>134.02547566201824</c:v>
                </c:pt>
                <c:pt idx="740">
                  <c:v>133.61019096277062</c:v>
                </c:pt>
                <c:pt idx="741">
                  <c:v>132.73741572092632</c:v>
                </c:pt>
                <c:pt idx="742">
                  <c:v>134.39208788754416</c:v>
                </c:pt>
                <c:pt idx="743">
                  <c:v>134.19207602216733</c:v>
                </c:pt>
                <c:pt idx="744">
                  <c:v>133.90114047210238</c:v>
                </c:pt>
                <c:pt idx="745">
                  <c:v>134.082970392395</c:v>
                </c:pt>
                <c:pt idx="746">
                  <c:v>133.2101777014671</c:v>
                </c:pt>
                <c:pt idx="747">
                  <c:v>132.73741572092632</c:v>
                </c:pt>
                <c:pt idx="748">
                  <c:v>132.95561302120413</c:v>
                </c:pt>
                <c:pt idx="749">
                  <c:v>133.22834917710119</c:v>
                </c:pt>
                <c:pt idx="750">
                  <c:v>133.04652274662533</c:v>
                </c:pt>
                <c:pt idx="751">
                  <c:v>134.19207602216733</c:v>
                </c:pt>
                <c:pt idx="752">
                  <c:v>134.35572050755894</c:v>
                </c:pt>
                <c:pt idx="753">
                  <c:v>134.17389058726633</c:v>
                </c:pt>
                <c:pt idx="754">
                  <c:v>134.11933777238022</c:v>
                </c:pt>
                <c:pt idx="755">
                  <c:v>133.51929868643296</c:v>
                </c:pt>
                <c:pt idx="756">
                  <c:v>134.41027332244508</c:v>
                </c:pt>
                <c:pt idx="757">
                  <c:v>133.15563884584779</c:v>
                </c:pt>
                <c:pt idx="758">
                  <c:v>132.42830869522732</c:v>
                </c:pt>
                <c:pt idx="759">
                  <c:v>131.46459580942809</c:v>
                </c:pt>
                <c:pt idx="760">
                  <c:v>134.11933777238022</c:v>
                </c:pt>
                <c:pt idx="761">
                  <c:v>136.35586707986096</c:v>
                </c:pt>
                <c:pt idx="762">
                  <c:v>136.15585521448415</c:v>
                </c:pt>
                <c:pt idx="763">
                  <c:v>136.15585521448415</c:v>
                </c:pt>
                <c:pt idx="764">
                  <c:v>137.06501528539721</c:v>
                </c:pt>
                <c:pt idx="765">
                  <c:v>137.8650801959881</c:v>
                </c:pt>
                <c:pt idx="766">
                  <c:v>139.55612323240783</c:v>
                </c:pt>
                <c:pt idx="767">
                  <c:v>139.26517372307606</c:v>
                </c:pt>
                <c:pt idx="768">
                  <c:v>139.62884752292811</c:v>
                </c:pt>
                <c:pt idx="769">
                  <c:v>139.57430517749205</c:v>
                </c:pt>
                <c:pt idx="770">
                  <c:v>139.28337311724388</c:v>
                </c:pt>
                <c:pt idx="771">
                  <c:v>138.64696316149477</c:v>
                </c:pt>
                <c:pt idx="772">
                  <c:v>139.13790010748636</c:v>
                </c:pt>
                <c:pt idx="773">
                  <c:v>138.39239848123174</c:v>
                </c:pt>
                <c:pt idx="774">
                  <c:v>139.77432053268564</c:v>
                </c:pt>
                <c:pt idx="775">
                  <c:v>139.71975375853262</c:v>
                </c:pt>
                <c:pt idx="776">
                  <c:v>140.01070326786439</c:v>
                </c:pt>
                <c:pt idx="777">
                  <c:v>139.37429331211524</c:v>
                </c:pt>
                <c:pt idx="778">
                  <c:v>139.04699038206513</c:v>
                </c:pt>
                <c:pt idx="779">
                  <c:v>138.81059717743625</c:v>
                </c:pt>
                <c:pt idx="780">
                  <c:v>138.35601714197969</c:v>
                </c:pt>
                <c:pt idx="781">
                  <c:v>135.81038080879992</c:v>
                </c:pt>
                <c:pt idx="782">
                  <c:v>136.31951365914261</c:v>
                </c:pt>
                <c:pt idx="783">
                  <c:v>136.22858997445454</c:v>
                </c:pt>
                <c:pt idx="784">
                  <c:v>135.39215768387842</c:v>
                </c:pt>
                <c:pt idx="785">
                  <c:v>135.42853902313047</c:v>
                </c:pt>
                <c:pt idx="786">
                  <c:v>134.13752320728113</c:v>
                </c:pt>
                <c:pt idx="787">
                  <c:v>134.37390594245988</c:v>
                </c:pt>
                <c:pt idx="788">
                  <c:v>134.91939221352095</c:v>
                </c:pt>
                <c:pt idx="789">
                  <c:v>135.04668327819419</c:v>
                </c:pt>
                <c:pt idx="790">
                  <c:v>136.30132822424167</c:v>
                </c:pt>
                <c:pt idx="791">
                  <c:v>135.91947247930537</c:v>
                </c:pt>
                <c:pt idx="792">
                  <c:v>135.30124795845722</c:v>
                </c:pt>
                <c:pt idx="793">
                  <c:v>136.7559082596982</c:v>
                </c:pt>
                <c:pt idx="794">
                  <c:v>136.61043524994065</c:v>
                </c:pt>
                <c:pt idx="795">
                  <c:v>136.82863255021846</c:v>
                </c:pt>
                <c:pt idx="796">
                  <c:v>137.82872328545307</c:v>
                </c:pt>
                <c:pt idx="797">
                  <c:v>136.44679076454901</c:v>
                </c:pt>
                <c:pt idx="798">
                  <c:v>137.1013826653824</c:v>
                </c:pt>
                <c:pt idx="799">
                  <c:v>137.33776540056115</c:v>
                </c:pt>
                <c:pt idx="800">
                  <c:v>136.99227703561007</c:v>
                </c:pt>
                <c:pt idx="801">
                  <c:v>136.21041849882042</c:v>
                </c:pt>
                <c:pt idx="802">
                  <c:v>136.33769560422684</c:v>
                </c:pt>
                <c:pt idx="803">
                  <c:v>135.08305065817942</c:v>
                </c:pt>
                <c:pt idx="804">
                  <c:v>135.44930343258372</c:v>
                </c:pt>
                <c:pt idx="805">
                  <c:v>134.97319471781341</c:v>
                </c:pt>
                <c:pt idx="806">
                  <c:v>135.87045102391221</c:v>
                </c:pt>
                <c:pt idx="807">
                  <c:v>135.90708711978448</c:v>
                </c:pt>
                <c:pt idx="808">
                  <c:v>135.99863548166451</c:v>
                </c:pt>
                <c:pt idx="809">
                  <c:v>137.8480847885869</c:v>
                </c:pt>
                <c:pt idx="810">
                  <c:v>137.50016053156889</c:v>
                </c:pt>
                <c:pt idx="811">
                  <c:v>136.7860183983137</c:v>
                </c:pt>
                <c:pt idx="812">
                  <c:v>136.51135586359001</c:v>
                </c:pt>
                <c:pt idx="813">
                  <c:v>137.31704984854196</c:v>
                </c:pt>
                <c:pt idx="814">
                  <c:v>133.03219704901096</c:v>
                </c:pt>
                <c:pt idx="815">
                  <c:v>133.85620210226557</c:v>
                </c:pt>
                <c:pt idx="816">
                  <c:v>132.83077180786464</c:v>
                </c:pt>
                <c:pt idx="817">
                  <c:v>131.97013065873779</c:v>
                </c:pt>
                <c:pt idx="818">
                  <c:v>131.3292327986934</c:v>
                </c:pt>
                <c:pt idx="819">
                  <c:v>132.13494074291216</c:v>
                </c:pt>
                <c:pt idx="820">
                  <c:v>130.52352834429132</c:v>
                </c:pt>
                <c:pt idx="821">
                  <c:v>132.35466309309433</c:v>
                </c:pt>
                <c:pt idx="822">
                  <c:v>131.62220640171978</c:v>
                </c:pt>
                <c:pt idx="823">
                  <c:v>131.42078465039015</c:v>
                </c:pt>
                <c:pt idx="824">
                  <c:v>130.94470036433688</c:v>
                </c:pt>
                <c:pt idx="825">
                  <c:v>131.01794812736435</c:v>
                </c:pt>
                <c:pt idx="826">
                  <c:v>133.50829180451441</c:v>
                </c:pt>
                <c:pt idx="827">
                  <c:v>133.19699666373521</c:v>
                </c:pt>
                <c:pt idx="828">
                  <c:v>131.07287435263899</c:v>
                </c:pt>
                <c:pt idx="829">
                  <c:v>133.98437609056774</c:v>
                </c:pt>
                <c:pt idx="830">
                  <c:v>131.49403241341764</c:v>
                </c:pt>
                <c:pt idx="831">
                  <c:v>130.46860211901671</c:v>
                </c:pt>
                <c:pt idx="832">
                  <c:v>127.55710038108799</c:v>
                </c:pt>
                <c:pt idx="833">
                  <c:v>126.09217303907197</c:v>
                </c:pt>
                <c:pt idx="834">
                  <c:v>125.1399800382484</c:v>
                </c:pt>
                <c:pt idx="835">
                  <c:v>124.84700992503875</c:v>
                </c:pt>
                <c:pt idx="836">
                  <c:v>123.12573460641846</c:v>
                </c:pt>
                <c:pt idx="837">
                  <c:v>124.40753730614067</c:v>
                </c:pt>
                <c:pt idx="838">
                  <c:v>125.70764060471544</c:v>
                </c:pt>
                <c:pt idx="839">
                  <c:v>125.19493069224006</c:v>
                </c:pt>
                <c:pt idx="840">
                  <c:v>126.53164565797003</c:v>
                </c:pt>
                <c:pt idx="841">
                  <c:v>127.86838505241704</c:v>
                </c:pt>
                <c:pt idx="842">
                  <c:v>127.90499671957227</c:v>
                </c:pt>
                <c:pt idx="843">
                  <c:v>128.76564135851584</c:v>
                </c:pt>
                <c:pt idx="844">
                  <c:v>128.93045144269021</c:v>
                </c:pt>
                <c:pt idx="845">
                  <c:v>128.28954660301241</c:v>
                </c:pt>
                <c:pt idx="846">
                  <c:v>128.43603165961724</c:v>
                </c:pt>
                <c:pt idx="847">
                  <c:v>127.59371204824322</c:v>
                </c:pt>
                <c:pt idx="848">
                  <c:v>125.34140527939471</c:v>
                </c:pt>
                <c:pt idx="849">
                  <c:v>129.82770774878901</c:v>
                </c:pt>
                <c:pt idx="850">
                  <c:v>131.1094999790611</c:v>
                </c:pt>
                <c:pt idx="851">
                  <c:v>129.29667629856078</c:v>
                </c:pt>
                <c:pt idx="852">
                  <c:v>129.33328796571604</c:v>
                </c:pt>
                <c:pt idx="853">
                  <c:v>129.57134930273463</c:v>
                </c:pt>
                <c:pt idx="854">
                  <c:v>130.61509066543823</c:v>
                </c:pt>
                <c:pt idx="855">
                  <c:v>131.98844172704048</c:v>
                </c:pt>
                <c:pt idx="856">
                  <c:v>131.38417298323489</c:v>
                </c:pt>
                <c:pt idx="857">
                  <c:v>131.84195667043565</c:v>
                </c:pt>
                <c:pt idx="858">
                  <c:v>132.90402306070885</c:v>
                </c:pt>
                <c:pt idx="859">
                  <c:v>132.68427279199295</c:v>
                </c:pt>
                <c:pt idx="860">
                  <c:v>131.82364211231626</c:v>
                </c:pt>
                <c:pt idx="861">
                  <c:v>132.64766112483773</c:v>
                </c:pt>
                <c:pt idx="862">
                  <c:v>132.64766112483773</c:v>
                </c:pt>
                <c:pt idx="863">
                  <c:v>132.64766112483773</c:v>
                </c:pt>
                <c:pt idx="864">
                  <c:v>132.57441336181023</c:v>
                </c:pt>
                <c:pt idx="865">
                  <c:v>133.67309141923863</c:v>
                </c:pt>
                <c:pt idx="866">
                  <c:v>133.43504404148695</c:v>
                </c:pt>
                <c:pt idx="867">
                  <c:v>134.93658305065816</c:v>
                </c:pt>
                <c:pt idx="868">
                  <c:v>135.9693280008934</c:v>
                </c:pt>
                <c:pt idx="869">
                  <c:v>135.67426050783811</c:v>
                </c:pt>
                <c:pt idx="870">
                  <c:v>136.87296020213017</c:v>
                </c:pt>
                <c:pt idx="871">
                  <c:v>136.68854781746862</c:v>
                </c:pt>
                <c:pt idx="872">
                  <c:v>136.07996915002022</c:v>
                </c:pt>
                <c:pt idx="873">
                  <c:v>134.1804933204908</c:v>
                </c:pt>
                <c:pt idx="874">
                  <c:v>134.82594190153131</c:v>
                </c:pt>
                <c:pt idx="875">
                  <c:v>132.35477127741251</c:v>
                </c:pt>
                <c:pt idx="876">
                  <c:v>131.11919817971162</c:v>
                </c:pt>
                <c:pt idx="877">
                  <c:v>130.43686572581208</c:v>
                </c:pt>
                <c:pt idx="878">
                  <c:v>133.27684715998714</c:v>
                </c:pt>
                <c:pt idx="879">
                  <c:v>136.59633290059608</c:v>
                </c:pt>
                <c:pt idx="880">
                  <c:v>137.35244007984699</c:v>
                </c:pt>
                <c:pt idx="881">
                  <c:v>137.75813476276224</c:v>
                </c:pt>
                <c:pt idx="882">
                  <c:v>137.37086980191799</c:v>
                </c:pt>
                <c:pt idx="883">
                  <c:v>137.29709856638328</c:v>
                </c:pt>
                <c:pt idx="884">
                  <c:v>137.4999546323827</c:v>
                </c:pt>
                <c:pt idx="885">
                  <c:v>137.2048976087776</c:v>
                </c:pt>
                <c:pt idx="886">
                  <c:v>136.50412147354021</c:v>
                </c:pt>
                <c:pt idx="887">
                  <c:v>135.15789326744559</c:v>
                </c:pt>
                <c:pt idx="888">
                  <c:v>135.19476667085445</c:v>
                </c:pt>
                <c:pt idx="889">
                  <c:v>131.83842148610353</c:v>
                </c:pt>
                <c:pt idx="890">
                  <c:v>131.13764186104945</c:v>
                </c:pt>
                <c:pt idx="891">
                  <c:v>131.76465025056885</c:v>
                </c:pt>
                <c:pt idx="892">
                  <c:v>135.17633694878347</c:v>
                </c:pt>
                <c:pt idx="893">
                  <c:v>133.47969973616986</c:v>
                </c:pt>
                <c:pt idx="894">
                  <c:v>134.10672208495609</c:v>
                </c:pt>
                <c:pt idx="895">
                  <c:v>132.72361000600247</c:v>
                </c:pt>
                <c:pt idx="896">
                  <c:v>132.28101400114465</c:v>
                </c:pt>
                <c:pt idx="897">
                  <c:v>131.8199778047657</c:v>
                </c:pt>
                <c:pt idx="898">
                  <c:v>132.79738124153718</c:v>
                </c:pt>
                <c:pt idx="899">
                  <c:v>132.42854251294719</c:v>
                </c:pt>
                <c:pt idx="900">
                  <c:v>131.59867805742843</c:v>
                </c:pt>
                <c:pt idx="901">
                  <c:v>133.25841743791617</c:v>
                </c:pt>
                <c:pt idx="902">
                  <c:v>131.72776288789311</c:v>
                </c:pt>
                <c:pt idx="903">
                  <c:v>130.71347557826263</c:v>
                </c:pt>
                <c:pt idx="904">
                  <c:v>130.30778089534735</c:v>
                </c:pt>
                <c:pt idx="905">
                  <c:v>129.38570501277272</c:v>
                </c:pt>
                <c:pt idx="906">
                  <c:v>131.63555146083726</c:v>
                </c:pt>
                <c:pt idx="907">
                  <c:v>129.66231835503999</c:v>
                </c:pt>
                <c:pt idx="908">
                  <c:v>130.08647067855998</c:v>
                </c:pt>
                <c:pt idx="909">
                  <c:v>129.92049848541953</c:v>
                </c:pt>
                <c:pt idx="910">
                  <c:v>129.21972235018217</c:v>
                </c:pt>
                <c:pt idx="911">
                  <c:v>131.59867805742843</c:v>
                </c:pt>
                <c:pt idx="912">
                  <c:v>130.87945824085318</c:v>
                </c:pt>
                <c:pt idx="913">
                  <c:v>128.57427376914163</c:v>
                </c:pt>
                <c:pt idx="914">
                  <c:v>129.51478984323742</c:v>
                </c:pt>
                <c:pt idx="915">
                  <c:v>128.5189462149448</c:v>
                </c:pt>
                <c:pt idx="916">
                  <c:v>129.23816603152002</c:v>
                </c:pt>
                <c:pt idx="917">
                  <c:v>129.80984337702583</c:v>
                </c:pt>
                <c:pt idx="918">
                  <c:v>128.70335859960633</c:v>
                </c:pt>
                <c:pt idx="919">
                  <c:v>126.13998701788182</c:v>
                </c:pt>
                <c:pt idx="920">
                  <c:v>124.33271214595808</c:v>
                </c:pt>
                <c:pt idx="921">
                  <c:v>125.21791462512388</c:v>
                </c:pt>
                <c:pt idx="922">
                  <c:v>126.58258302273964</c:v>
                </c:pt>
                <c:pt idx="923">
                  <c:v>127.35711643424486</c:v>
                </c:pt>
                <c:pt idx="924">
                  <c:v>126.98829166492176</c:v>
                </c:pt>
                <c:pt idx="925">
                  <c:v>126.63791057693649</c:v>
                </c:pt>
                <c:pt idx="926">
                  <c:v>127.52309909683541</c:v>
                </c:pt>
                <c:pt idx="927">
                  <c:v>129.01686628418275</c:v>
                </c:pt>
                <c:pt idx="928">
                  <c:v>128.02102265589011</c:v>
                </c:pt>
                <c:pt idx="929">
                  <c:v>127.70751148149699</c:v>
                </c:pt>
                <c:pt idx="930">
                  <c:v>127.63375420522914</c:v>
                </c:pt>
                <c:pt idx="931">
                  <c:v>124.90441740999762</c:v>
                </c:pt>
                <c:pt idx="932">
                  <c:v>125.81504320393091</c:v>
                </c:pt>
                <c:pt idx="933">
                  <c:v>125.81504320393091</c:v>
                </c:pt>
                <c:pt idx="934">
                  <c:v>124.53274146041848</c:v>
                </c:pt>
                <c:pt idx="935">
                  <c:v>124.51415469659533</c:v>
                </c:pt>
                <c:pt idx="936">
                  <c:v>125.18318396917792</c:v>
                </c:pt>
                <c:pt idx="937">
                  <c:v>127.17169898236943</c:v>
                </c:pt>
                <c:pt idx="938">
                  <c:v>127.24603905802864</c:v>
                </c:pt>
                <c:pt idx="939">
                  <c:v>127.39470873989698</c:v>
                </c:pt>
                <c:pt idx="940">
                  <c:v>126.33541675391207</c:v>
                </c:pt>
                <c:pt idx="941">
                  <c:v>126.7070961933079</c:v>
                </c:pt>
                <c:pt idx="942">
                  <c:v>127.93364113516756</c:v>
                </c:pt>
                <c:pt idx="943">
                  <c:v>127.3017819004146</c:v>
                </c:pt>
                <c:pt idx="944">
                  <c:v>126.63275262783198</c:v>
                </c:pt>
                <c:pt idx="945">
                  <c:v>126.40973240085431</c:v>
                </c:pt>
                <c:pt idx="946">
                  <c:v>127.39470873989698</c:v>
                </c:pt>
                <c:pt idx="947">
                  <c:v>127.78497145329928</c:v>
                </c:pt>
                <c:pt idx="948">
                  <c:v>127.3017819004146</c:v>
                </c:pt>
                <c:pt idx="949">
                  <c:v>125.51770733001102</c:v>
                </c:pt>
                <c:pt idx="950">
                  <c:v>126.37257283247483</c:v>
                </c:pt>
                <c:pt idx="951">
                  <c:v>127.54337842176528</c:v>
                </c:pt>
                <c:pt idx="952">
                  <c:v>128.86285020310731</c:v>
                </c:pt>
                <c:pt idx="953">
                  <c:v>129.16020003629407</c:v>
                </c:pt>
                <c:pt idx="954">
                  <c:v>130.368189622681</c:v>
                </c:pt>
                <c:pt idx="955">
                  <c:v>131.14871504948559</c:v>
                </c:pt>
                <c:pt idx="956">
                  <c:v>129.84782654215002</c:v>
                </c:pt>
                <c:pt idx="957">
                  <c:v>130.05225302567109</c:v>
                </c:pt>
                <c:pt idx="958">
                  <c:v>130.46108854362967</c:v>
                </c:pt>
                <c:pt idx="959">
                  <c:v>130.368189622681</c:v>
                </c:pt>
                <c:pt idx="960">
                  <c:v>129.92217010762596</c:v>
                </c:pt>
                <c:pt idx="961">
                  <c:v>130.75845233608331</c:v>
                </c:pt>
                <c:pt idx="962">
                  <c:v>130.18234990298308</c:v>
                </c:pt>
                <c:pt idx="963">
                  <c:v>130.79560841464607</c:v>
                </c:pt>
                <c:pt idx="964">
                  <c:v>132.89563354132642</c:v>
                </c:pt>
                <c:pt idx="965">
                  <c:v>132.2080070354705</c:v>
                </c:pt>
                <c:pt idx="966">
                  <c:v>130.77703561008974</c:v>
                </c:pt>
                <c:pt idx="967">
                  <c:v>130.51685581473259</c:v>
                </c:pt>
                <c:pt idx="968">
                  <c:v>129.62480631517232</c:v>
                </c:pt>
                <c:pt idx="969">
                  <c:v>127.74780141546964</c:v>
                </c:pt>
                <c:pt idx="970">
                  <c:v>129.03011711824894</c:v>
                </c:pt>
                <c:pt idx="971">
                  <c:v>129.97791295001187</c:v>
                </c:pt>
                <c:pt idx="972">
                  <c:v>129.4389665954744</c:v>
                </c:pt>
                <c:pt idx="973">
                  <c:v>128.06375197174646</c:v>
                </c:pt>
                <c:pt idx="974">
                  <c:v>128.84427739855101</c:v>
                </c:pt>
                <c:pt idx="975">
                  <c:v>129.32745299216884</c:v>
                </c:pt>
                <c:pt idx="976">
                  <c:v>128.73276728506218</c:v>
                </c:pt>
                <c:pt idx="977">
                  <c:v>127.56196169577171</c:v>
                </c:pt>
                <c:pt idx="978">
                  <c:v>126.55841255217275</c:v>
                </c:pt>
                <c:pt idx="979">
                  <c:v>128.30533104401357</c:v>
                </c:pt>
                <c:pt idx="980">
                  <c:v>128.90003420020381</c:v>
                </c:pt>
                <c:pt idx="981">
                  <c:v>126.83717911135307</c:v>
                </c:pt>
                <c:pt idx="982">
                  <c:v>127.26462582185182</c:v>
                </c:pt>
                <c:pt idx="983">
                  <c:v>126.27964599299244</c:v>
                </c:pt>
                <c:pt idx="984">
                  <c:v>125.51770733001102</c:v>
                </c:pt>
                <c:pt idx="985">
                  <c:v>125.2017707330011</c:v>
                </c:pt>
                <c:pt idx="986">
                  <c:v>124.92300417382079</c:v>
                </c:pt>
                <c:pt idx="987">
                  <c:v>124.58849826207125</c:v>
                </c:pt>
                <c:pt idx="988">
                  <c:v>125.76846811005484</c:v>
                </c:pt>
                <c:pt idx="989">
                  <c:v>124.75707385848096</c:v>
                </c:pt>
                <c:pt idx="990">
                  <c:v>124.2701083239108</c:v>
                </c:pt>
                <c:pt idx="991">
                  <c:v>124.30756801652778</c:v>
                </c:pt>
                <c:pt idx="992">
                  <c:v>123.42728617892989</c:v>
                </c:pt>
                <c:pt idx="993">
                  <c:v>122.90285746192609</c:v>
                </c:pt>
                <c:pt idx="994">
                  <c:v>121.77908064268466</c:v>
                </c:pt>
                <c:pt idx="995">
                  <c:v>120.8800689587783</c:v>
                </c:pt>
                <c:pt idx="996">
                  <c:v>120.01851696748886</c:v>
                </c:pt>
                <c:pt idx="997">
                  <c:v>123.65204084481482</c:v>
                </c:pt>
                <c:pt idx="998">
                  <c:v>127.84743568267795</c:v>
                </c:pt>
                <c:pt idx="999">
                  <c:v>127.84743568267795</c:v>
                </c:pt>
                <c:pt idx="1000">
                  <c:v>127.24810153970711</c:v>
                </c:pt>
                <c:pt idx="1001">
                  <c:v>127.07952594329745</c:v>
                </c:pt>
                <c:pt idx="1002">
                  <c:v>127.64141435291818</c:v>
                </c:pt>
                <c:pt idx="1003">
                  <c:v>129.70165207923279</c:v>
                </c:pt>
                <c:pt idx="1004">
                  <c:v>130.00132613035166</c:v>
                </c:pt>
                <c:pt idx="1005">
                  <c:v>131.16255217275986</c:v>
                </c:pt>
                <c:pt idx="1006">
                  <c:v>132.36124139760179</c:v>
                </c:pt>
                <c:pt idx="1007">
                  <c:v>134.17800857098982</c:v>
                </c:pt>
                <c:pt idx="1008">
                  <c:v>135.48906291441574</c:v>
                </c:pt>
                <c:pt idx="1009">
                  <c:v>134.70242332872675</c:v>
                </c:pt>
                <c:pt idx="1010">
                  <c:v>132.32377821516812</c:v>
                </c:pt>
                <c:pt idx="1011">
                  <c:v>130.97526068930858</c:v>
                </c:pt>
                <c:pt idx="1012">
                  <c:v>133.99307271382105</c:v>
                </c:pt>
                <c:pt idx="1013">
                  <c:v>132.06213269679077</c:v>
                </c:pt>
                <c:pt idx="1014">
                  <c:v>131.16563368091906</c:v>
                </c:pt>
                <c:pt idx="1015">
                  <c:v>127.9589004285495</c:v>
                </c:pt>
                <c:pt idx="1016">
                  <c:v>125.85555997599005</c:v>
                </c:pt>
                <c:pt idx="1017">
                  <c:v>127.64857196700031</c:v>
                </c:pt>
                <c:pt idx="1018">
                  <c:v>129.68295015145804</c:v>
                </c:pt>
                <c:pt idx="1019">
                  <c:v>129.64846378268214</c:v>
                </c:pt>
                <c:pt idx="1020">
                  <c:v>130.09672027025141</c:v>
                </c:pt>
                <c:pt idx="1021">
                  <c:v>129.99327861300722</c:v>
                </c:pt>
                <c:pt idx="1022">
                  <c:v>130.23464480645478</c:v>
                </c:pt>
                <c:pt idx="1023">
                  <c:v>128.82092703491213</c:v>
                </c:pt>
                <c:pt idx="1024">
                  <c:v>129.85535407680388</c:v>
                </c:pt>
                <c:pt idx="1025">
                  <c:v>130.51048689922806</c:v>
                </c:pt>
                <c:pt idx="1026">
                  <c:v>130.02775451233302</c:v>
                </c:pt>
                <c:pt idx="1027">
                  <c:v>130.92426748747155</c:v>
                </c:pt>
                <c:pt idx="1028">
                  <c:v>129.78638831888549</c:v>
                </c:pt>
                <c:pt idx="1029">
                  <c:v>129.99327861300722</c:v>
                </c:pt>
                <c:pt idx="1030">
                  <c:v>131.3380341164482</c:v>
                </c:pt>
                <c:pt idx="1031">
                  <c:v>132.75175537780754</c:v>
                </c:pt>
                <c:pt idx="1032">
                  <c:v>137.95837695604229</c:v>
                </c:pt>
                <c:pt idx="1033">
                  <c:v>138.19975710875664</c:v>
                </c:pt>
                <c:pt idx="1034">
                  <c:v>136.23432723313371</c:v>
                </c:pt>
                <c:pt idx="1035">
                  <c:v>138.99281795720088</c:v>
                </c:pt>
                <c:pt idx="1036">
                  <c:v>145.26835294610328</c:v>
                </c:pt>
                <c:pt idx="1037">
                  <c:v>144.57873026508645</c:v>
                </c:pt>
                <c:pt idx="1038">
                  <c:v>144.40632982955734</c:v>
                </c:pt>
                <c:pt idx="1039">
                  <c:v>144.95802448455407</c:v>
                </c:pt>
                <c:pt idx="1040">
                  <c:v>143.99254924131384</c:v>
                </c:pt>
                <c:pt idx="1041">
                  <c:v>140.75134008961848</c:v>
                </c:pt>
                <c:pt idx="1042">
                  <c:v>140.75134008961848</c:v>
                </c:pt>
                <c:pt idx="1043">
                  <c:v>141.02719614165861</c:v>
                </c:pt>
                <c:pt idx="1044">
                  <c:v>140.54444979549675</c:v>
                </c:pt>
                <c:pt idx="1045">
                  <c:v>139.95827924117427</c:v>
                </c:pt>
                <c:pt idx="1046">
                  <c:v>138.40663344361155</c:v>
                </c:pt>
                <c:pt idx="1047">
                  <c:v>136.57914555327554</c:v>
                </c:pt>
                <c:pt idx="1048">
                  <c:v>131.99317042868907</c:v>
                </c:pt>
                <c:pt idx="1049">
                  <c:v>128.1657802532211</c:v>
                </c:pt>
                <c:pt idx="1050">
                  <c:v>127.47617153147115</c:v>
                </c:pt>
                <c:pt idx="1051">
                  <c:v>129.88982648631293</c:v>
                </c:pt>
                <c:pt idx="1052">
                  <c:v>133.06208383935675</c:v>
                </c:pt>
                <c:pt idx="1053">
                  <c:v>133.61377849435348</c:v>
                </c:pt>
                <c:pt idx="1054">
                  <c:v>132.57935145246168</c:v>
                </c:pt>
                <c:pt idx="1055">
                  <c:v>128.37267054734284</c:v>
                </c:pt>
                <c:pt idx="1056">
                  <c:v>129.35843558496305</c:v>
                </c:pt>
                <c:pt idx="1057">
                  <c:v>128.14785306475704</c:v>
                </c:pt>
                <c:pt idx="1058">
                  <c:v>125.00036294093834</c:v>
                </c:pt>
                <c:pt idx="1059">
                  <c:v>126.28010664879881</c:v>
                </c:pt>
                <c:pt idx="1060">
                  <c:v>125.58836215921939</c:v>
                </c:pt>
                <c:pt idx="1061">
                  <c:v>124.75824992671383</c:v>
                </c:pt>
                <c:pt idx="1062">
                  <c:v>124.58531205941064</c:v>
                </c:pt>
                <c:pt idx="1063">
                  <c:v>124.41237419210742</c:v>
                </c:pt>
                <c:pt idx="1064">
                  <c:v>125.3808297388221</c:v>
                </c:pt>
                <c:pt idx="1065">
                  <c:v>125.24247595516285</c:v>
                </c:pt>
                <c:pt idx="1066">
                  <c:v>125.72670198361182</c:v>
                </c:pt>
                <c:pt idx="1067">
                  <c:v>125.3808297388221</c:v>
                </c:pt>
                <c:pt idx="1068">
                  <c:v>124.34319904518614</c:v>
                </c:pt>
                <c:pt idx="1069">
                  <c:v>122.7175656434524</c:v>
                </c:pt>
                <c:pt idx="1070">
                  <c:v>123.6860211901671</c:v>
                </c:pt>
                <c:pt idx="1071">
                  <c:v>122.06040174770018</c:v>
                </c:pt>
                <c:pt idx="1072">
                  <c:v>119.15502463810598</c:v>
                </c:pt>
                <c:pt idx="1073">
                  <c:v>112.72169060680935</c:v>
                </c:pt>
                <c:pt idx="1074">
                  <c:v>113.06756285159902</c:v>
                </c:pt>
                <c:pt idx="1075">
                  <c:v>113.62096751678604</c:v>
                </c:pt>
                <c:pt idx="1076">
                  <c:v>113.20591663525832</c:v>
                </c:pt>
                <c:pt idx="1077">
                  <c:v>116.04211859793124</c:v>
                </c:pt>
                <c:pt idx="1078">
                  <c:v>115.17742228178176</c:v>
                </c:pt>
                <c:pt idx="1079">
                  <c:v>111.61488127643536</c:v>
                </c:pt>
                <c:pt idx="1080">
                  <c:v>113.8284999371833</c:v>
                </c:pt>
                <c:pt idx="1081">
                  <c:v>115.00448441447855</c:v>
                </c:pt>
                <c:pt idx="1082">
                  <c:v>114.86613063081926</c:v>
                </c:pt>
                <c:pt idx="1083">
                  <c:v>115.76542150006281</c:v>
                </c:pt>
                <c:pt idx="1084">
                  <c:v>114.4856638329355</c:v>
                </c:pt>
                <c:pt idx="1085">
                  <c:v>114.31272596563227</c:v>
                </c:pt>
                <c:pt idx="1086">
                  <c:v>116.56093917947427</c:v>
                </c:pt>
                <c:pt idx="1087">
                  <c:v>117.3218623057917</c:v>
                </c:pt>
                <c:pt idx="1088">
                  <c:v>117.66774850984827</c:v>
                </c:pt>
                <c:pt idx="1089">
                  <c:v>118.49785027290368</c:v>
                </c:pt>
                <c:pt idx="1090">
                  <c:v>123.13261652498011</c:v>
                </c:pt>
                <c:pt idx="1091">
                  <c:v>120.78064408057287</c:v>
                </c:pt>
                <c:pt idx="1092">
                  <c:v>122.44087203540069</c:v>
                </c:pt>
                <c:pt idx="1093">
                  <c:v>124.20484526152684</c:v>
                </c:pt>
                <c:pt idx="1094">
                  <c:v>126.72975208342059</c:v>
                </c:pt>
                <c:pt idx="1095">
                  <c:v>128.8396115136033</c:v>
                </c:pt>
                <c:pt idx="1096">
                  <c:v>130.01559948071525</c:v>
                </c:pt>
                <c:pt idx="1097">
                  <c:v>129.3238375420523</c:v>
                </c:pt>
                <c:pt idx="1098">
                  <c:v>130.63817929282354</c:v>
                </c:pt>
                <c:pt idx="1099">
                  <c:v>132.19463405781929</c:v>
                </c:pt>
                <c:pt idx="1100">
                  <c:v>129.94642084397725</c:v>
                </c:pt>
                <c:pt idx="1101">
                  <c:v>129.87724220723928</c:v>
                </c:pt>
                <c:pt idx="1102">
                  <c:v>131.32993774166982</c:v>
                </c:pt>
                <c:pt idx="1103">
                  <c:v>130.25771249493977</c:v>
                </c:pt>
                <c:pt idx="1104">
                  <c:v>131.36452182531372</c:v>
                </c:pt>
                <c:pt idx="1105">
                  <c:v>131.01864609070734</c:v>
                </c:pt>
                <c:pt idx="1106">
                  <c:v>129.56595404609351</c:v>
                </c:pt>
                <c:pt idx="1107">
                  <c:v>129.94642084397725</c:v>
                </c:pt>
                <c:pt idx="1108">
                  <c:v>131.19158395801051</c:v>
                </c:pt>
                <c:pt idx="1109">
                  <c:v>130.63817929282354</c:v>
                </c:pt>
                <c:pt idx="1110">
                  <c:v>131.67580998645948</c:v>
                </c:pt>
                <c:pt idx="1111">
                  <c:v>131.12240532127251</c:v>
                </c:pt>
                <c:pt idx="1112">
                  <c:v>132.50592570878177</c:v>
                </c:pt>
                <c:pt idx="1113">
                  <c:v>131.67580998645948</c:v>
                </c:pt>
                <c:pt idx="1114">
                  <c:v>131.57205075589431</c:v>
                </c:pt>
                <c:pt idx="1115">
                  <c:v>131.01864609070734</c:v>
                </c:pt>
                <c:pt idx="1116">
                  <c:v>130.32688764186105</c:v>
                </c:pt>
                <c:pt idx="1117">
                  <c:v>130.22312841129582</c:v>
                </c:pt>
                <c:pt idx="1118">
                  <c:v>131.22616455183774</c:v>
                </c:pt>
                <c:pt idx="1119">
                  <c:v>129.61294791797536</c:v>
                </c:pt>
                <c:pt idx="1120">
                  <c:v>127.91298491003251</c:v>
                </c:pt>
                <c:pt idx="1121">
                  <c:v>130.23741921074304</c:v>
                </c:pt>
                <c:pt idx="1122">
                  <c:v>130.89658277147282</c:v>
                </c:pt>
                <c:pt idx="1123">
                  <c:v>129.05785767131511</c:v>
                </c:pt>
                <c:pt idx="1124">
                  <c:v>127.56605874059493</c:v>
                </c:pt>
                <c:pt idx="1125">
                  <c:v>129.33539581501179</c:v>
                </c:pt>
                <c:pt idx="1126">
                  <c:v>127.80891159596297</c:v>
                </c:pt>
                <c:pt idx="1127">
                  <c:v>126.73342337060458</c:v>
                </c:pt>
                <c:pt idx="1128">
                  <c:v>129.2660077892709</c:v>
                </c:pt>
                <c:pt idx="1129">
                  <c:v>131.24351941036056</c:v>
                </c:pt>
                <c:pt idx="1130">
                  <c:v>130.23741921074304</c:v>
                </c:pt>
                <c:pt idx="1131">
                  <c:v>127.14974803523317</c:v>
                </c:pt>
                <c:pt idx="1132">
                  <c:v>127.25382483911945</c:v>
                </c:pt>
                <c:pt idx="1133">
                  <c:v>130.51495735443973</c:v>
                </c:pt>
                <c:pt idx="1134">
                  <c:v>132.3189936764521</c:v>
                </c:pt>
                <c:pt idx="1135">
                  <c:v>132.35369292404761</c:v>
                </c:pt>
                <c:pt idx="1136">
                  <c:v>132.3189936764521</c:v>
                </c:pt>
                <c:pt idx="1137">
                  <c:v>133.7761073188436</c:v>
                </c:pt>
                <c:pt idx="1138">
                  <c:v>132.0067562851599</c:v>
                </c:pt>
                <c:pt idx="1139">
                  <c:v>132.35369292404761</c:v>
                </c:pt>
                <c:pt idx="1140">
                  <c:v>128.95377039797867</c:v>
                </c:pt>
                <c:pt idx="1141">
                  <c:v>129.47417186649358</c:v>
                </c:pt>
                <c:pt idx="1142">
                  <c:v>129.78640925778578</c:v>
                </c:pt>
                <c:pt idx="1143">
                  <c:v>127.63544676633583</c:v>
                </c:pt>
                <c:pt idx="1144">
                  <c:v>125.58856107877212</c:v>
                </c:pt>
                <c:pt idx="1145">
                  <c:v>123.47228736546758</c:v>
                </c:pt>
                <c:pt idx="1146">
                  <c:v>123.09066543825118</c:v>
                </c:pt>
                <c:pt idx="1147">
                  <c:v>120.8356296327317</c:v>
                </c:pt>
                <c:pt idx="1148">
                  <c:v>122.50088990326226</c:v>
                </c:pt>
                <c:pt idx="1149">
                  <c:v>121.77232784734144</c:v>
                </c:pt>
                <c:pt idx="1150">
                  <c:v>122.67435124307271</c:v>
                </c:pt>
                <c:pt idx="1151">
                  <c:v>120.59276630791351</c:v>
                </c:pt>
                <c:pt idx="1152">
                  <c:v>122.2927258260396</c:v>
                </c:pt>
                <c:pt idx="1153">
                  <c:v>125.13755112581487</c:v>
                </c:pt>
                <c:pt idx="1154">
                  <c:v>125.06816310007397</c:v>
                </c:pt>
                <c:pt idx="1155">
                  <c:v>126.7681226182001</c:v>
                </c:pt>
                <c:pt idx="1156">
                  <c:v>126.62935005653502</c:v>
                </c:pt>
                <c:pt idx="1157">
                  <c:v>123.85391278250066</c:v>
                </c:pt>
                <c:pt idx="1158">
                  <c:v>126.97627273615588</c:v>
                </c:pt>
                <c:pt idx="1159">
                  <c:v>129.33539581501179</c:v>
                </c:pt>
                <c:pt idx="1160">
                  <c:v>131.65983360553901</c:v>
                </c:pt>
                <c:pt idx="1161">
                  <c:v>132.73530438181385</c:v>
                </c:pt>
                <c:pt idx="1162">
                  <c:v>132.839395144967</c:v>
                </c:pt>
                <c:pt idx="1163">
                  <c:v>130.0639578709326</c:v>
                </c:pt>
                <c:pt idx="1164">
                  <c:v>124.89470176026356</c:v>
                </c:pt>
                <c:pt idx="1165">
                  <c:v>125.5538618311766</c:v>
                </c:pt>
                <c:pt idx="1166">
                  <c:v>128.0517609615143</c:v>
                </c:pt>
                <c:pt idx="1167">
                  <c:v>124.47838756508507</c:v>
                </c:pt>
                <c:pt idx="1168">
                  <c:v>127.0109719837514</c:v>
                </c:pt>
                <c:pt idx="1169">
                  <c:v>129.78640925778578</c:v>
                </c:pt>
                <c:pt idx="1170">
                  <c:v>132.56184304200343</c:v>
                </c:pt>
                <c:pt idx="1171">
                  <c:v>132.07614431090079</c:v>
                </c:pt>
                <c:pt idx="1172">
                  <c:v>130.61904462777613</c:v>
                </c:pt>
                <c:pt idx="1173">
                  <c:v>133.25570585032872</c:v>
                </c:pt>
                <c:pt idx="1174">
                  <c:v>133.01285648477742</c:v>
                </c:pt>
                <c:pt idx="1175">
                  <c:v>135.19851822382287</c:v>
                </c:pt>
                <c:pt idx="1176">
                  <c:v>138.21680137359184</c:v>
                </c:pt>
                <c:pt idx="1177">
                  <c:v>136.79439046861256</c:v>
                </c:pt>
                <c:pt idx="1178">
                  <c:v>137.07192861230928</c:v>
                </c:pt>
                <c:pt idx="1179">
                  <c:v>138.70250010469448</c:v>
                </c:pt>
                <c:pt idx="1180">
                  <c:v>138.16320476848557</c:v>
                </c:pt>
                <c:pt idx="1181">
                  <c:v>136.84107723662353</c:v>
                </c:pt>
                <c:pt idx="1182">
                  <c:v>137.29337842176531</c:v>
                </c:pt>
                <c:pt idx="1183">
                  <c:v>138.54592947778383</c:v>
                </c:pt>
                <c:pt idx="1184">
                  <c:v>137.71090358334379</c:v>
                </c:pt>
                <c:pt idx="1185">
                  <c:v>137.74569356617391</c:v>
                </c:pt>
                <c:pt idx="1186">
                  <c:v>138.47634253249018</c:v>
                </c:pt>
                <c:pt idx="1187">
                  <c:v>140.84227075394</c:v>
                </c:pt>
                <c:pt idx="1188">
                  <c:v>140.70309686335273</c:v>
                </c:pt>
                <c:pt idx="1189">
                  <c:v>139.58971969792145</c:v>
                </c:pt>
                <c:pt idx="1190">
                  <c:v>139.27658193391684</c:v>
                </c:pt>
                <c:pt idx="1191">
                  <c:v>138.19800522076579</c:v>
                </c:pt>
                <c:pt idx="1192">
                  <c:v>139.6245201502017</c:v>
                </c:pt>
                <c:pt idx="1193">
                  <c:v>139.34616887921044</c:v>
                </c:pt>
                <c:pt idx="1194">
                  <c:v>141.25978544606838</c:v>
                </c:pt>
                <c:pt idx="1195">
                  <c:v>141.57292321007299</c:v>
                </c:pt>
                <c:pt idx="1196">
                  <c:v>139.55493320490808</c:v>
                </c:pt>
                <c:pt idx="1197">
                  <c:v>140.84227075394</c:v>
                </c:pt>
                <c:pt idx="1198">
                  <c:v>143.62571366751817</c:v>
                </c:pt>
                <c:pt idx="1199">
                  <c:v>143.55612672222452</c:v>
                </c:pt>
                <c:pt idx="1200">
                  <c:v>142.92986166366541</c:v>
                </c:pt>
                <c:pt idx="1201">
                  <c:v>145.05222859695408</c:v>
                </c:pt>
                <c:pt idx="1202">
                  <c:v>146.4091670505465</c:v>
                </c:pt>
                <c:pt idx="1203">
                  <c:v>143.73010106509204</c:v>
                </c:pt>
                <c:pt idx="1204">
                  <c:v>146.8962686879685</c:v>
                </c:pt>
                <c:pt idx="1205">
                  <c:v>145.19140248754135</c:v>
                </c:pt>
                <c:pt idx="1206">
                  <c:v>145.57413068665633</c:v>
                </c:pt>
                <c:pt idx="1207">
                  <c:v>145.92205494367437</c:v>
                </c:pt>
                <c:pt idx="1208">
                  <c:v>146.23519270767898</c:v>
                </c:pt>
                <c:pt idx="1209">
                  <c:v>147.31377989028013</c:v>
                </c:pt>
                <c:pt idx="1210">
                  <c:v>148.39237056269806</c:v>
                </c:pt>
                <c:pt idx="1211">
                  <c:v>148.53153398383517</c:v>
                </c:pt>
                <c:pt idx="1212">
                  <c:v>149.95804891327106</c:v>
                </c:pt>
                <c:pt idx="1213">
                  <c:v>150.89746220528494</c:v>
                </c:pt>
                <c:pt idx="1214">
                  <c:v>150.51473749598671</c:v>
                </c:pt>
                <c:pt idx="1215">
                  <c:v>149.64491114926645</c:v>
                </c:pt>
                <c:pt idx="1216">
                  <c:v>150.7234983318676</c:v>
                </c:pt>
                <c:pt idx="1217">
                  <c:v>151.80208900428548</c:v>
                </c:pt>
                <c:pt idx="1218">
                  <c:v>152.98505311501037</c:v>
                </c:pt>
                <c:pt idx="1219">
                  <c:v>153.71570208132667</c:v>
                </c:pt>
                <c:pt idx="1220">
                  <c:v>153.9940428828678</c:v>
                </c:pt>
                <c:pt idx="1221">
                  <c:v>153.85487946173063</c:v>
                </c:pt>
                <c:pt idx="1222">
                  <c:v>155.55973170289096</c:v>
                </c:pt>
                <c:pt idx="1223">
                  <c:v>154.44635453745968</c:v>
                </c:pt>
                <c:pt idx="1224">
                  <c:v>156.98624663232687</c:v>
                </c:pt>
                <c:pt idx="1225">
                  <c:v>157.61252216033611</c:v>
                </c:pt>
                <c:pt idx="1226">
                  <c:v>156.8122827589095</c:v>
                </c:pt>
                <c:pt idx="1227">
                  <c:v>157.09063402990074</c:v>
                </c:pt>
                <c:pt idx="1228">
                  <c:v>158.30838463363904</c:v>
                </c:pt>
                <c:pt idx="1229">
                  <c:v>161.40496531122184</c:v>
                </c:pt>
                <c:pt idx="1230">
                  <c:v>158.76069977804767</c:v>
                </c:pt>
                <c:pt idx="1231">
                  <c:v>158.37797157893269</c:v>
                </c:pt>
                <c:pt idx="1232">
                  <c:v>158.20401119533201</c:v>
                </c:pt>
                <c:pt idx="1233">
                  <c:v>155.17700699359267</c:v>
                </c:pt>
                <c:pt idx="1234">
                  <c:v>156.84708321118976</c:v>
                </c:pt>
                <c:pt idx="1235">
                  <c:v>150.16680974915195</c:v>
                </c:pt>
                <c:pt idx="1236">
                  <c:v>149.33177338526178</c:v>
                </c:pt>
                <c:pt idx="1237">
                  <c:v>148.5663344361154</c:v>
                </c:pt>
                <c:pt idx="1238">
                  <c:v>151.9064624425925</c:v>
                </c:pt>
                <c:pt idx="1239">
                  <c:v>151.34977385987688</c:v>
                </c:pt>
                <c:pt idx="1240">
                  <c:v>151.10622304116586</c:v>
                </c:pt>
                <c:pt idx="1241">
                  <c:v>150.6887118388542</c:v>
                </c:pt>
                <c:pt idx="1242">
                  <c:v>150.16680974915195</c:v>
                </c:pt>
                <c:pt idx="1243">
                  <c:v>151.21376523304994</c:v>
                </c:pt>
                <c:pt idx="1244">
                  <c:v>151.56273992489912</c:v>
                </c:pt>
                <c:pt idx="1245">
                  <c:v>151.73723076064044</c:v>
                </c:pt>
              </c:numCache>
            </c:numRef>
          </c:val>
          <c:extLst xmlns:c16r2="http://schemas.microsoft.com/office/drawing/2015/06/chart">
            <c:ext xmlns:c16="http://schemas.microsoft.com/office/drawing/2014/chart" uri="{C3380CC4-5D6E-409C-BE32-E72D297353CC}">
              <c16:uniqueId val="{00000001-A76B-4DCA-BDA5-B804F29C1558}"/>
            </c:ext>
          </c:extLst>
        </c:ser>
        <c:marker val="1"/>
        <c:axId val="212877696"/>
        <c:axId val="212879232"/>
      </c:lineChart>
      <c:dateAx>
        <c:axId val="212877696"/>
        <c:scaling>
          <c:orientation val="minMax"/>
        </c:scaling>
        <c:axPos val="b"/>
        <c:numFmt formatCode="d/m/yyyy" sourceLinked="0"/>
        <c:tickLblPos val="nextTo"/>
        <c:txPr>
          <a:bodyPr rot="0" vert="horz"/>
          <a:lstStyle/>
          <a:p>
            <a:pPr>
              <a:defRPr sz="1000" b="0" i="0" u="none" strike="noStrike" baseline="0">
                <a:solidFill>
                  <a:srgbClr val="000000"/>
                </a:solidFill>
                <a:latin typeface="Calibri"/>
                <a:ea typeface="Calibri"/>
                <a:cs typeface="Calibri"/>
              </a:defRPr>
            </a:pPr>
            <a:endParaRPr lang="el-GR"/>
          </a:p>
        </c:txPr>
        <c:crossAx val="212879232"/>
        <c:crosses val="autoZero"/>
        <c:auto val="1"/>
        <c:lblOffset val="100"/>
        <c:baseTimeUnit val="days"/>
      </c:dateAx>
      <c:valAx>
        <c:axId val="212879232"/>
        <c:scaling>
          <c:orientation val="minMax"/>
          <c:min val="40"/>
        </c:scaling>
        <c:axPos val="l"/>
        <c:majorGridlines/>
        <c:numFmt formatCode="#,##0" sourceLinked="0"/>
        <c:tickLblPos val="nextTo"/>
        <c:txPr>
          <a:bodyPr rot="0" vert="horz"/>
          <a:lstStyle/>
          <a:p>
            <a:pPr>
              <a:defRPr sz="1000" b="0" i="0" u="none" strike="noStrike" baseline="0">
                <a:solidFill>
                  <a:srgbClr val="000000"/>
                </a:solidFill>
                <a:latin typeface="Calibri"/>
                <a:ea typeface="Calibri"/>
                <a:cs typeface="Calibri"/>
              </a:defRPr>
            </a:pPr>
            <a:endParaRPr lang="el-GR"/>
          </a:p>
        </c:txPr>
        <c:crossAx val="212877696"/>
        <c:crosses val="autoZero"/>
        <c:crossBetween val="between"/>
      </c:valAx>
    </c:plotArea>
    <c:legend>
      <c:legendPos val="r"/>
      <c:layout>
        <c:manualLayout>
          <c:xMode val="edge"/>
          <c:yMode val="edge"/>
          <c:x val="0.35471353280839879"/>
          <c:y val="4.245771361913139E-3"/>
          <c:w val="0.37575559055118074"/>
          <c:h val="0.23687882764654417"/>
        </c:manualLayout>
      </c:layout>
      <c:txPr>
        <a:bodyPr/>
        <a:lstStyle/>
        <a:p>
          <a:pPr>
            <a:defRPr sz="845" b="0" i="0" u="none" strike="noStrike" baseline="0">
              <a:solidFill>
                <a:srgbClr val="000000"/>
              </a:solidFill>
              <a:latin typeface="Calibri"/>
              <a:ea typeface="Calibri"/>
              <a:cs typeface="Calibri"/>
            </a:defRPr>
          </a:pPr>
          <a:endParaRPr lang="el-GR"/>
        </a:p>
      </c:txPr>
    </c:legend>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l-GR"/>
    </a:p>
  </c:txPr>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4"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5"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6"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7" name="6 - Εικόνα"/>
        <xdr:cNvPicPr/>
      </xdr:nvPicPr>
      <xdr:blipFill>
        <a:blip xmlns:r="http://schemas.openxmlformats.org/officeDocument/2006/relationships" r:embed="rId3" cstate="print"/>
        <a:srcRect/>
        <a:stretch>
          <a:fillRect/>
        </a:stretch>
      </xdr:blipFill>
      <xdr:spPr bwMode="auto">
        <a:xfrm>
          <a:off x="5342466" y="1145115"/>
          <a:ext cx="5282777"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913736</xdr:colOff>
      <xdr:row>92</xdr:row>
      <xdr:rowOff>137745</xdr:rowOff>
    </xdr:from>
    <xdr:to>
      <xdr:col>11</xdr:col>
      <xdr:colOff>587375</xdr:colOff>
      <xdr:row>108</xdr:row>
      <xdr:rowOff>182563</xdr:rowOff>
    </xdr:to>
    <xdr:graphicFrame macro="">
      <xdr:nvGraphicFramePr>
        <xdr:cNvPr id="1805" name="2 - Γράφημα"/>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917575</xdr:colOff>
      <xdr:row>119</xdr:row>
      <xdr:rowOff>6350</xdr:rowOff>
    </xdr:from>
    <xdr:to>
      <xdr:col>10</xdr:col>
      <xdr:colOff>444500</xdr:colOff>
      <xdr:row>135</xdr:row>
      <xdr:rowOff>79375</xdr:rowOff>
    </xdr:to>
    <xdr:graphicFrame macro="">
      <xdr:nvGraphicFramePr>
        <xdr:cNvPr id="1806" name="2 - Γράφημα"/>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119</xdr:row>
      <xdr:rowOff>0</xdr:rowOff>
    </xdr:from>
    <xdr:to>
      <xdr:col>20</xdr:col>
      <xdr:colOff>26987</xdr:colOff>
      <xdr:row>135</xdr:row>
      <xdr:rowOff>73025</xdr:rowOff>
    </xdr:to>
    <xdr:graphicFrame macro="">
      <xdr:nvGraphicFramePr>
        <xdr:cNvPr id="5" name="2 - Γράφημα"/>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146</xdr:row>
      <xdr:rowOff>7937</xdr:rowOff>
    </xdr:from>
    <xdr:to>
      <xdr:col>13</xdr:col>
      <xdr:colOff>102362</xdr:colOff>
      <xdr:row>179</xdr:row>
      <xdr:rowOff>645</xdr:rowOff>
    </xdr:to>
    <xdr:pic>
      <xdr:nvPicPr>
        <xdr:cNvPr id="10" name="Εικόνα 9"/>
        <xdr:cNvPicPr>
          <a:picLocks noChangeAspect="1"/>
        </xdr:cNvPicPr>
      </xdr:nvPicPr>
      <xdr:blipFill>
        <a:blip xmlns:r="http://schemas.openxmlformats.org/officeDocument/2006/relationships" r:embed="rId1" cstate="print"/>
        <a:stretch>
          <a:fillRect/>
        </a:stretch>
      </xdr:blipFill>
      <xdr:spPr>
        <a:xfrm>
          <a:off x="11652250" y="28694062"/>
          <a:ext cx="7676191" cy="5228572"/>
        </a:xfrm>
        <a:prstGeom prst="rect">
          <a:avLst/>
        </a:prstGeom>
      </xdr:spPr>
    </xdr:pic>
    <xdr:clientData/>
  </xdr:twoCellAnchor>
  <xdr:twoCellAnchor editAs="oneCell">
    <xdr:from>
      <xdr:col>8</xdr:col>
      <xdr:colOff>485775</xdr:colOff>
      <xdr:row>1</xdr:row>
      <xdr:rowOff>57150</xdr:rowOff>
    </xdr:from>
    <xdr:to>
      <xdr:col>29</xdr:col>
      <xdr:colOff>173426</xdr:colOff>
      <xdr:row>11</xdr:row>
      <xdr:rowOff>30307</xdr:rowOff>
    </xdr:to>
    <xdr:pic>
      <xdr:nvPicPr>
        <xdr:cNvPr id="4" name="Εικόνα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991100" y="219075"/>
          <a:ext cx="12489251" cy="14859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10</xdr:col>
      <xdr:colOff>0</xdr:colOff>
      <xdr:row>13</xdr:row>
      <xdr:rowOff>0</xdr:rowOff>
    </xdr:from>
    <xdr:to>
      <xdr:col>32</xdr:col>
      <xdr:colOff>590188</xdr:colOff>
      <xdr:row>21</xdr:row>
      <xdr:rowOff>160193</xdr:rowOff>
    </xdr:to>
    <xdr:pic>
      <xdr:nvPicPr>
        <xdr:cNvPr id="5" name="Εικόνα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5724525" y="2162175"/>
          <a:ext cx="14001388" cy="14573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266700</xdr:colOff>
      <xdr:row>1237</xdr:row>
      <xdr:rowOff>190499</xdr:rowOff>
    </xdr:from>
    <xdr:to>
      <xdr:col>13</xdr:col>
      <xdr:colOff>212912</xdr:colOff>
      <xdr:row>1255</xdr:row>
      <xdr:rowOff>44824</xdr:rowOff>
    </xdr:to>
    <xdr:graphicFrame macro="">
      <xdr:nvGraphicFramePr>
        <xdr:cNvPr id="4511861" name="3 - Γράφημα"/>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171451</xdr:colOff>
      <xdr:row>1233</xdr:row>
      <xdr:rowOff>152400</xdr:rowOff>
    </xdr:from>
    <xdr:to>
      <xdr:col>27</xdr:col>
      <xdr:colOff>38101</xdr:colOff>
      <xdr:row>1250</xdr:row>
      <xdr:rowOff>133350</xdr:rowOff>
    </xdr:to>
    <xdr:graphicFrame macro="">
      <xdr:nvGraphicFramePr>
        <xdr:cNvPr id="2" name="1 - Γράφημα"/>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Φύλλο1"/>
  <dimension ref="C1:DA24"/>
  <sheetViews>
    <sheetView showGridLines="0" tabSelected="1" zoomScale="90" zoomScaleNormal="90" workbookViewId="0">
      <selection activeCell="D100" sqref="D100"/>
    </sheetView>
  </sheetViews>
  <sheetFormatPr defaultRowHeight="15"/>
  <cols>
    <col min="1" max="3" width="3.7109375" style="197" customWidth="1"/>
    <col min="4" max="4" width="36.5703125" style="197" customWidth="1"/>
    <col min="5" max="12" width="3.7109375" style="197" customWidth="1"/>
    <col min="13" max="13" width="3.7109375" style="198" customWidth="1"/>
    <col min="14" max="14" width="23.85546875" style="197" customWidth="1"/>
    <col min="15" max="15" width="17" style="197" customWidth="1"/>
    <col min="16" max="16" width="44" style="197" customWidth="1"/>
    <col min="17" max="17" width="19" style="198" customWidth="1"/>
    <col min="18" max="18" width="9.140625" style="197" customWidth="1"/>
    <col min="19" max="16384" width="9.140625" style="197"/>
  </cols>
  <sheetData>
    <row r="1" spans="3:105" ht="14.25" customHeight="1"/>
    <row r="2" spans="3:105" ht="14.25" customHeight="1"/>
    <row r="3" spans="3:105">
      <c r="O3" s="199"/>
    </row>
    <row r="4" spans="3:105" s="200" customFormat="1">
      <c r="M4" s="201"/>
      <c r="O4" s="202"/>
      <c r="Q4" s="201"/>
    </row>
    <row r="5" spans="3:105" s="200" customFormat="1">
      <c r="M5" s="201"/>
      <c r="O5" s="202"/>
      <c r="Q5" s="201"/>
    </row>
    <row r="6" spans="3:105" s="198" customFormat="1">
      <c r="N6" s="197"/>
      <c r="O6" s="199"/>
      <c r="P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7"/>
      <c r="CA6" s="197"/>
      <c r="CB6" s="197"/>
      <c r="CC6" s="197"/>
      <c r="CD6" s="197"/>
      <c r="CE6" s="197"/>
      <c r="CF6" s="197"/>
      <c r="CG6" s="197"/>
      <c r="CH6" s="197"/>
      <c r="CI6" s="197"/>
      <c r="CJ6" s="197"/>
      <c r="CK6" s="197"/>
      <c r="CL6" s="197"/>
      <c r="CM6" s="197"/>
      <c r="CN6" s="197"/>
      <c r="CO6" s="197"/>
      <c r="CP6" s="197"/>
      <c r="CQ6" s="197"/>
      <c r="CR6" s="197"/>
      <c r="CS6" s="197"/>
      <c r="CT6" s="197"/>
      <c r="CU6" s="197"/>
      <c r="CV6" s="197"/>
      <c r="CW6" s="197"/>
      <c r="CX6" s="197"/>
      <c r="CY6" s="197"/>
      <c r="CZ6" s="197"/>
      <c r="DA6" s="197"/>
    </row>
    <row r="7" spans="3:105" s="198" customFormat="1">
      <c r="N7" s="197"/>
      <c r="O7" s="199"/>
      <c r="P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c r="CC7" s="197"/>
      <c r="CD7" s="197"/>
      <c r="CE7" s="197"/>
      <c r="CF7" s="197"/>
      <c r="CG7" s="197"/>
      <c r="CH7" s="197"/>
      <c r="CI7" s="197"/>
      <c r="CJ7" s="197"/>
      <c r="CK7" s="197"/>
      <c r="CL7" s="197"/>
      <c r="CM7" s="197"/>
      <c r="CN7" s="197"/>
      <c r="CO7" s="197"/>
      <c r="CP7" s="197"/>
      <c r="CQ7" s="197"/>
      <c r="CR7" s="197"/>
      <c r="CS7" s="197"/>
      <c r="CT7" s="197"/>
      <c r="CU7" s="197"/>
      <c r="CV7" s="197"/>
      <c r="CW7" s="197"/>
      <c r="CX7" s="197"/>
      <c r="CY7" s="197"/>
      <c r="CZ7" s="197"/>
      <c r="DA7" s="197"/>
    </row>
    <row r="8" spans="3:105" s="198" customFormat="1">
      <c r="N8" s="197"/>
      <c r="O8" s="199"/>
      <c r="P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c r="CC8" s="197"/>
      <c r="CD8" s="197"/>
      <c r="CE8" s="197"/>
      <c r="CF8" s="197"/>
      <c r="CG8" s="197"/>
      <c r="CH8" s="197"/>
      <c r="CI8" s="197"/>
      <c r="CJ8" s="197"/>
      <c r="CK8" s="197"/>
      <c r="CL8" s="197"/>
      <c r="CM8" s="197"/>
      <c r="CN8" s="197"/>
      <c r="CO8" s="197"/>
      <c r="CP8" s="197"/>
      <c r="CQ8" s="197"/>
      <c r="CR8" s="197"/>
      <c r="CS8" s="197"/>
      <c r="CT8" s="197"/>
      <c r="CU8" s="197"/>
      <c r="CV8" s="197"/>
      <c r="CW8" s="197"/>
      <c r="CX8" s="197"/>
      <c r="CY8" s="197"/>
      <c r="CZ8" s="197"/>
      <c r="DA8" s="197"/>
    </row>
    <row r="9" spans="3:105" s="198" customFormat="1">
      <c r="N9" s="197"/>
      <c r="O9" s="199"/>
      <c r="P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97"/>
      <c r="CM9" s="197"/>
      <c r="CN9" s="197"/>
      <c r="CO9" s="197"/>
      <c r="CP9" s="197"/>
      <c r="CQ9" s="197"/>
      <c r="CR9" s="197"/>
      <c r="CS9" s="197"/>
      <c r="CT9" s="197"/>
      <c r="CU9" s="197"/>
      <c r="CV9" s="197"/>
      <c r="CW9" s="197"/>
      <c r="CX9" s="197"/>
      <c r="CY9" s="197"/>
      <c r="CZ9" s="197"/>
      <c r="DA9" s="197"/>
    </row>
    <row r="10" spans="3:105" s="198" customFormat="1">
      <c r="N10" s="197"/>
      <c r="O10" s="197"/>
      <c r="P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197"/>
      <c r="CG10" s="197"/>
      <c r="CH10" s="197"/>
      <c r="CI10" s="197"/>
      <c r="CJ10" s="197"/>
      <c r="CK10" s="197"/>
      <c r="CL10" s="197"/>
      <c r="CM10" s="197"/>
      <c r="CN10" s="197"/>
      <c r="CO10" s="197"/>
      <c r="CP10" s="197"/>
      <c r="CQ10" s="197"/>
      <c r="CR10" s="197"/>
      <c r="CS10" s="197"/>
      <c r="CT10" s="197"/>
      <c r="CU10" s="197"/>
      <c r="CV10" s="197"/>
      <c r="CW10" s="197"/>
      <c r="CX10" s="197"/>
      <c r="CY10" s="197"/>
      <c r="CZ10" s="197"/>
      <c r="DA10" s="197"/>
    </row>
    <row r="11" spans="3:105" s="198" customFormat="1">
      <c r="C11" s="203"/>
      <c r="D11" s="203"/>
      <c r="E11" s="203"/>
      <c r="F11" s="203"/>
      <c r="G11" s="203"/>
      <c r="H11" s="203"/>
      <c r="I11" s="203"/>
      <c r="J11" s="203"/>
      <c r="N11" s="197"/>
      <c r="O11" s="197"/>
      <c r="P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c r="CA11" s="197"/>
      <c r="CB11" s="197"/>
      <c r="CC11" s="197"/>
      <c r="CD11" s="197"/>
      <c r="CE11" s="197"/>
      <c r="CF11" s="197"/>
      <c r="CG11" s="197"/>
      <c r="CH11" s="197"/>
      <c r="CI11" s="197"/>
      <c r="CJ11" s="197"/>
      <c r="CK11" s="197"/>
      <c r="CL11" s="197"/>
      <c r="CM11" s="197"/>
      <c r="CN11" s="197"/>
      <c r="CO11" s="197"/>
      <c r="CP11" s="197"/>
      <c r="CQ11" s="197"/>
      <c r="CR11" s="197"/>
      <c r="CS11" s="197"/>
      <c r="CT11" s="197"/>
      <c r="CU11" s="197"/>
      <c r="CV11" s="197"/>
      <c r="CW11" s="197"/>
      <c r="CX11" s="197"/>
      <c r="CY11" s="197"/>
      <c r="CZ11" s="197"/>
      <c r="DA11" s="197"/>
    </row>
    <row r="12" spans="3:105" s="198" customFormat="1" ht="15.75">
      <c r="C12" s="203"/>
      <c r="D12" s="204"/>
      <c r="E12" s="203"/>
      <c r="F12" s="203"/>
      <c r="G12" s="203"/>
      <c r="H12" s="203"/>
      <c r="I12" s="203"/>
      <c r="J12" s="203"/>
      <c r="N12" s="197"/>
      <c r="O12" s="197"/>
      <c r="P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row>
    <row r="13" spans="3:105" s="198" customFormat="1" ht="15.75">
      <c r="C13" s="203"/>
      <c r="D13" s="204"/>
      <c r="E13" s="203"/>
      <c r="F13" s="203"/>
      <c r="G13" s="203"/>
      <c r="H13" s="203"/>
      <c r="I13" s="203"/>
      <c r="J13" s="203"/>
      <c r="N13" s="197"/>
      <c r="O13" s="197"/>
      <c r="P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7"/>
      <c r="CE13" s="197"/>
      <c r="CF13" s="197"/>
      <c r="CG13" s="197"/>
      <c r="CH13" s="197"/>
      <c r="CI13" s="197"/>
      <c r="CJ13" s="197"/>
      <c r="CK13" s="197"/>
      <c r="CL13" s="197"/>
      <c r="CM13" s="197"/>
      <c r="CN13" s="197"/>
      <c r="CO13" s="197"/>
      <c r="CP13" s="197"/>
      <c r="CQ13" s="197"/>
      <c r="CR13" s="197"/>
      <c r="CS13" s="197"/>
      <c r="CT13" s="197"/>
      <c r="CU13" s="197"/>
      <c r="CV13" s="197"/>
      <c r="CW13" s="197"/>
      <c r="CX13" s="197"/>
      <c r="CY13" s="197"/>
      <c r="CZ13" s="197"/>
      <c r="DA13" s="197"/>
    </row>
    <row r="14" spans="3:105" s="198" customFormat="1" ht="15.75">
      <c r="C14" s="203"/>
      <c r="D14" s="204"/>
      <c r="E14" s="203"/>
      <c r="F14" s="203"/>
      <c r="G14" s="203"/>
      <c r="H14" s="203"/>
      <c r="I14" s="203"/>
      <c r="J14" s="203"/>
      <c r="N14" s="197"/>
      <c r="O14" s="197"/>
      <c r="P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7"/>
      <c r="CX14" s="197"/>
      <c r="CY14" s="197"/>
      <c r="CZ14" s="197"/>
      <c r="DA14" s="197"/>
    </row>
    <row r="15" spans="3:105" s="198" customFormat="1" ht="15.75">
      <c r="C15" s="203"/>
      <c r="D15" s="204"/>
      <c r="E15" s="203"/>
      <c r="F15" s="203"/>
      <c r="G15" s="203"/>
      <c r="H15" s="203"/>
      <c r="I15" s="203"/>
      <c r="J15" s="203"/>
      <c r="N15" s="197"/>
      <c r="O15" s="197"/>
      <c r="P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c r="CW15" s="197"/>
      <c r="CX15" s="197"/>
      <c r="CY15" s="197"/>
      <c r="CZ15" s="197"/>
      <c r="DA15" s="197"/>
    </row>
    <row r="16" spans="3:105" s="198" customFormat="1" ht="15.75">
      <c r="C16" s="203"/>
      <c r="D16" s="204"/>
      <c r="E16" s="203"/>
      <c r="F16" s="203"/>
      <c r="G16" s="203"/>
      <c r="H16" s="203"/>
      <c r="I16" s="203"/>
      <c r="J16" s="203"/>
      <c r="N16" s="197"/>
      <c r="O16" s="197"/>
      <c r="P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c r="CN16" s="197"/>
      <c r="CO16" s="197"/>
      <c r="CP16" s="197"/>
      <c r="CQ16" s="197"/>
      <c r="CR16" s="197"/>
      <c r="CS16" s="197"/>
      <c r="CT16" s="197"/>
      <c r="CU16" s="197"/>
      <c r="CV16" s="197"/>
      <c r="CW16" s="197"/>
      <c r="CX16" s="197"/>
      <c r="CY16" s="197"/>
      <c r="CZ16" s="197"/>
      <c r="DA16" s="197"/>
    </row>
    <row r="17" spans="3:105" s="198" customFormat="1">
      <c r="C17" s="203"/>
      <c r="D17" s="203"/>
      <c r="E17" s="203"/>
      <c r="F17" s="203"/>
      <c r="G17" s="203"/>
      <c r="H17" s="203"/>
      <c r="I17" s="203"/>
      <c r="J17" s="203"/>
      <c r="N17" s="197"/>
      <c r="O17" s="197"/>
      <c r="P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7"/>
      <c r="CL17" s="197"/>
      <c r="CM17" s="197"/>
      <c r="CN17" s="197"/>
      <c r="CO17" s="197"/>
      <c r="CP17" s="197"/>
      <c r="CQ17" s="197"/>
      <c r="CR17" s="197"/>
      <c r="CS17" s="197"/>
      <c r="CT17" s="197"/>
      <c r="CU17" s="197"/>
      <c r="CV17" s="197"/>
      <c r="CW17" s="197"/>
      <c r="CX17" s="197"/>
      <c r="CY17" s="197"/>
      <c r="CZ17" s="197"/>
      <c r="DA17" s="197"/>
    </row>
    <row r="18" spans="3:105" s="198" customFormat="1" ht="15.75">
      <c r="C18" s="203"/>
      <c r="D18" s="204"/>
      <c r="E18" s="203"/>
      <c r="F18" s="203"/>
      <c r="G18" s="203"/>
      <c r="H18" s="203"/>
      <c r="I18" s="203"/>
      <c r="J18" s="203"/>
      <c r="N18" s="197"/>
      <c r="O18" s="197"/>
      <c r="P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c r="CA18" s="197"/>
      <c r="CB18" s="197"/>
      <c r="CC18" s="197"/>
      <c r="CD18" s="197"/>
      <c r="CE18" s="197"/>
      <c r="CF18" s="197"/>
      <c r="CG18" s="197"/>
      <c r="CH18" s="197"/>
      <c r="CI18" s="197"/>
      <c r="CJ18" s="197"/>
      <c r="CK18" s="197"/>
      <c r="CL18" s="197"/>
      <c r="CM18" s="197"/>
      <c r="CN18" s="197"/>
      <c r="CO18" s="197"/>
      <c r="CP18" s="197"/>
      <c r="CQ18" s="197"/>
      <c r="CR18" s="197"/>
      <c r="CS18" s="197"/>
      <c r="CT18" s="197"/>
      <c r="CU18" s="197"/>
      <c r="CV18" s="197"/>
      <c r="CW18" s="197"/>
      <c r="CX18" s="197"/>
      <c r="CY18" s="197"/>
      <c r="CZ18" s="197"/>
      <c r="DA18" s="197"/>
    </row>
    <row r="19" spans="3:105" s="198" customFormat="1" ht="15.75">
      <c r="C19" s="203"/>
      <c r="D19" s="204"/>
      <c r="E19" s="203"/>
      <c r="F19" s="203"/>
      <c r="G19" s="203"/>
      <c r="H19" s="203"/>
      <c r="I19" s="203"/>
      <c r="J19" s="203"/>
      <c r="N19" s="197"/>
      <c r="O19" s="197"/>
      <c r="P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7"/>
      <c r="CE19" s="197"/>
      <c r="CF19" s="197"/>
      <c r="CG19" s="197"/>
      <c r="CH19" s="197"/>
      <c r="CI19" s="197"/>
      <c r="CJ19" s="197"/>
      <c r="CK19" s="197"/>
      <c r="CL19" s="197"/>
      <c r="CM19" s="197"/>
      <c r="CN19" s="197"/>
      <c r="CO19" s="197"/>
      <c r="CP19" s="197"/>
      <c r="CQ19" s="197"/>
      <c r="CR19" s="197"/>
      <c r="CS19" s="197"/>
      <c r="CT19" s="197"/>
      <c r="CU19" s="197"/>
      <c r="CV19" s="197"/>
      <c r="CW19" s="197"/>
      <c r="CX19" s="197"/>
      <c r="CY19" s="197"/>
      <c r="CZ19" s="197"/>
      <c r="DA19" s="197"/>
    </row>
    <row r="20" spans="3:105" s="198" customFormat="1" ht="15.75">
      <c r="C20" s="203"/>
      <c r="D20" s="204"/>
      <c r="E20" s="203"/>
      <c r="F20" s="203"/>
      <c r="G20" s="203"/>
      <c r="H20" s="203"/>
      <c r="I20" s="203"/>
      <c r="J20" s="203"/>
      <c r="N20" s="197"/>
      <c r="O20" s="197"/>
      <c r="P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c r="CD20" s="197"/>
      <c r="CE20" s="197"/>
      <c r="CF20" s="197"/>
      <c r="CG20" s="197"/>
      <c r="CH20" s="197"/>
      <c r="CI20" s="197"/>
      <c r="CJ20" s="197"/>
      <c r="CK20" s="197"/>
      <c r="CL20" s="197"/>
      <c r="CM20" s="197"/>
      <c r="CN20" s="197"/>
      <c r="CO20" s="197"/>
      <c r="CP20" s="197"/>
      <c r="CQ20" s="197"/>
      <c r="CR20" s="197"/>
      <c r="CS20" s="197"/>
      <c r="CT20" s="197"/>
      <c r="CU20" s="197"/>
      <c r="CV20" s="197"/>
      <c r="CW20" s="197"/>
      <c r="CX20" s="197"/>
      <c r="CY20" s="197"/>
      <c r="CZ20" s="197"/>
      <c r="DA20" s="197"/>
    </row>
    <row r="21" spans="3:105" s="198" customFormat="1" ht="15.75">
      <c r="C21" s="203"/>
      <c r="D21" s="204"/>
      <c r="E21" s="203"/>
      <c r="F21" s="203"/>
      <c r="G21" s="203"/>
      <c r="H21" s="203"/>
      <c r="I21" s="203"/>
      <c r="J21" s="203"/>
      <c r="N21" s="197"/>
      <c r="O21" s="197"/>
      <c r="P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row>
    <row r="22" spans="3:105" ht="15.75">
      <c r="C22" s="203"/>
      <c r="D22" s="204"/>
      <c r="E22" s="203"/>
      <c r="F22" s="203"/>
      <c r="G22" s="203"/>
      <c r="H22" s="203"/>
      <c r="I22" s="203"/>
      <c r="J22" s="203"/>
    </row>
    <row r="23" spans="3:105">
      <c r="C23" s="203"/>
      <c r="D23" s="203"/>
      <c r="E23" s="203"/>
      <c r="F23" s="203"/>
      <c r="G23" s="203"/>
      <c r="H23" s="203"/>
      <c r="I23" s="203"/>
      <c r="J23" s="203"/>
    </row>
    <row r="24" spans="3:105">
      <c r="C24" s="203"/>
      <c r="D24" s="203"/>
      <c r="E24" s="203"/>
      <c r="F24" s="203"/>
      <c r="G24" s="203"/>
      <c r="H24" s="203"/>
      <c r="I24" s="203"/>
      <c r="J24" s="20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Φύλλο2"/>
  <dimension ref="B2:AD139"/>
  <sheetViews>
    <sheetView zoomScale="70" zoomScaleNormal="70" workbookViewId="0">
      <selection activeCell="E43" sqref="E43"/>
    </sheetView>
  </sheetViews>
  <sheetFormatPr defaultRowHeight="16.5" outlineLevelRow="1"/>
  <cols>
    <col min="1" max="3" width="2.7109375" style="90" customWidth="1"/>
    <col min="4" max="4" width="22.28515625" style="90" customWidth="1"/>
    <col min="5" max="5" width="10.7109375" style="94" customWidth="1"/>
    <col min="6" max="7" width="10.7109375" style="90" customWidth="1"/>
    <col min="8" max="8" width="14.28515625" style="90" bestFit="1" customWidth="1"/>
    <col min="9" max="12" width="10.7109375" style="90" customWidth="1"/>
    <col min="13" max="16" width="10.7109375" style="91" customWidth="1"/>
    <col min="17" max="17" width="8.7109375" style="91" customWidth="1"/>
    <col min="18" max="16384" width="9.140625" style="90"/>
  </cols>
  <sheetData>
    <row r="2" spans="4:9">
      <c r="D2" s="177"/>
    </row>
    <row r="3" spans="4:9">
      <c r="D3" s="210" t="s">
        <v>105</v>
      </c>
      <c r="E3" s="211"/>
      <c r="F3" s="210"/>
      <c r="G3" s="210"/>
      <c r="H3" s="210"/>
      <c r="I3" s="210"/>
    </row>
    <row r="5" spans="4:9" ht="9" customHeight="1">
      <c r="D5" s="123"/>
      <c r="E5" s="124"/>
    </row>
    <row r="6" spans="4:9" outlineLevel="1">
      <c r="D6" s="125" t="s">
        <v>62</v>
      </c>
      <c r="E6" s="169">
        <f>Stock_Graph!E1256</f>
        <v>43.48</v>
      </c>
      <c r="F6" s="165">
        <f>Stock_Graph!D1256</f>
        <v>42524</v>
      </c>
      <c r="G6" s="166" t="s">
        <v>78</v>
      </c>
      <c r="H6" s="205" t="s">
        <v>91</v>
      </c>
      <c r="I6" s="206"/>
    </row>
    <row r="7" spans="4:9" outlineLevel="1">
      <c r="D7" s="126"/>
      <c r="E7" s="127"/>
      <c r="F7" s="122"/>
      <c r="G7" s="122"/>
      <c r="H7" s="207"/>
      <c r="I7" s="207"/>
    </row>
    <row r="8" spans="4:9" outlineLevel="1">
      <c r="D8" s="128" t="s">
        <v>79</v>
      </c>
      <c r="E8" s="129">
        <v>552.26300000000003</v>
      </c>
      <c r="F8" s="83" t="s">
        <v>77</v>
      </c>
      <c r="G8" s="154"/>
      <c r="H8" s="207" t="s">
        <v>106</v>
      </c>
      <c r="I8" s="207"/>
    </row>
    <row r="9" spans="4:9">
      <c r="D9" s="128" t="s">
        <v>109</v>
      </c>
      <c r="E9" s="129">
        <f>E6*E8</f>
        <v>24012.395239999998</v>
      </c>
      <c r="F9" s="155"/>
      <c r="G9" s="122"/>
      <c r="H9" s="207" t="s">
        <v>95</v>
      </c>
      <c r="I9" s="207"/>
    </row>
    <row r="10" spans="4:9">
      <c r="D10" s="128" t="s">
        <v>26</v>
      </c>
      <c r="E10" s="130">
        <f>AVERAGE(Stock_Graph!F1002:F1256)</f>
        <v>8401095.6862745099</v>
      </c>
      <c r="F10" s="122"/>
      <c r="G10" s="122"/>
      <c r="H10" s="207"/>
      <c r="I10" s="207"/>
    </row>
    <row r="11" spans="4:9">
      <c r="D11" s="128" t="s">
        <v>25</v>
      </c>
      <c r="E11" s="129">
        <f>Beta_Coefficient_Model_by_VRS!L6</f>
        <v>0.80484226156478822</v>
      </c>
      <c r="F11" s="212" t="s">
        <v>101</v>
      </c>
      <c r="G11" s="230">
        <v>0.65</v>
      </c>
      <c r="H11" s="207"/>
      <c r="I11" s="207"/>
    </row>
    <row r="12" spans="4:9">
      <c r="D12" s="131"/>
      <c r="E12" s="132"/>
      <c r="F12" s="122"/>
      <c r="G12" s="122"/>
      <c r="H12" s="207"/>
      <c r="I12" s="208"/>
    </row>
    <row r="13" spans="4:9">
      <c r="D13" s="133" t="s">
        <v>0</v>
      </c>
      <c r="E13" s="133"/>
      <c r="F13" s="122"/>
      <c r="G13" s="121"/>
      <c r="H13" s="207"/>
      <c r="I13" s="207"/>
    </row>
    <row r="14" spans="4:9">
      <c r="D14" s="128" t="s">
        <v>1</v>
      </c>
      <c r="E14" s="134">
        <f>Stock_Graph!B1244</f>
        <v>46.25027</v>
      </c>
      <c r="F14" s="83" t="s">
        <v>78</v>
      </c>
      <c r="G14" s="122"/>
      <c r="H14" s="207"/>
      <c r="I14" s="209"/>
    </row>
    <row r="15" spans="4:9">
      <c r="D15" s="128" t="s">
        <v>2</v>
      </c>
      <c r="E15" s="134">
        <f>Stock_Graph!B1245</f>
        <v>31.983021000000001</v>
      </c>
      <c r="F15" s="83" t="s">
        <v>78</v>
      </c>
      <c r="G15" s="122"/>
      <c r="H15" s="207"/>
      <c r="I15" s="209"/>
    </row>
    <row r="16" spans="4:9">
      <c r="D16" s="128" t="s">
        <v>3</v>
      </c>
      <c r="E16" s="135">
        <f>Stock_Graph!B1246</f>
        <v>-1.7540872265535801E-2</v>
      </c>
      <c r="F16" s="80"/>
      <c r="G16" s="80"/>
      <c r="H16" s="80"/>
      <c r="I16" s="85"/>
    </row>
    <row r="17" spans="2:11">
      <c r="D17" s="128" t="s">
        <v>4</v>
      </c>
      <c r="E17" s="135">
        <f>Stock_Graph!B1247</f>
        <v>0.17573027709080091</v>
      </c>
      <c r="F17" s="80"/>
      <c r="G17" s="80"/>
      <c r="H17" s="80"/>
      <c r="I17" s="84"/>
    </row>
    <row r="18" spans="2:11">
      <c r="D18" s="128" t="s">
        <v>5</v>
      </c>
      <c r="E18" s="135">
        <f>Stock_Graph!B1248</f>
        <v>0.24600407524718326</v>
      </c>
      <c r="F18" s="80"/>
      <c r="G18" s="80"/>
      <c r="H18" s="80"/>
      <c r="I18" s="84"/>
    </row>
    <row r="19" spans="2:11">
      <c r="D19" s="251"/>
      <c r="E19" s="251"/>
      <c r="I19" s="92"/>
    </row>
    <row r="20" spans="2:11" ht="12.75" customHeight="1">
      <c r="D20" s="133" t="s">
        <v>43</v>
      </c>
      <c r="E20" s="133"/>
    </row>
    <row r="21" spans="2:11">
      <c r="D21" s="136"/>
      <c r="E21" s="132"/>
      <c r="J21" s="93"/>
    </row>
    <row r="22" spans="2:11">
      <c r="D22" s="136"/>
      <c r="E22" s="137"/>
      <c r="F22" s="62"/>
      <c r="J22" s="93"/>
    </row>
    <row r="23" spans="2:11">
      <c r="D23" s="138"/>
      <c r="E23" s="139"/>
      <c r="J23" s="93"/>
    </row>
    <row r="24" spans="2:11">
      <c r="D24" s="140" t="s">
        <v>67</v>
      </c>
      <c r="E24" s="139"/>
      <c r="G24" s="92"/>
      <c r="J24" s="93"/>
    </row>
    <row r="25" spans="2:11">
      <c r="D25" s="141"/>
      <c r="E25" s="139"/>
      <c r="J25" s="93"/>
    </row>
    <row r="26" spans="2:11" ht="15" customHeight="1">
      <c r="D26" s="159"/>
      <c r="E26" s="160"/>
      <c r="F26" s="161"/>
      <c r="G26" s="162">
        <f>E22+E23+E24+E25+E26+E27</f>
        <v>0</v>
      </c>
      <c r="H26" s="167"/>
      <c r="I26" s="161"/>
      <c r="J26" s="93"/>
    </row>
    <row r="27" spans="2:11">
      <c r="D27" s="141"/>
      <c r="E27" s="142"/>
      <c r="G27" s="151"/>
      <c r="H27" s="151"/>
      <c r="I27" s="151"/>
      <c r="J27" s="93"/>
    </row>
    <row r="28" spans="2:11">
      <c r="D28" s="185"/>
      <c r="E28" s="186"/>
      <c r="F28" s="151"/>
      <c r="G28" s="163"/>
      <c r="H28" s="151"/>
      <c r="I28" s="151"/>
      <c r="J28" s="92"/>
    </row>
    <row r="29" spans="2:11" ht="5.25" customHeight="1">
      <c r="D29" s="255"/>
      <c r="E29" s="255"/>
      <c r="F29" s="164"/>
      <c r="G29" s="164"/>
      <c r="H29" s="164"/>
      <c r="I29" s="164"/>
    </row>
    <row r="30" spans="2:11" ht="18.75" customHeight="1">
      <c r="B30" s="3"/>
      <c r="D30" s="254"/>
      <c r="E30" s="254"/>
      <c r="K30" s="91"/>
    </row>
    <row r="31" spans="2:11" ht="9" customHeight="1">
      <c r="B31" s="4"/>
      <c r="D31" s="254"/>
      <c r="E31" s="254"/>
      <c r="K31" s="91"/>
    </row>
    <row r="32" spans="2:11">
      <c r="B32" s="4"/>
      <c r="K32" s="91"/>
    </row>
    <row r="33" spans="2:30">
      <c r="B33" s="4"/>
      <c r="D33" s="41" t="s">
        <v>53</v>
      </c>
    </row>
    <row r="34" spans="2:30" ht="17.25" thickBot="1">
      <c r="B34" s="4"/>
      <c r="F34" s="94"/>
      <c r="M34" s="90"/>
      <c r="R34" s="91"/>
    </row>
    <row r="35" spans="2:30" ht="17.25" thickTop="1">
      <c r="B35" s="92"/>
      <c r="D35" s="252" t="s">
        <v>72</v>
      </c>
      <c r="E35" s="249" t="s">
        <v>44</v>
      </c>
      <c r="F35" s="249" t="s">
        <v>6</v>
      </c>
      <c r="G35" s="249" t="s">
        <v>7</v>
      </c>
      <c r="H35" s="249" t="s">
        <v>17</v>
      </c>
      <c r="I35" s="249" t="s">
        <v>8</v>
      </c>
      <c r="J35" s="88" t="s">
        <v>9</v>
      </c>
      <c r="K35" s="77" t="s">
        <v>11</v>
      </c>
      <c r="L35" s="249" t="s">
        <v>24</v>
      </c>
      <c r="M35" s="88" t="s">
        <v>12</v>
      </c>
    </row>
    <row r="36" spans="2:30" ht="17.25" thickBot="1">
      <c r="D36" s="253"/>
      <c r="E36" s="250"/>
      <c r="F36" s="250"/>
      <c r="G36" s="250"/>
      <c r="H36" s="250"/>
      <c r="I36" s="250"/>
      <c r="J36" s="89" t="s">
        <v>10</v>
      </c>
      <c r="K36" s="89" t="s">
        <v>10</v>
      </c>
      <c r="L36" s="250"/>
      <c r="M36" s="89" t="s">
        <v>13</v>
      </c>
    </row>
    <row r="37" spans="2:30">
      <c r="D37" s="75">
        <f t="shared" ref="D37:F39" si="0">D48</f>
        <v>2010</v>
      </c>
      <c r="E37" s="173">
        <f t="shared" si="0"/>
        <v>12843</v>
      </c>
      <c r="F37" s="173">
        <f t="shared" si="0"/>
        <v>2662</v>
      </c>
      <c r="G37" s="173">
        <f>H48</f>
        <v>1890</v>
      </c>
      <c r="H37" s="173">
        <f>I48</f>
        <v>1420</v>
      </c>
      <c r="I37" s="76">
        <f>J48</f>
        <v>16.910137492957745</v>
      </c>
      <c r="J37" s="76">
        <f>L48</f>
        <v>3.6565243246535708</v>
      </c>
      <c r="K37" s="76">
        <f>O48</f>
        <v>10.478736003005258</v>
      </c>
      <c r="L37" s="213">
        <f>P48</f>
        <v>0.66666666666666663</v>
      </c>
      <c r="M37" s="78">
        <f>Q48</f>
        <v>0.21623267854423633</v>
      </c>
    </row>
    <row r="38" spans="2:30">
      <c r="D38" s="75">
        <f t="shared" si="0"/>
        <v>2011</v>
      </c>
      <c r="E38" s="173">
        <f t="shared" si="0"/>
        <v>13893</v>
      </c>
      <c r="F38" s="173">
        <f t="shared" si="0"/>
        <v>3533</v>
      </c>
      <c r="G38" s="173">
        <f t="shared" ref="G38:H40" si="1">H49</f>
        <v>2809</v>
      </c>
      <c r="H38" s="173">
        <f>I49</f>
        <v>2256</v>
      </c>
      <c r="I38" s="76">
        <f>J49</f>
        <v>10.643792216312056</v>
      </c>
      <c r="J38" s="76">
        <f>L49</f>
        <v>3.646529269552012</v>
      </c>
      <c r="K38" s="27">
        <f t="shared" ref="K38:M40" si="2">O49</f>
        <v>7.8382098046985558</v>
      </c>
      <c r="L38" s="214">
        <f t="shared" si="2"/>
        <v>0.7600607441154138</v>
      </c>
      <c r="M38" s="28">
        <f t="shared" si="2"/>
        <v>0.34259681093394079</v>
      </c>
    </row>
    <row r="39" spans="2:30">
      <c r="D39" s="75">
        <f t="shared" si="0"/>
        <v>2012</v>
      </c>
      <c r="E39" s="173">
        <f t="shared" si="0"/>
        <v>14190</v>
      </c>
      <c r="F39" s="173">
        <f t="shared" si="0"/>
        <v>3688</v>
      </c>
      <c r="G39" s="173">
        <f t="shared" si="1"/>
        <v>2889</v>
      </c>
      <c r="H39" s="173">
        <f t="shared" si="1"/>
        <v>2326</v>
      </c>
      <c r="I39" s="76">
        <f>J50</f>
        <v>10.323471728288908</v>
      </c>
      <c r="J39" s="76">
        <f>L50</f>
        <v>3.4609967195157103</v>
      </c>
      <c r="K39" s="27">
        <f t="shared" si="2"/>
        <v>6.9220160629067236</v>
      </c>
      <c r="L39" s="214">
        <f t="shared" si="2"/>
        <v>0.68982415681752662</v>
      </c>
      <c r="M39" s="28">
        <f t="shared" si="2"/>
        <v>0.33525511674834246</v>
      </c>
    </row>
    <row r="40" spans="2:30">
      <c r="D40" s="26">
        <f t="shared" ref="D40" si="3">D51</f>
        <v>2013</v>
      </c>
      <c r="E40" s="174">
        <f>E51</f>
        <v>9413</v>
      </c>
      <c r="F40" s="174">
        <f>F51</f>
        <v>3313</v>
      </c>
      <c r="G40" s="173">
        <f t="shared" si="1"/>
        <v>2550</v>
      </c>
      <c r="H40" s="174">
        <f t="shared" si="1"/>
        <v>2012</v>
      </c>
      <c r="I40" s="27">
        <f>J51</f>
        <v>11.934590079522861</v>
      </c>
      <c r="J40" s="27">
        <f>L51</f>
        <v>2.8373384426326358</v>
      </c>
      <c r="K40" s="27">
        <f t="shared" si="2"/>
        <v>8.2603064412918794</v>
      </c>
      <c r="L40" s="214">
        <f t="shared" si="2"/>
        <v>0.71924849344204178</v>
      </c>
      <c r="M40" s="28">
        <f t="shared" si="2"/>
        <v>0.23774075386978613</v>
      </c>
    </row>
    <row r="41" spans="2:30">
      <c r="D41" s="26">
        <f>D52</f>
        <v>2014</v>
      </c>
      <c r="E41" s="174">
        <f>E52</f>
        <v>10719</v>
      </c>
      <c r="F41" s="174">
        <f>F52</f>
        <v>3989</v>
      </c>
      <c r="G41" s="174">
        <f>H52</f>
        <v>3052</v>
      </c>
      <c r="H41" s="174">
        <f t="shared" ref="H41:H42" si="4">I52</f>
        <v>2497</v>
      </c>
      <c r="I41" s="27">
        <f>J52</f>
        <v>9.6164978934721663</v>
      </c>
      <c r="J41" s="27">
        <f>L52</f>
        <v>2.9571915320197042</v>
      </c>
      <c r="K41" s="27">
        <f>O52</f>
        <v>7.3530697518174977</v>
      </c>
      <c r="L41" s="214">
        <f>P52</f>
        <v>1.0152709359605911</v>
      </c>
      <c r="M41" s="28">
        <f>Q52</f>
        <v>0.30751231527093598</v>
      </c>
    </row>
    <row r="42" spans="2:30" ht="17.25" thickBot="1">
      <c r="D42" s="5">
        <f>D53</f>
        <v>2015</v>
      </c>
      <c r="E42" s="175">
        <f>E53</f>
        <v>9968</v>
      </c>
      <c r="F42" s="175">
        <f t="shared" ref="F42" si="5">F53</f>
        <v>2065</v>
      </c>
      <c r="G42" s="174">
        <f>H53</f>
        <v>1180</v>
      </c>
      <c r="H42" s="175">
        <f t="shared" si="4"/>
        <v>968</v>
      </c>
      <c r="I42" s="19">
        <f>J53</f>
        <v>24.806193429752064</v>
      </c>
      <c r="J42" s="19">
        <f t="shared" ref="J42" si="6">L53</f>
        <v>2.714491887858919</v>
      </c>
      <c r="K42" s="19">
        <f t="shared" ref="K42:M42" si="7">O53</f>
        <v>13.321741036319612</v>
      </c>
      <c r="L42" s="215">
        <f t="shared" si="7"/>
        <v>0.64548948677368301</v>
      </c>
      <c r="M42" s="6">
        <f t="shared" si="7"/>
        <v>0.10942799005200091</v>
      </c>
    </row>
    <row r="43" spans="2:30" ht="17.25" thickTop="1">
      <c r="D43" s="189"/>
      <c r="E43" s="190"/>
      <c r="F43" s="190"/>
      <c r="G43" s="190"/>
      <c r="H43" s="190"/>
      <c r="I43" s="191"/>
      <c r="J43" s="191"/>
      <c r="K43" s="191"/>
      <c r="L43" s="191"/>
      <c r="M43" s="192"/>
    </row>
    <row r="44" spans="2:30">
      <c r="F44" s="94"/>
      <c r="M44" s="90"/>
      <c r="R44" s="91"/>
    </row>
    <row r="45" spans="2:30">
      <c r="E45" s="39"/>
    </row>
    <row r="46" spans="2:30">
      <c r="D46" s="41" t="s">
        <v>53</v>
      </c>
      <c r="F46" s="95"/>
      <c r="G46" s="96"/>
    </row>
    <row r="47" spans="2:30" s="1" customFormat="1" ht="12">
      <c r="D47" s="35" t="s">
        <v>41</v>
      </c>
      <c r="E47" s="35" t="s">
        <v>23</v>
      </c>
      <c r="F47" s="35" t="s">
        <v>6</v>
      </c>
      <c r="G47" s="96" t="s">
        <v>56</v>
      </c>
      <c r="H47" s="35" t="s">
        <v>7</v>
      </c>
      <c r="I47" s="35" t="s">
        <v>17</v>
      </c>
      <c r="J47" s="35" t="s">
        <v>18</v>
      </c>
      <c r="K47" s="35" t="s">
        <v>19</v>
      </c>
      <c r="L47" s="35" t="s">
        <v>9</v>
      </c>
      <c r="M47" s="182" t="s">
        <v>40</v>
      </c>
      <c r="N47" s="35" t="s">
        <v>20</v>
      </c>
      <c r="O47" s="35" t="s">
        <v>21</v>
      </c>
      <c r="P47" s="35" t="s">
        <v>22</v>
      </c>
      <c r="Q47" s="35" t="s">
        <v>12</v>
      </c>
      <c r="U47" s="1">
        <f>E48/1000</f>
        <v>12.843</v>
      </c>
      <c r="V47" s="1">
        <f t="shared" ref="V47:Y53" si="8">F48/1000</f>
        <v>2.6619999999999999</v>
      </c>
      <c r="W47" s="1">
        <f t="shared" si="8"/>
        <v>6.8849999999999998</v>
      </c>
      <c r="X47" s="1">
        <f t="shared" si="8"/>
        <v>1.89</v>
      </c>
      <c r="Y47" s="1">
        <f t="shared" si="8"/>
        <v>1.42</v>
      </c>
      <c r="AA47" s="1">
        <f t="shared" ref="AA47:AA52" si="9">K48/1000</f>
        <v>6.5670000000000002</v>
      </c>
      <c r="AB47" s="1">
        <f t="shared" ref="AB47" si="10">L48/1000</f>
        <v>3.6565243246535709E-3</v>
      </c>
      <c r="AC47" s="1">
        <f>M48/1000</f>
        <v>4.3780000000000001</v>
      </c>
      <c r="AD47" s="1">
        <f>N48/1000</f>
        <v>2.6850000000000001</v>
      </c>
    </row>
    <row r="48" spans="2:30" s="1" customFormat="1" ht="12.75" customHeight="1">
      <c r="D48" s="97">
        <v>2010</v>
      </c>
      <c r="E48" s="232">
        <v>12843</v>
      </c>
      <c r="F48" s="232">
        <f>H48+685+87</f>
        <v>2662</v>
      </c>
      <c r="G48" s="232">
        <v>6885</v>
      </c>
      <c r="H48" s="232">
        <v>1890</v>
      </c>
      <c r="I48" s="232">
        <v>1420</v>
      </c>
      <c r="J48" s="61">
        <f>$E$9/I48</f>
        <v>16.910137492957745</v>
      </c>
      <c r="K48" s="232">
        <v>6567</v>
      </c>
      <c r="L48" s="61">
        <f>$E$9/K48</f>
        <v>3.6565243246535708</v>
      </c>
      <c r="M48" s="232">
        <f>15+4363</f>
        <v>4378</v>
      </c>
      <c r="N48" s="232">
        <v>2685</v>
      </c>
      <c r="O48" s="61">
        <f>($E$9+K48-N48)/F48</f>
        <v>10.478736003005258</v>
      </c>
      <c r="P48" s="61">
        <f>M48/K48</f>
        <v>0.66666666666666663</v>
      </c>
      <c r="Q48" s="98">
        <f t="shared" ref="Q48:Q53" si="11">I48/K48</f>
        <v>0.21623267854423633</v>
      </c>
      <c r="U48" s="1">
        <f t="shared" ref="U48:U53" si="12">E49/1000</f>
        <v>13.893000000000001</v>
      </c>
      <c r="V48" s="1">
        <f t="shared" si="8"/>
        <v>3.5329999999999999</v>
      </c>
      <c r="W48" s="1">
        <f t="shared" si="8"/>
        <v>6.8470000000000004</v>
      </c>
      <c r="X48" s="1">
        <f t="shared" si="8"/>
        <v>2.8090000000000002</v>
      </c>
      <c r="Y48" s="1">
        <f t="shared" si="8"/>
        <v>2.2559999999999998</v>
      </c>
      <c r="AA48" s="1">
        <f t="shared" si="9"/>
        <v>6.585</v>
      </c>
      <c r="AC48" s="1">
        <f t="shared" ref="AC48:AC52" si="13">M49/1000</f>
        <v>5.0049999999999999</v>
      </c>
      <c r="AD48" s="1">
        <f t="shared" ref="AD48:AD53" si="14">N49/1000</f>
        <v>2.9049999999999998</v>
      </c>
    </row>
    <row r="49" spans="4:30" s="1" customFormat="1" ht="12.75" customHeight="1">
      <c r="D49" s="97">
        <v>2011</v>
      </c>
      <c r="E49" s="232">
        <v>13893</v>
      </c>
      <c r="F49" s="232">
        <f>H49+670+54</f>
        <v>3533</v>
      </c>
      <c r="G49" s="232">
        <v>6847</v>
      </c>
      <c r="H49" s="232">
        <v>2809</v>
      </c>
      <c r="I49" s="232">
        <v>2256</v>
      </c>
      <c r="J49" s="99">
        <f t="shared" ref="J49:J53" si="15">$E$9/I49</f>
        <v>10.643792216312056</v>
      </c>
      <c r="K49" s="232">
        <v>6585</v>
      </c>
      <c r="L49" s="99">
        <f>$E$9/K49</f>
        <v>3.646529269552012</v>
      </c>
      <c r="M49" s="232">
        <f>256+4749</f>
        <v>5005</v>
      </c>
      <c r="N49" s="232">
        <v>2905</v>
      </c>
      <c r="O49" s="99">
        <f>($E$9+K49-N49)/F49</f>
        <v>7.8382098046985558</v>
      </c>
      <c r="P49" s="61">
        <f t="shared" ref="P49:P53" si="16">M49/K49</f>
        <v>0.7600607441154138</v>
      </c>
      <c r="Q49" s="100">
        <f t="shared" si="11"/>
        <v>0.34259681093394079</v>
      </c>
      <c r="U49" s="1">
        <f t="shared" si="12"/>
        <v>14.19</v>
      </c>
      <c r="V49" s="1">
        <f t="shared" si="8"/>
        <v>3.6880000000000002</v>
      </c>
      <c r="W49" s="1">
        <f t="shared" si="8"/>
        <v>6.8890000000000002</v>
      </c>
      <c r="X49" s="1">
        <f t="shared" si="8"/>
        <v>2.8889999999999998</v>
      </c>
      <c r="Y49" s="1">
        <f t="shared" si="8"/>
        <v>2.3260000000000001</v>
      </c>
      <c r="AA49" s="1">
        <f t="shared" si="9"/>
        <v>6.9379999999999997</v>
      </c>
      <c r="AC49" s="1">
        <f t="shared" si="13"/>
        <v>4.7859999999999996</v>
      </c>
      <c r="AD49" s="1">
        <f t="shared" si="14"/>
        <v>3.27</v>
      </c>
    </row>
    <row r="50" spans="4:30" s="1" customFormat="1" ht="12.75" customHeight="1">
      <c r="D50" s="97">
        <v>2012</v>
      </c>
      <c r="E50" s="232">
        <v>14190</v>
      </c>
      <c r="F50" s="232">
        <f>H50+712+87</f>
        <v>3688</v>
      </c>
      <c r="G50" s="232">
        <v>6889</v>
      </c>
      <c r="H50" s="232">
        <v>2889</v>
      </c>
      <c r="I50" s="232">
        <v>2326</v>
      </c>
      <c r="J50" s="99">
        <f t="shared" si="15"/>
        <v>10.323471728288908</v>
      </c>
      <c r="K50" s="232">
        <v>6938</v>
      </c>
      <c r="L50" s="99">
        <f>$E$9/K50</f>
        <v>3.4609967195157103</v>
      </c>
      <c r="M50" s="232">
        <f>27+4759</f>
        <v>4786</v>
      </c>
      <c r="N50" s="232">
        <v>3270</v>
      </c>
      <c r="O50" s="99">
        <f t="shared" ref="O50:O53" si="17">($E$9+M50-N50)/F50</f>
        <v>6.9220160629067236</v>
      </c>
      <c r="P50" s="61">
        <f t="shared" si="16"/>
        <v>0.68982415681752662</v>
      </c>
      <c r="Q50" s="100">
        <f t="shared" si="11"/>
        <v>0.33525511674834246</v>
      </c>
      <c r="U50" s="1">
        <f t="shared" si="12"/>
        <v>9.4130000000000003</v>
      </c>
      <c r="V50" s="1">
        <f t="shared" si="8"/>
        <v>3.3130000000000002</v>
      </c>
      <c r="W50" s="1">
        <f t="shared" si="8"/>
        <v>5.2510000000000003</v>
      </c>
      <c r="X50" s="1">
        <f t="shared" si="8"/>
        <v>2.5499999999999998</v>
      </c>
      <c r="Y50" s="1">
        <f t="shared" si="8"/>
        <v>2.012</v>
      </c>
      <c r="AA50" s="1">
        <f t="shared" si="9"/>
        <v>8.4629999999999992</v>
      </c>
      <c r="AC50" s="1">
        <f t="shared" si="13"/>
        <v>6.0869999999999997</v>
      </c>
      <c r="AD50" s="1">
        <f t="shared" si="14"/>
        <v>2.7330000000000001</v>
      </c>
    </row>
    <row r="51" spans="4:30" s="1" customFormat="1" ht="12.75" customHeight="1">
      <c r="D51" s="97">
        <v>2013</v>
      </c>
      <c r="E51" s="232">
        <v>9413</v>
      </c>
      <c r="F51" s="232">
        <f>H51+635+128</f>
        <v>3313</v>
      </c>
      <c r="G51" s="232">
        <v>5251</v>
      </c>
      <c r="H51" s="232">
        <f>375+2175</f>
        <v>2550</v>
      </c>
      <c r="I51" s="232">
        <v>2012</v>
      </c>
      <c r="J51" s="99">
        <f t="shared" si="15"/>
        <v>11.934590079522861</v>
      </c>
      <c r="K51" s="232">
        <v>8463</v>
      </c>
      <c r="L51" s="99">
        <f>$E$9/K51</f>
        <v>2.8373384426326358</v>
      </c>
      <c r="M51" s="232">
        <f>181+5906</f>
        <v>6087</v>
      </c>
      <c r="N51" s="232">
        <v>2733</v>
      </c>
      <c r="O51" s="99">
        <f t="shared" si="17"/>
        <v>8.2603064412918794</v>
      </c>
      <c r="P51" s="61">
        <f t="shared" si="16"/>
        <v>0.71924849344204178</v>
      </c>
      <c r="Q51" s="100">
        <f t="shared" si="11"/>
        <v>0.23774075386978613</v>
      </c>
      <c r="U51" s="1">
        <f t="shared" si="12"/>
        <v>10.718999999999999</v>
      </c>
      <c r="V51" s="1">
        <f t="shared" si="8"/>
        <v>3.9889999999999999</v>
      </c>
      <c r="W51" s="1">
        <f t="shared" si="8"/>
        <v>6.1379999999999999</v>
      </c>
      <c r="X51" s="1">
        <f t="shared" si="8"/>
        <v>3.052</v>
      </c>
      <c r="Y51" s="1">
        <f t="shared" si="8"/>
        <v>2.4969999999999999</v>
      </c>
      <c r="AA51" s="1">
        <f t="shared" si="9"/>
        <v>8.1199999999999992</v>
      </c>
      <c r="AC51" s="1">
        <f t="shared" si="13"/>
        <v>8.2439999999999998</v>
      </c>
      <c r="AD51" s="1">
        <f t="shared" si="14"/>
        <v>2.9249999999999998</v>
      </c>
    </row>
    <row r="52" spans="4:30" s="80" customFormat="1" ht="12.75" customHeight="1">
      <c r="D52" s="97">
        <v>2014</v>
      </c>
      <c r="E52" s="232">
        <v>10719</v>
      </c>
      <c r="F52" s="232">
        <f>H52+792+145</f>
        <v>3989</v>
      </c>
      <c r="G52" s="232">
        <v>6138</v>
      </c>
      <c r="H52" s="232">
        <f>490+2562</f>
        <v>3052</v>
      </c>
      <c r="I52" s="232">
        <v>2497</v>
      </c>
      <c r="J52" s="99">
        <f t="shared" si="15"/>
        <v>9.6164978934721663</v>
      </c>
      <c r="K52" s="232">
        <v>8120</v>
      </c>
      <c r="L52" s="99">
        <f t="shared" ref="L52:L53" si="18">$E$9/K52</f>
        <v>2.9571915320197042</v>
      </c>
      <c r="M52" s="232">
        <f>7331+913</f>
        <v>8244</v>
      </c>
      <c r="N52" s="232">
        <v>2925</v>
      </c>
      <c r="O52" s="99">
        <f t="shared" si="17"/>
        <v>7.3530697518174977</v>
      </c>
      <c r="P52" s="61">
        <f t="shared" si="16"/>
        <v>1.0152709359605911</v>
      </c>
      <c r="Q52" s="100">
        <f t="shared" si="11"/>
        <v>0.30751231527093598</v>
      </c>
      <c r="U52" s="1">
        <f t="shared" si="12"/>
        <v>9.968</v>
      </c>
      <c r="V52" s="1">
        <f t="shared" si="8"/>
        <v>2.0649999999999999</v>
      </c>
      <c r="W52" s="1">
        <f t="shared" si="8"/>
        <v>5.8220000000000001</v>
      </c>
      <c r="X52" s="1">
        <f t="shared" si="8"/>
        <v>1.18</v>
      </c>
      <c r="Y52" s="1">
        <f t="shared" ref="Y52:Y53" si="19">I53/1000</f>
        <v>0.96799999999999997</v>
      </c>
      <c r="AA52" s="1">
        <f t="shared" si="9"/>
        <v>8.8460000000000001</v>
      </c>
      <c r="AC52" s="1">
        <f t="shared" si="13"/>
        <v>5.71</v>
      </c>
      <c r="AD52" s="1">
        <f t="shared" si="14"/>
        <v>2.2130000000000001</v>
      </c>
    </row>
    <row r="53" spans="4:30" s="80" customFormat="1" ht="12.75" customHeight="1">
      <c r="D53" s="97">
        <v>2015</v>
      </c>
      <c r="E53" s="232">
        <v>9968</v>
      </c>
      <c r="F53" s="232">
        <f>H53+759+126</f>
        <v>2065</v>
      </c>
      <c r="G53" s="232">
        <v>5822</v>
      </c>
      <c r="H53" s="232">
        <f>428+752</f>
        <v>1180</v>
      </c>
      <c r="I53" s="232">
        <v>968</v>
      </c>
      <c r="J53" s="99">
        <f t="shared" si="15"/>
        <v>24.806193429752064</v>
      </c>
      <c r="K53" s="232">
        <v>8846</v>
      </c>
      <c r="L53" s="99">
        <f t="shared" si="18"/>
        <v>2.714491887858919</v>
      </c>
      <c r="M53" s="232">
        <f>3935+1775</f>
        <v>5710</v>
      </c>
      <c r="N53" s="232">
        <v>2213</v>
      </c>
      <c r="O53" s="99">
        <f t="shared" si="17"/>
        <v>13.321741036319612</v>
      </c>
      <c r="P53" s="61">
        <f t="shared" si="16"/>
        <v>0.64548948677368301</v>
      </c>
      <c r="Q53" s="100">
        <f t="shared" si="11"/>
        <v>0.10942799005200091</v>
      </c>
      <c r="U53" s="1">
        <f t="shared" si="12"/>
        <v>0</v>
      </c>
      <c r="V53" s="1">
        <f t="shared" si="8"/>
        <v>0</v>
      </c>
      <c r="W53" s="1">
        <f t="shared" si="8"/>
        <v>0</v>
      </c>
      <c r="X53" s="1" t="e">
        <f t="shared" si="8"/>
        <v>#VALUE!</v>
      </c>
      <c r="Y53" s="1">
        <f t="shared" si="19"/>
        <v>0</v>
      </c>
      <c r="AD53" s="1">
        <f t="shared" si="14"/>
        <v>0</v>
      </c>
    </row>
    <row r="54" spans="4:30">
      <c r="D54" s="143" t="s">
        <v>76</v>
      </c>
      <c r="E54" s="101"/>
      <c r="F54" s="102"/>
      <c r="G54" s="91"/>
      <c r="H54" s="248" t="s">
        <v>107</v>
      </c>
      <c r="I54" s="101"/>
      <c r="J54" s="102"/>
      <c r="K54" s="91"/>
      <c r="L54" s="103"/>
      <c r="M54" s="104"/>
      <c r="N54" s="105"/>
      <c r="O54" s="106"/>
      <c r="P54" s="61"/>
      <c r="Q54" s="100"/>
    </row>
    <row r="55" spans="4:30">
      <c r="D55" s="143"/>
      <c r="E55" s="101"/>
      <c r="F55" s="102"/>
      <c r="G55" s="91"/>
      <c r="H55" s="248" t="s">
        <v>108</v>
      </c>
      <c r="I55" s="101"/>
      <c r="J55" s="102"/>
      <c r="K55" s="91"/>
      <c r="L55" s="103"/>
      <c r="M55" s="104"/>
      <c r="N55" s="105"/>
      <c r="O55" s="106"/>
      <c r="P55" s="61"/>
      <c r="Q55" s="100"/>
    </row>
    <row r="56" spans="4:30">
      <c r="D56" s="143"/>
      <c r="E56" s="101"/>
      <c r="F56" s="102"/>
      <c r="G56" s="91"/>
      <c r="H56" s="101"/>
      <c r="I56" s="101"/>
      <c r="J56" s="102"/>
      <c r="K56" s="91"/>
      <c r="L56" s="103"/>
      <c r="M56" s="104"/>
      <c r="N56" s="105"/>
      <c r="O56" s="106"/>
      <c r="P56" s="61"/>
      <c r="Q56" s="100"/>
    </row>
    <row r="57" spans="4:30">
      <c r="D57" s="179" t="s">
        <v>87</v>
      </c>
      <c r="E57" s="152"/>
      <c r="F57" s="151"/>
      <c r="G57" s="151"/>
      <c r="H57" s="151"/>
      <c r="I57" s="151"/>
      <c r="J57" s="106"/>
      <c r="K57" s="151"/>
      <c r="L57" s="151"/>
    </row>
    <row r="58" spans="4:30" ht="13.5" customHeight="1">
      <c r="E58" s="36" t="s">
        <v>47</v>
      </c>
      <c r="F58" s="36" t="s">
        <v>48</v>
      </c>
      <c r="G58" s="36" t="s">
        <v>47</v>
      </c>
      <c r="H58" s="36" t="s">
        <v>49</v>
      </c>
      <c r="I58" s="36" t="s">
        <v>47</v>
      </c>
      <c r="J58" s="36"/>
      <c r="K58" s="36" t="s">
        <v>73</v>
      </c>
      <c r="L58" s="151"/>
    </row>
    <row r="59" spans="4:30" ht="13.5" customHeight="1">
      <c r="E59" s="36">
        <v>2015</v>
      </c>
      <c r="F59" s="36"/>
      <c r="G59" s="168" t="s">
        <v>98</v>
      </c>
      <c r="H59" s="36"/>
      <c r="I59" s="168" t="s">
        <v>99</v>
      </c>
      <c r="J59" s="36"/>
      <c r="K59" s="36" t="s">
        <v>50</v>
      </c>
      <c r="L59" s="151"/>
    </row>
    <row r="60" spans="4:30" ht="13.5" customHeight="1">
      <c r="E60" s="149">
        <f>I53</f>
        <v>968</v>
      </c>
      <c r="F60" s="149"/>
      <c r="G60" s="244">
        <v>3380</v>
      </c>
      <c r="H60" s="149"/>
      <c r="I60" s="244">
        <v>430</v>
      </c>
      <c r="J60" s="149"/>
      <c r="K60" s="149">
        <f>E60+G60-I60</f>
        <v>3918</v>
      </c>
      <c r="L60" s="151"/>
    </row>
    <row r="61" spans="4:30" ht="13.5" customHeight="1">
      <c r="E61" s="36"/>
      <c r="F61" s="36"/>
      <c r="G61" s="36"/>
      <c r="H61" s="36"/>
      <c r="I61" s="36"/>
      <c r="J61" s="36"/>
      <c r="K61" s="36"/>
      <c r="L61" s="151"/>
    </row>
    <row r="62" spans="4:30" ht="13.5" customHeight="1">
      <c r="E62" s="36" t="s">
        <v>44</v>
      </c>
      <c r="F62" s="36" t="s">
        <v>48</v>
      </c>
      <c r="G62" s="36" t="s">
        <v>44</v>
      </c>
      <c r="H62" s="36" t="s">
        <v>49</v>
      </c>
      <c r="I62" s="36" t="s">
        <v>44</v>
      </c>
      <c r="J62" s="36"/>
      <c r="K62" s="36" t="s">
        <v>73</v>
      </c>
      <c r="L62" s="151"/>
    </row>
    <row r="63" spans="4:30" ht="13.5" customHeight="1">
      <c r="E63" s="36">
        <v>2015</v>
      </c>
      <c r="F63" s="36"/>
      <c r="G63" s="36" t="str">
        <f>G59</f>
        <v>3M 2016</v>
      </c>
      <c r="H63" s="36"/>
      <c r="I63" s="36" t="str">
        <f>I59</f>
        <v>3M 2015</v>
      </c>
      <c r="J63" s="36"/>
      <c r="K63" s="36" t="s">
        <v>50</v>
      </c>
      <c r="L63" s="151"/>
    </row>
    <row r="64" spans="4:30" ht="13.5" customHeight="1">
      <c r="E64" s="149">
        <f>E53</f>
        <v>9968</v>
      </c>
      <c r="F64" s="149"/>
      <c r="G64" s="244">
        <v>2375</v>
      </c>
      <c r="H64" s="149"/>
      <c r="I64" s="244">
        <v>2403</v>
      </c>
      <c r="J64" s="149"/>
      <c r="K64" s="149">
        <f>E64+G64-I64</f>
        <v>9940</v>
      </c>
      <c r="L64" s="151"/>
    </row>
    <row r="65" spans="4:13" ht="13.5" customHeight="1" thickBot="1">
      <c r="E65" s="36"/>
      <c r="F65" s="36"/>
      <c r="G65" s="36"/>
      <c r="H65" s="36"/>
      <c r="I65" s="36"/>
      <c r="J65" s="36"/>
      <c r="K65" s="36"/>
      <c r="L65" s="151"/>
    </row>
    <row r="66" spans="4:13" ht="13.5" customHeight="1" thickBot="1">
      <c r="D66" s="151"/>
      <c r="E66" s="195" t="s">
        <v>51</v>
      </c>
      <c r="F66" s="196">
        <f>E9/K60</f>
        <v>6.1287379377233275</v>
      </c>
      <c r="G66" s="36"/>
      <c r="H66" s="36"/>
      <c r="I66" s="36"/>
      <c r="J66" s="36"/>
      <c r="K66" s="36"/>
      <c r="L66" s="151"/>
    </row>
    <row r="67" spans="4:13" ht="13.5" customHeight="1" thickBot="1">
      <c r="D67" s="151"/>
      <c r="E67" s="195" t="s">
        <v>52</v>
      </c>
      <c r="F67" s="196">
        <f>E9/K64</f>
        <v>2.415733927565392</v>
      </c>
      <c r="G67" s="36"/>
      <c r="H67" s="36"/>
      <c r="I67" s="36"/>
      <c r="J67" s="36"/>
      <c r="K67" s="36"/>
      <c r="L67" s="151"/>
    </row>
    <row r="68" spans="4:13" ht="13.5" customHeight="1">
      <c r="D68" s="151"/>
      <c r="E68" s="36" t="s">
        <v>82</v>
      </c>
      <c r="F68" s="153"/>
      <c r="G68" s="150"/>
      <c r="H68" s="151"/>
      <c r="I68" s="151"/>
      <c r="J68" s="151"/>
      <c r="K68" s="151"/>
      <c r="L68" s="151"/>
    </row>
    <row r="69" spans="4:13">
      <c r="D69" s="151"/>
      <c r="E69" s="152"/>
      <c r="F69" s="151"/>
      <c r="G69" s="151"/>
      <c r="H69" s="151"/>
      <c r="I69" s="151"/>
      <c r="J69" s="151"/>
      <c r="K69" s="151"/>
      <c r="L69" s="151"/>
    </row>
    <row r="70" spans="4:13" ht="17.25" thickBot="1">
      <c r="D70" s="179"/>
      <c r="E70" s="181"/>
      <c r="F70" s="179"/>
      <c r="G70" s="179"/>
      <c r="J70" s="179"/>
      <c r="K70" s="179"/>
      <c r="L70" s="179"/>
      <c r="M70" s="180"/>
    </row>
    <row r="71" spans="4:13" ht="15" customHeight="1" thickBot="1">
      <c r="D71" s="110"/>
      <c r="E71" s="44"/>
      <c r="F71" s="111"/>
      <c r="G71" s="44"/>
      <c r="H71" s="112"/>
      <c r="J71" s="110"/>
      <c r="K71" s="44"/>
      <c r="L71" s="111"/>
      <c r="M71" s="44"/>
    </row>
    <row r="72" spans="4:13" ht="15" customHeight="1" thickBot="1">
      <c r="D72" s="110" t="s">
        <v>74</v>
      </c>
      <c r="E72" s="44" t="str">
        <f>G59</f>
        <v>3M 2016</v>
      </c>
      <c r="F72" s="111" t="s">
        <v>13</v>
      </c>
      <c r="G72" s="44" t="str">
        <f>I59</f>
        <v>3M 2015</v>
      </c>
      <c r="H72" s="112"/>
      <c r="J72" s="110" t="s">
        <v>74</v>
      </c>
      <c r="K72" s="245" t="s">
        <v>85</v>
      </c>
      <c r="L72" s="111" t="s">
        <v>13</v>
      </c>
      <c r="M72" s="245" t="s">
        <v>84</v>
      </c>
    </row>
    <row r="73" spans="4:13" ht="15" customHeight="1">
      <c r="D73" s="40" t="s">
        <v>44</v>
      </c>
      <c r="E73" s="193">
        <f>G64</f>
        <v>2375</v>
      </c>
      <c r="F73" s="114">
        <f>E73/G73-1</f>
        <v>-1.1652101539741944E-2</v>
      </c>
      <c r="G73" s="193">
        <f>I64</f>
        <v>2403</v>
      </c>
      <c r="H73" s="115"/>
      <c r="J73" s="40" t="s">
        <v>44</v>
      </c>
      <c r="K73" s="113">
        <f>E53</f>
        <v>9968</v>
      </c>
      <c r="L73" s="114">
        <f>K73/M73-1</f>
        <v>-7.0062505830767785E-2</v>
      </c>
      <c r="M73" s="113">
        <f>E52</f>
        <v>10719</v>
      </c>
    </row>
    <row r="74" spans="4:13" ht="15" customHeight="1">
      <c r="D74" s="40" t="s">
        <v>90</v>
      </c>
      <c r="E74" s="246">
        <v>965</v>
      </c>
      <c r="F74" s="114">
        <f t="shared" ref="F74:F76" si="20">E74/G74-1</f>
        <v>-5.2993130520117782E-2</v>
      </c>
      <c r="G74" s="246">
        <v>1019</v>
      </c>
      <c r="H74" s="79" t="s">
        <v>37</v>
      </c>
      <c r="J74" s="40" t="s">
        <v>90</v>
      </c>
      <c r="K74" s="116">
        <f>E53-G53</f>
        <v>4146</v>
      </c>
      <c r="L74" s="114">
        <f t="shared" ref="L74:L77" si="21">K74/M74-1</f>
        <v>-9.4957432874918091E-2</v>
      </c>
      <c r="M74" s="116">
        <f>E52-G52</f>
        <v>4581</v>
      </c>
    </row>
    <row r="75" spans="4:13" ht="15" customHeight="1">
      <c r="D75" s="40" t="s">
        <v>6</v>
      </c>
      <c r="E75" s="246"/>
      <c r="F75" s="114" t="e">
        <f t="shared" si="20"/>
        <v>#DIV/0!</v>
      </c>
      <c r="G75" s="246"/>
      <c r="H75" s="79" t="s">
        <v>37</v>
      </c>
      <c r="J75" s="40" t="s">
        <v>6</v>
      </c>
      <c r="K75" s="116">
        <f>F53</f>
        <v>2065</v>
      </c>
      <c r="L75" s="114">
        <f t="shared" si="21"/>
        <v>-0.48232639759338181</v>
      </c>
      <c r="M75" s="116">
        <f>F52</f>
        <v>3989</v>
      </c>
    </row>
    <row r="76" spans="4:13" ht="12.75" customHeight="1">
      <c r="D76" s="40" t="s">
        <v>7</v>
      </c>
      <c r="E76" s="247">
        <v>3329</v>
      </c>
      <c r="F76" s="114">
        <f t="shared" si="20"/>
        <v>21.493243243243242</v>
      </c>
      <c r="G76" s="247">
        <v>148</v>
      </c>
      <c r="H76" s="79" t="s">
        <v>37</v>
      </c>
      <c r="J76" s="40" t="s">
        <v>7</v>
      </c>
      <c r="K76" s="116">
        <f>H53</f>
        <v>1180</v>
      </c>
      <c r="L76" s="114">
        <f t="shared" si="21"/>
        <v>-0.6133682830930538</v>
      </c>
      <c r="M76" s="116">
        <f>H52</f>
        <v>3052</v>
      </c>
    </row>
    <row r="77" spans="4:13" ht="15" customHeight="1" thickBot="1">
      <c r="D77" s="40" t="s">
        <v>100</v>
      </c>
      <c r="E77" s="193">
        <f>G60</f>
        <v>3380</v>
      </c>
      <c r="F77" s="114">
        <f>E77/G77-1</f>
        <v>6.8604651162790695</v>
      </c>
      <c r="G77" s="193">
        <f>I60</f>
        <v>430</v>
      </c>
      <c r="H77" s="115"/>
      <c r="J77" s="40" t="s">
        <v>54</v>
      </c>
      <c r="K77" s="113">
        <f>I53</f>
        <v>968</v>
      </c>
      <c r="L77" s="114">
        <f t="shared" si="21"/>
        <v>-0.61233480176211452</v>
      </c>
      <c r="M77" s="113">
        <f>I52</f>
        <v>2497</v>
      </c>
    </row>
    <row r="78" spans="4:13" ht="15" customHeight="1" thickBot="1">
      <c r="D78" s="44"/>
      <c r="E78" s="117"/>
      <c r="F78" s="118"/>
      <c r="G78" s="117"/>
      <c r="H78" s="112"/>
      <c r="J78" s="44"/>
      <c r="K78" s="117"/>
      <c r="L78" s="118"/>
      <c r="M78" s="117"/>
    </row>
    <row r="79" spans="4:13">
      <c r="D79" s="42" t="s">
        <v>55</v>
      </c>
    </row>
    <row r="80" spans="4:13">
      <c r="D80" s="42" t="s">
        <v>64</v>
      </c>
    </row>
    <row r="84" spans="4:6" ht="17.25" thickBot="1">
      <c r="D84" s="107"/>
      <c r="E84" s="108"/>
    </row>
    <row r="85" spans="4:6" ht="18" thickTop="1" thickBot="1">
      <c r="D85" s="64"/>
      <c r="E85" s="65" t="s">
        <v>81</v>
      </c>
    </row>
    <row r="86" spans="4:6">
      <c r="D86" s="71" t="s">
        <v>93</v>
      </c>
      <c r="E86" s="67">
        <f>I42</f>
        <v>24.806193429752064</v>
      </c>
    </row>
    <row r="87" spans="4:6">
      <c r="D87" s="71" t="s">
        <v>70</v>
      </c>
      <c r="E87" s="67">
        <f>F66</f>
        <v>6.1287379377233275</v>
      </c>
    </row>
    <row r="88" spans="4:6">
      <c r="D88" s="71" t="s">
        <v>102</v>
      </c>
      <c r="E88" s="157">
        <v>15.9</v>
      </c>
      <c r="F88" s="143"/>
    </row>
    <row r="89" spans="4:6">
      <c r="D89" s="71" t="s">
        <v>103</v>
      </c>
      <c r="E89" s="157">
        <v>17.559999999999999</v>
      </c>
    </row>
    <row r="90" spans="4:6" ht="17.25" thickBot="1">
      <c r="D90" s="72" t="s">
        <v>104</v>
      </c>
      <c r="E90" s="158">
        <v>15.94</v>
      </c>
    </row>
    <row r="91" spans="4:6" ht="17.25" thickTop="1">
      <c r="D91" s="107"/>
      <c r="E91" s="108"/>
    </row>
    <row r="109" spans="4:14">
      <c r="D109" s="107"/>
      <c r="E109" s="66" t="s">
        <v>69</v>
      </c>
      <c r="F109" s="66"/>
      <c r="G109" s="66"/>
      <c r="H109" s="66"/>
      <c r="I109" s="66"/>
      <c r="J109" s="66"/>
      <c r="K109" s="66"/>
      <c r="L109" s="107"/>
      <c r="M109" s="109"/>
      <c r="N109" s="109"/>
    </row>
    <row r="110" spans="4:14">
      <c r="D110" s="107"/>
      <c r="E110" s="108"/>
      <c r="F110" s="107"/>
      <c r="G110" s="107"/>
      <c r="H110" s="107"/>
      <c r="I110" s="107"/>
      <c r="J110" s="107"/>
      <c r="K110" s="107"/>
      <c r="L110" s="107"/>
      <c r="M110" s="109"/>
      <c r="N110" s="109"/>
    </row>
    <row r="111" spans="4:14">
      <c r="D111" s="107"/>
      <c r="E111" s="108"/>
      <c r="F111" s="107"/>
      <c r="G111" s="107"/>
      <c r="H111" s="107"/>
      <c r="I111" s="107"/>
      <c r="J111" s="107"/>
      <c r="K111" s="107"/>
      <c r="L111" s="107"/>
      <c r="M111" s="109"/>
      <c r="N111" s="109"/>
    </row>
    <row r="112" spans="4:14" ht="17.25" thickBot="1">
      <c r="D112" s="107"/>
      <c r="E112" s="108"/>
    </row>
    <row r="113" spans="4:7" ht="18" thickTop="1" thickBot="1">
      <c r="D113" s="64"/>
      <c r="E113" s="65" t="s">
        <v>68</v>
      </c>
    </row>
    <row r="114" spans="4:7">
      <c r="D114" s="187" t="s">
        <v>94</v>
      </c>
      <c r="E114" s="67">
        <f>K42</f>
        <v>13.321741036319612</v>
      </c>
    </row>
    <row r="115" spans="4:7">
      <c r="D115" s="188" t="s">
        <v>88</v>
      </c>
      <c r="E115" s="156">
        <v>10.3</v>
      </c>
      <c r="G115" s="194" t="s">
        <v>89</v>
      </c>
    </row>
    <row r="116" spans="4:7">
      <c r="D116" s="66"/>
      <c r="E116" s="68"/>
    </row>
    <row r="117" spans="4:7" ht="17.25" thickBot="1">
      <c r="D117" s="69"/>
      <c r="E117" s="70"/>
    </row>
    <row r="118" spans="4:7" ht="17.25" thickTop="1">
      <c r="D118" s="107"/>
      <c r="E118" s="108"/>
    </row>
    <row r="136" spans="4:11">
      <c r="D136" s="107"/>
      <c r="E136" s="108"/>
      <c r="F136" s="107"/>
      <c r="G136" s="107"/>
      <c r="H136" s="107"/>
      <c r="I136" s="107"/>
      <c r="J136" s="107"/>
      <c r="K136" s="107"/>
    </row>
    <row r="137" spans="4:11">
      <c r="D137" s="66" t="s">
        <v>80</v>
      </c>
      <c r="E137" s="66"/>
      <c r="F137" s="107"/>
      <c r="G137" s="107"/>
      <c r="H137" s="107"/>
      <c r="I137" s="107"/>
      <c r="J137" s="107"/>
      <c r="K137" s="107"/>
    </row>
    <row r="138" spans="4:11">
      <c r="D138" s="107"/>
      <c r="E138" s="108"/>
      <c r="F138" s="107"/>
      <c r="G138" s="107"/>
      <c r="H138" s="107"/>
      <c r="I138" s="107"/>
      <c r="J138" s="107"/>
      <c r="K138" s="107"/>
    </row>
    <row r="139" spans="4:11">
      <c r="D139" s="107"/>
      <c r="E139" s="108"/>
      <c r="F139" s="107"/>
      <c r="G139" s="107"/>
      <c r="H139" s="107"/>
      <c r="I139" s="107"/>
      <c r="J139" s="107"/>
      <c r="K139" s="107"/>
    </row>
  </sheetData>
  <mergeCells count="11">
    <mergeCell ref="I35:I36"/>
    <mergeCell ref="L35:L36"/>
    <mergeCell ref="H35:H36"/>
    <mergeCell ref="D19:E19"/>
    <mergeCell ref="D35:D36"/>
    <mergeCell ref="E35:E36"/>
    <mergeCell ref="F35:F36"/>
    <mergeCell ref="G35:G36"/>
    <mergeCell ref="D31:E31"/>
    <mergeCell ref="D29:E29"/>
    <mergeCell ref="D30:E30"/>
  </mergeCells>
  <phoneticPr fontId="0" type="noConversion"/>
  <pageMargins left="0.7" right="0.7" top="0.75" bottom="0.75" header="0.3" footer="0.3"/>
  <pageSetup paperSize="9" orientation="portrait" r:id="rId1"/>
  <ignoredErrors>
    <ignoredError sqref="F73 F77" formula="1"/>
  </ignoredErrors>
  <drawing r:id="rId2"/>
</worksheet>
</file>

<file path=xl/worksheets/sheet3.xml><?xml version="1.0" encoding="utf-8"?>
<worksheet xmlns="http://schemas.openxmlformats.org/spreadsheetml/2006/main" xmlns:r="http://schemas.openxmlformats.org/officeDocument/2006/relationships">
  <sheetPr codeName="Φύλλο3">
    <tabColor theme="0"/>
  </sheetPr>
  <dimension ref="A2:S30"/>
  <sheetViews>
    <sheetView showGridLines="0" zoomScale="130" zoomScaleNormal="130" workbookViewId="0">
      <selection activeCell="H11" sqref="H11:M26"/>
    </sheetView>
  </sheetViews>
  <sheetFormatPr defaultRowHeight="12"/>
  <cols>
    <col min="1" max="2" width="9.7109375" style="8" customWidth="1"/>
    <col min="3" max="3" width="15.42578125" style="7" customWidth="1"/>
    <col min="4" max="6" width="1.7109375" style="12" customWidth="1"/>
    <col min="7" max="7" width="5.85546875" style="12" customWidth="1"/>
    <col min="8" max="8" width="8.5703125" style="12" customWidth="1"/>
    <col min="9" max="13" width="7.5703125" style="12" customWidth="1"/>
    <col min="14" max="15" width="9.140625" style="12"/>
    <col min="16" max="16384" width="9.140625" style="8"/>
  </cols>
  <sheetData>
    <row r="2" spans="1:19" ht="12.75" thickBot="1"/>
    <row r="3" spans="1:19" ht="12.75" thickTop="1">
      <c r="C3" s="29"/>
      <c r="D3" s="31"/>
      <c r="E3" s="31"/>
      <c r="F3" s="31"/>
      <c r="G3" s="31"/>
      <c r="H3" s="31"/>
      <c r="I3" s="31"/>
      <c r="J3" s="31"/>
      <c r="K3" s="31"/>
      <c r="L3" s="31"/>
      <c r="M3" s="31"/>
      <c r="N3" s="31"/>
    </row>
    <row r="4" spans="1:19" ht="13.5">
      <c r="C4" s="41" t="s">
        <v>53</v>
      </c>
    </row>
    <row r="5" spans="1:19" ht="12.75" thickBot="1"/>
    <row r="6" spans="1:19" ht="12.75" thickTop="1">
      <c r="C6" s="29"/>
      <c r="D6" s="31"/>
      <c r="E6" s="31"/>
      <c r="F6" s="31"/>
      <c r="G6" s="31"/>
      <c r="H6" s="31"/>
      <c r="I6" s="31"/>
      <c r="J6" s="31"/>
      <c r="K6" s="31"/>
      <c r="L6" s="31"/>
      <c r="M6" s="31"/>
      <c r="N6" s="31"/>
    </row>
    <row r="7" spans="1:19" s="7" customFormat="1" ht="11.25" customHeight="1">
      <c r="A7" s="13"/>
      <c r="B7" s="14"/>
      <c r="C7" s="10" t="s">
        <v>27</v>
      </c>
      <c r="D7" s="16"/>
      <c r="E7" s="16"/>
      <c r="F7" s="16"/>
      <c r="G7" s="16"/>
      <c r="H7" s="16"/>
      <c r="I7" s="16"/>
      <c r="J7" s="16"/>
      <c r="K7" s="16"/>
      <c r="L7" s="16"/>
      <c r="M7" s="16"/>
      <c r="N7" s="12"/>
      <c r="O7" s="12"/>
    </row>
    <row r="8" spans="1:19" ht="11.25" customHeight="1"/>
    <row r="9" spans="1:19" s="7" customFormat="1" ht="11.25" customHeight="1" thickBot="1">
      <c r="B9" s="9"/>
      <c r="C9" s="7" t="s">
        <v>34</v>
      </c>
      <c r="D9" s="18"/>
      <c r="E9" s="18"/>
      <c r="F9" s="18"/>
      <c r="G9" s="18"/>
      <c r="H9" s="18">
        <f>Fundamentals!D48</f>
        <v>2010</v>
      </c>
      <c r="I9" s="18">
        <f>Fundamentals!D49</f>
        <v>2011</v>
      </c>
      <c r="J9" s="18">
        <f>Fundamentals!D50</f>
        <v>2012</v>
      </c>
      <c r="K9" s="18">
        <f>Fundamentals!D51</f>
        <v>2013</v>
      </c>
      <c r="L9" s="18">
        <f>Fundamentals!D52</f>
        <v>2014</v>
      </c>
      <c r="M9" s="18">
        <f>Fundamentals!D53</f>
        <v>2015</v>
      </c>
      <c r="N9" s="18"/>
      <c r="O9" s="178"/>
    </row>
    <row r="10" spans="1:19" ht="11.25" customHeight="1"/>
    <row r="11" spans="1:19" ht="11.25" customHeight="1">
      <c r="C11" s="30" t="s">
        <v>44</v>
      </c>
      <c r="G11" s="12" t="s">
        <v>75</v>
      </c>
      <c r="H11" s="33">
        <f>Fundamentals!E48</f>
        <v>12843</v>
      </c>
      <c r="I11" s="33">
        <f>Fundamentals!E49</f>
        <v>13893</v>
      </c>
      <c r="J11" s="33">
        <f>Fundamentals!E50</f>
        <v>14190</v>
      </c>
      <c r="K11" s="33">
        <f>Fundamentals!E51</f>
        <v>9413</v>
      </c>
      <c r="L11" s="33">
        <f>Fundamentals!E52</f>
        <v>10719</v>
      </c>
      <c r="M11" s="33">
        <f>Fundamentals!E53</f>
        <v>9968</v>
      </c>
      <c r="N11" s="33"/>
      <c r="O11" s="33"/>
    </row>
    <row r="12" spans="1:19" ht="11.25" customHeight="1">
      <c r="C12" s="30" t="s">
        <v>45</v>
      </c>
      <c r="G12" s="12" t="s">
        <v>75</v>
      </c>
      <c r="H12" s="74">
        <f>Fundamentals!G48</f>
        <v>6885</v>
      </c>
      <c r="I12" s="74">
        <f>Fundamentals!G49</f>
        <v>6847</v>
      </c>
      <c r="J12" s="74">
        <f>Fundamentals!G50</f>
        <v>6889</v>
      </c>
      <c r="K12" s="74">
        <f>Fundamentals!G51</f>
        <v>5251</v>
      </c>
      <c r="L12" s="74">
        <f>Fundamentals!G52</f>
        <v>6138</v>
      </c>
      <c r="M12" s="74">
        <f>Fundamentals!G53</f>
        <v>5822</v>
      </c>
      <c r="N12" s="74"/>
      <c r="O12" s="176"/>
      <c r="P12" s="172" t="s">
        <v>86</v>
      </c>
    </row>
    <row r="13" spans="1:19">
      <c r="C13" s="7" t="s">
        <v>61</v>
      </c>
      <c r="G13" s="12" t="s">
        <v>13</v>
      </c>
      <c r="H13" s="81">
        <f t="shared" ref="H13:M13" si="0">(H11-H12)/H11</f>
        <v>0.4639103013314646</v>
      </c>
      <c r="I13" s="81">
        <f t="shared" si="0"/>
        <v>0.50716188008349528</v>
      </c>
      <c r="J13" s="81">
        <f t="shared" si="0"/>
        <v>0.5145172656800564</v>
      </c>
      <c r="K13" s="81">
        <f t="shared" si="0"/>
        <v>0.44215446722617657</v>
      </c>
      <c r="L13" s="81">
        <f t="shared" si="0"/>
        <v>0.42737195633921077</v>
      </c>
      <c r="M13" s="81">
        <f t="shared" si="0"/>
        <v>0.4159309791332263</v>
      </c>
      <c r="N13" s="81"/>
      <c r="O13" s="81"/>
    </row>
    <row r="14" spans="1:19" ht="11.25" customHeight="1">
      <c r="C14" s="7" t="s">
        <v>32</v>
      </c>
      <c r="G14" s="12" t="s">
        <v>75</v>
      </c>
      <c r="H14" s="74">
        <f>Fundamentals!I48</f>
        <v>1420</v>
      </c>
      <c r="I14" s="74">
        <f>Fundamentals!I49</f>
        <v>2256</v>
      </c>
      <c r="J14" s="74">
        <f>Fundamentals!I50</f>
        <v>2326</v>
      </c>
      <c r="K14" s="74">
        <f>Fundamentals!I51</f>
        <v>2012</v>
      </c>
      <c r="L14" s="74">
        <f>Fundamentals!I52</f>
        <v>2497</v>
      </c>
      <c r="M14" s="74">
        <f>Fundamentals!I53</f>
        <v>968</v>
      </c>
      <c r="N14" s="74"/>
      <c r="O14" s="74"/>
      <c r="Q14" s="43"/>
      <c r="R14" s="43"/>
      <c r="S14" s="43"/>
    </row>
    <row r="15" spans="1:19" ht="11.25" customHeight="1">
      <c r="C15" s="7" t="s">
        <v>46</v>
      </c>
      <c r="G15" s="12" t="s">
        <v>13</v>
      </c>
      <c r="H15" s="82">
        <f t="shared" ref="H15:M15" si="1">H14/H11</f>
        <v>0.11056606711827455</v>
      </c>
      <c r="I15" s="73">
        <f t="shared" si="1"/>
        <v>0.1623839343554308</v>
      </c>
      <c r="J15" s="73">
        <f t="shared" si="1"/>
        <v>0.16391825229034532</v>
      </c>
      <c r="K15" s="73">
        <f t="shared" si="1"/>
        <v>0.21374694571337513</v>
      </c>
      <c r="L15" s="73">
        <f t="shared" si="1"/>
        <v>0.23295083496594832</v>
      </c>
      <c r="M15" s="73">
        <f t="shared" si="1"/>
        <v>9.71107544141252E-2</v>
      </c>
      <c r="N15" s="73"/>
      <c r="O15" s="73"/>
    </row>
    <row r="16" spans="1:19" ht="11.25" customHeight="1">
      <c r="C16" s="7" t="s">
        <v>33</v>
      </c>
      <c r="G16" s="12" t="s">
        <v>75</v>
      </c>
      <c r="H16" s="74">
        <f>Fundamentals!N48</f>
        <v>2685</v>
      </c>
      <c r="I16" s="74">
        <f>Fundamentals!N49</f>
        <v>2905</v>
      </c>
      <c r="J16" s="74">
        <f>Fundamentals!N50</f>
        <v>3270</v>
      </c>
      <c r="K16" s="74">
        <f>Fundamentals!N51</f>
        <v>2733</v>
      </c>
      <c r="L16" s="74">
        <f>Fundamentals!N52</f>
        <v>2925</v>
      </c>
      <c r="M16" s="74">
        <f>Fundamentals!N53</f>
        <v>2213</v>
      </c>
      <c r="N16" s="74"/>
      <c r="O16" s="74"/>
    </row>
    <row r="17" spans="2:16" ht="11.25" customHeight="1">
      <c r="H17" s="74"/>
      <c r="I17" s="74"/>
      <c r="J17" s="74"/>
      <c r="K17" s="74"/>
      <c r="L17" s="74"/>
      <c r="M17" s="74"/>
    </row>
    <row r="18" spans="2:16" s="7" customFormat="1" ht="11.25" customHeight="1">
      <c r="B18" s="10"/>
      <c r="C18" s="10" t="s">
        <v>28</v>
      </c>
      <c r="D18" s="15"/>
      <c r="E18" s="15"/>
      <c r="F18" s="15"/>
      <c r="G18" s="15" t="s">
        <v>42</v>
      </c>
      <c r="H18" s="63">
        <f>(H19/H12)*365</f>
        <v>125.6957153231663</v>
      </c>
      <c r="I18" s="63">
        <f>(I19/I12)*365</f>
        <v>140.09347159339859</v>
      </c>
      <c r="J18" s="63">
        <f t="shared" ref="J18:L18" si="2">(J19/J12)*365</f>
        <v>148.51139497750034</v>
      </c>
      <c r="K18" s="63">
        <f t="shared" si="2"/>
        <v>243.21748238430774</v>
      </c>
      <c r="L18" s="63">
        <f t="shared" si="2"/>
        <v>93.777289019224511</v>
      </c>
      <c r="M18" s="63">
        <f>(M19/M12)*365</f>
        <v>100.55994503607008</v>
      </c>
      <c r="N18" s="63"/>
      <c r="O18" s="12"/>
    </row>
    <row r="19" spans="2:16" s="7" customFormat="1" ht="11.25" customHeight="1">
      <c r="B19" s="10"/>
      <c r="C19" s="17" t="s">
        <v>29</v>
      </c>
      <c r="D19" s="11"/>
      <c r="E19" s="11"/>
      <c r="F19" s="11"/>
      <c r="G19" s="11" t="s">
        <v>75</v>
      </c>
      <c r="H19" s="170">
        <v>2371</v>
      </c>
      <c r="I19" s="170">
        <v>2628</v>
      </c>
      <c r="J19" s="170">
        <v>2803</v>
      </c>
      <c r="K19" s="170">
        <v>3499</v>
      </c>
      <c r="L19" s="170">
        <v>1577</v>
      </c>
      <c r="M19" s="170">
        <v>1604</v>
      </c>
      <c r="N19" s="170"/>
      <c r="O19" s="171"/>
      <c r="P19" s="86" t="s">
        <v>37</v>
      </c>
    </row>
    <row r="20" spans="2:16" s="7" customFormat="1" ht="11.25" customHeight="1">
      <c r="B20" s="10"/>
      <c r="C20" s="10" t="s">
        <v>30</v>
      </c>
      <c r="D20" s="15"/>
      <c r="E20" s="15"/>
      <c r="F20" s="15"/>
      <c r="G20" s="15" t="s">
        <v>42</v>
      </c>
      <c r="H20" s="63">
        <f>(H21/H11)*365</f>
        <v>64.371642139686998</v>
      </c>
      <c r="I20" s="63">
        <f t="shared" ref="I20:L20" si="3">(I21/I11)*365</f>
        <v>63.578780680918449</v>
      </c>
      <c r="J20" s="63">
        <f>(J21/J11)*365</f>
        <v>62.376673713883022</v>
      </c>
      <c r="K20" s="63">
        <f t="shared" si="3"/>
        <v>112.87740359077873</v>
      </c>
      <c r="L20" s="63">
        <f t="shared" si="3"/>
        <v>64.153372516092929</v>
      </c>
      <c r="M20" s="63">
        <f>(M21/M11)*365</f>
        <v>63.384329855537722</v>
      </c>
      <c r="N20" s="63"/>
      <c r="O20" s="119"/>
      <c r="P20" s="11"/>
    </row>
    <row r="21" spans="2:16" s="7" customFormat="1" ht="11.25" customHeight="1">
      <c r="B21" s="10"/>
      <c r="C21" s="17" t="s">
        <v>38</v>
      </c>
      <c r="D21" s="11"/>
      <c r="E21" s="11"/>
      <c r="F21" s="11"/>
      <c r="G21" s="11" t="s">
        <v>75</v>
      </c>
      <c r="H21" s="170">
        <v>2265</v>
      </c>
      <c r="I21" s="170">
        <v>2420</v>
      </c>
      <c r="J21" s="170">
        <v>2425</v>
      </c>
      <c r="K21" s="170">
        <v>2911</v>
      </c>
      <c r="L21" s="170">
        <v>1884</v>
      </c>
      <c r="M21" s="170">
        <v>1731</v>
      </c>
      <c r="N21" s="170"/>
      <c r="O21" s="171"/>
      <c r="P21" s="86" t="s">
        <v>37</v>
      </c>
    </row>
    <row r="22" spans="2:16" s="7" customFormat="1" ht="11.25" customHeight="1">
      <c r="B22" s="10"/>
      <c r="C22" s="10" t="s">
        <v>31</v>
      </c>
      <c r="D22" s="15"/>
      <c r="E22" s="15"/>
      <c r="F22" s="15"/>
      <c r="G22" s="15" t="s">
        <v>42</v>
      </c>
      <c r="H22" s="63">
        <f>(H23/H12)*365</f>
        <v>212.95642701525054</v>
      </c>
      <c r="I22" s="63">
        <f>(I23/I12)*365</f>
        <v>235.14166788374473</v>
      </c>
      <c r="J22" s="63">
        <f t="shared" ref="J22:M22" si="4">(J23/J12)*365</f>
        <v>233.60211932065613</v>
      </c>
      <c r="K22" s="63">
        <f>(K23/K12)*365</f>
        <v>338.23843077509042</v>
      </c>
      <c r="L22" s="63">
        <f t="shared" si="4"/>
        <v>159.18947539915283</v>
      </c>
      <c r="M22" s="63">
        <f t="shared" si="4"/>
        <v>167.1401580212985</v>
      </c>
      <c r="N22" s="63"/>
      <c r="O22" s="171"/>
      <c r="P22" s="12"/>
    </row>
    <row r="23" spans="2:16" s="7" customFormat="1" ht="11.25" customHeight="1">
      <c r="B23" s="10"/>
      <c r="C23" s="17" t="s">
        <v>39</v>
      </c>
      <c r="D23" s="11"/>
      <c r="E23" s="11"/>
      <c r="F23" s="11"/>
      <c r="G23" s="11" t="s">
        <v>75</v>
      </c>
      <c r="H23" s="170">
        <v>4017</v>
      </c>
      <c r="I23" s="170">
        <v>4411</v>
      </c>
      <c r="J23" s="170">
        <v>4409</v>
      </c>
      <c r="K23" s="170">
        <v>4866</v>
      </c>
      <c r="L23" s="170">
        <v>2677</v>
      </c>
      <c r="M23" s="170">
        <v>2666</v>
      </c>
      <c r="N23" s="170"/>
      <c r="O23" s="171"/>
      <c r="P23" s="86" t="s">
        <v>37</v>
      </c>
    </row>
    <row r="24" spans="2:16" s="7" customFormat="1" ht="11.25" customHeight="1">
      <c r="B24" s="10"/>
      <c r="C24" s="17"/>
      <c r="D24" s="11"/>
      <c r="E24" s="11"/>
      <c r="F24" s="11"/>
      <c r="G24" s="11"/>
      <c r="H24" s="119"/>
      <c r="I24" s="120"/>
      <c r="J24" s="120"/>
      <c r="K24" s="120"/>
      <c r="L24" s="120"/>
      <c r="M24" s="120"/>
      <c r="N24" s="171"/>
      <c r="O24" s="12"/>
    </row>
    <row r="25" spans="2:16" s="7" customFormat="1" ht="11.25" customHeight="1">
      <c r="B25" s="10"/>
      <c r="C25" s="10" t="s">
        <v>35</v>
      </c>
      <c r="D25" s="15"/>
      <c r="E25" s="15"/>
      <c r="F25" s="15"/>
      <c r="G25" s="15" t="s">
        <v>42</v>
      </c>
      <c r="H25" s="15">
        <f>H20+H18</f>
        <v>190.06735746285329</v>
      </c>
      <c r="I25" s="15">
        <f t="shared" ref="I25:M25" si="5">I20+I18</f>
        <v>203.67225227431703</v>
      </c>
      <c r="J25" s="15">
        <f t="shared" si="5"/>
        <v>210.88806869138335</v>
      </c>
      <c r="K25" s="15">
        <f t="shared" si="5"/>
        <v>356.09488597508647</v>
      </c>
      <c r="L25" s="15">
        <f t="shared" si="5"/>
        <v>157.93066153531743</v>
      </c>
      <c r="M25" s="15">
        <f t="shared" si="5"/>
        <v>163.94427489160779</v>
      </c>
      <c r="N25" s="15"/>
      <c r="O25" s="12"/>
      <c r="P25" s="20"/>
    </row>
    <row r="26" spans="2:16" s="7" customFormat="1" ht="11.25" customHeight="1">
      <c r="B26" s="10"/>
      <c r="C26" s="10" t="s">
        <v>36</v>
      </c>
      <c r="D26" s="15"/>
      <c r="E26" s="15"/>
      <c r="F26" s="15"/>
      <c r="G26" s="15" t="s">
        <v>42</v>
      </c>
      <c r="H26" s="15">
        <f t="shared" ref="H26:M26" si="6">H25-H22</f>
        <v>-22.889069552397245</v>
      </c>
      <c r="I26" s="15">
        <f t="shared" si="6"/>
        <v>-31.469415609427699</v>
      </c>
      <c r="J26" s="15">
        <f t="shared" si="6"/>
        <v>-22.714050629272776</v>
      </c>
      <c r="K26" s="15">
        <f t="shared" si="6"/>
        <v>17.856455199996049</v>
      </c>
      <c r="L26" s="15">
        <f t="shared" si="6"/>
        <v>-1.2588138638353996</v>
      </c>
      <c r="M26" s="15">
        <f t="shared" si="6"/>
        <v>-3.1958831296907135</v>
      </c>
      <c r="N26" s="15"/>
      <c r="O26" s="12"/>
    </row>
    <row r="27" spans="2:16" ht="11.25" customHeight="1" thickBot="1">
      <c r="I27" s="33"/>
      <c r="J27" s="33"/>
      <c r="K27" s="33"/>
      <c r="L27" s="33"/>
      <c r="M27" s="33"/>
      <c r="N27" s="33"/>
    </row>
    <row r="28" spans="2:16" ht="11.25" customHeight="1" thickTop="1">
      <c r="C28" s="29"/>
      <c r="D28" s="31"/>
      <c r="E28" s="31"/>
      <c r="F28" s="31"/>
      <c r="G28" s="31"/>
      <c r="H28" s="31"/>
      <c r="I28" s="34"/>
      <c r="J28" s="34"/>
      <c r="K28" s="34"/>
      <c r="L28" s="34"/>
      <c r="M28" s="34"/>
      <c r="N28" s="34"/>
    </row>
    <row r="29" spans="2:16">
      <c r="C29" s="7" t="s">
        <v>63</v>
      </c>
      <c r="I29" s="32"/>
      <c r="J29" s="32"/>
      <c r="K29" s="32"/>
      <c r="L29" s="32"/>
      <c r="M29" s="32"/>
    </row>
    <row r="30" spans="2:16">
      <c r="C30" s="7" t="s">
        <v>65</v>
      </c>
    </row>
  </sheetData>
  <phoneticPr fontId="17"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Φύλλο4"/>
  <dimension ref="A1:Q20"/>
  <sheetViews>
    <sheetView zoomScale="110" zoomScaleNormal="110" workbookViewId="0">
      <pane xSplit="9300" topLeftCell="Y1"/>
      <selection activeCell="B2" sqref="B2:H10"/>
      <selection pane="topRight" activeCell="J1" sqref="J1"/>
    </sheetView>
  </sheetViews>
  <sheetFormatPr defaultRowHeight="12.75"/>
  <cols>
    <col min="1" max="1" width="9.140625" style="80"/>
    <col min="2" max="2" width="8.7109375" style="80" bestFit="1" customWidth="1"/>
    <col min="3" max="8" width="8.28515625" style="80" customWidth="1"/>
    <col min="9" max="16384" width="9.140625" style="80"/>
  </cols>
  <sheetData>
    <row r="1" spans="1:17">
      <c r="A1" s="243"/>
      <c r="B1" s="224"/>
      <c r="C1" s="243"/>
      <c r="D1" s="224"/>
      <c r="E1" s="224"/>
      <c r="F1" s="224"/>
      <c r="G1" s="224"/>
      <c r="H1" s="224"/>
      <c r="I1" s="224"/>
    </row>
    <row r="2" spans="1:17" ht="8.25" customHeight="1" thickBot="1">
      <c r="A2" s="224"/>
      <c r="B2" s="224"/>
      <c r="C2" s="224"/>
      <c r="D2" s="224"/>
      <c r="E2" s="224"/>
      <c r="F2" s="224"/>
      <c r="G2" s="224"/>
      <c r="H2" s="224"/>
      <c r="I2" s="224"/>
    </row>
    <row r="3" spans="1:17" ht="12.75" customHeight="1" thickBot="1">
      <c r="A3" s="216"/>
      <c r="B3" s="256" t="s">
        <v>110</v>
      </c>
      <c r="C3" s="221">
        <v>2010</v>
      </c>
      <c r="D3" s="221">
        <v>2011</v>
      </c>
      <c r="E3" s="221">
        <v>2012</v>
      </c>
      <c r="F3" s="221">
        <v>2013</v>
      </c>
      <c r="G3" s="221">
        <v>2014</v>
      </c>
      <c r="H3" s="221">
        <v>2015</v>
      </c>
      <c r="I3" s="224"/>
      <c r="Q3" s="220"/>
    </row>
    <row r="4" spans="1:17" ht="12.75" customHeight="1">
      <c r="A4" s="216"/>
      <c r="B4" s="226" t="s">
        <v>96</v>
      </c>
      <c r="C4" s="229">
        <v>5264</v>
      </c>
      <c r="D4" s="229">
        <v>5709</v>
      </c>
      <c r="E4" s="229">
        <v>6056</v>
      </c>
      <c r="F4" s="229">
        <v>3584</v>
      </c>
      <c r="G4" s="229">
        <v>3999</v>
      </c>
      <c r="H4" s="229">
        <v>4001</v>
      </c>
      <c r="I4" s="224"/>
    </row>
    <row r="5" spans="1:17">
      <c r="A5" s="216"/>
      <c r="B5" s="222" t="s">
        <v>23</v>
      </c>
      <c r="C5" s="227"/>
      <c r="D5" s="227"/>
      <c r="E5" s="227"/>
      <c r="F5" s="229"/>
      <c r="G5" s="229"/>
      <c r="H5" s="229"/>
      <c r="I5" s="224"/>
    </row>
    <row r="6" spans="1:17">
      <c r="A6" s="216"/>
      <c r="B6" s="226" t="s">
        <v>97</v>
      </c>
      <c r="C6" s="229">
        <v>7579</v>
      </c>
      <c r="D6" s="229">
        <v>8184</v>
      </c>
      <c r="E6" s="229">
        <v>8134</v>
      </c>
      <c r="F6" s="229">
        <v>5829</v>
      </c>
      <c r="G6" s="229">
        <v>6720</v>
      </c>
      <c r="H6" s="229">
        <v>5967</v>
      </c>
      <c r="I6" s="224"/>
    </row>
    <row r="7" spans="1:17">
      <c r="A7" s="216"/>
      <c r="B7" s="223" t="s">
        <v>23</v>
      </c>
      <c r="C7" s="228"/>
      <c r="D7" s="228"/>
      <c r="E7" s="228"/>
      <c r="F7" s="228"/>
      <c r="G7" s="228"/>
      <c r="H7" s="228"/>
      <c r="I7" s="224"/>
    </row>
    <row r="8" spans="1:17">
      <c r="A8" s="216"/>
      <c r="B8" s="226" t="s">
        <v>92</v>
      </c>
      <c r="C8" s="229">
        <f t="shared" ref="C8:H8" si="0">C4+C6</f>
        <v>12843</v>
      </c>
      <c r="D8" s="229">
        <f t="shared" si="0"/>
        <v>13893</v>
      </c>
      <c r="E8" s="229">
        <f t="shared" si="0"/>
        <v>14190</v>
      </c>
      <c r="F8" s="229">
        <f t="shared" si="0"/>
        <v>9413</v>
      </c>
      <c r="G8" s="229">
        <f t="shared" si="0"/>
        <v>10719</v>
      </c>
      <c r="H8" s="229">
        <f t="shared" si="0"/>
        <v>9968</v>
      </c>
      <c r="I8" s="224"/>
    </row>
    <row r="9" spans="1:17" ht="13.5" thickBot="1">
      <c r="A9" s="243"/>
      <c r="B9" s="218" t="s">
        <v>23</v>
      </c>
      <c r="C9" s="219"/>
      <c r="D9" s="219"/>
      <c r="E9" s="219"/>
      <c r="F9" s="219"/>
      <c r="G9" s="219"/>
      <c r="H9" s="219"/>
      <c r="I9" s="224"/>
    </row>
    <row r="10" spans="1:17" ht="8.25" customHeight="1">
      <c r="A10" s="243"/>
      <c r="B10" s="217"/>
      <c r="C10" s="225"/>
      <c r="D10" s="225"/>
      <c r="E10" s="225"/>
      <c r="F10" s="225"/>
      <c r="G10" s="225"/>
      <c r="H10" s="225"/>
      <c r="I10" s="224"/>
    </row>
    <row r="11" spans="1:17">
      <c r="A11" s="224"/>
      <c r="B11" s="224"/>
      <c r="C11" s="224"/>
      <c r="D11" s="224"/>
      <c r="E11" s="224"/>
      <c r="F11" s="224"/>
      <c r="G11" s="224"/>
      <c r="H11" s="224"/>
      <c r="I11" s="224"/>
    </row>
    <row r="12" spans="1:17">
      <c r="B12" s="235"/>
      <c r="C12" s="236"/>
      <c r="D12" s="236"/>
      <c r="E12" s="236"/>
      <c r="F12" s="236"/>
      <c r="G12" s="236"/>
      <c r="H12" s="236"/>
    </row>
    <row r="13" spans="1:17">
      <c r="B13" s="236"/>
      <c r="C13" s="237"/>
      <c r="D13" s="237"/>
      <c r="E13" s="237"/>
      <c r="F13" s="237"/>
      <c r="G13" s="237"/>
      <c r="H13" s="237"/>
    </row>
    <row r="14" spans="1:17">
      <c r="B14" s="238"/>
      <c r="C14" s="236"/>
      <c r="D14" s="236"/>
      <c r="E14" s="236"/>
      <c r="F14" s="236"/>
      <c r="G14" s="236"/>
      <c r="H14" s="236"/>
    </row>
    <row r="15" spans="1:17">
      <c r="B15" s="236"/>
      <c r="C15" s="237"/>
      <c r="D15" s="237"/>
      <c r="E15" s="237"/>
      <c r="F15" s="237"/>
      <c r="G15" s="237"/>
      <c r="H15" s="237"/>
    </row>
    <row r="16" spans="1:17">
      <c r="B16" s="238"/>
      <c r="C16" s="238"/>
      <c r="D16" s="238"/>
      <c r="E16" s="238"/>
      <c r="F16" s="238"/>
      <c r="G16" s="238"/>
      <c r="H16" s="238"/>
    </row>
    <row r="17" spans="2:8">
      <c r="B17" s="236"/>
      <c r="C17" s="237"/>
      <c r="D17" s="237"/>
      <c r="E17" s="237"/>
      <c r="F17" s="237"/>
      <c r="G17" s="237"/>
      <c r="H17" s="237"/>
    </row>
    <row r="18" spans="2:8">
      <c r="B18" s="235"/>
      <c r="C18" s="237"/>
      <c r="D18" s="237"/>
      <c r="E18" s="237"/>
      <c r="F18" s="237"/>
      <c r="G18" s="237"/>
      <c r="H18" s="237"/>
    </row>
    <row r="19" spans="2:8">
      <c r="B19" s="236"/>
      <c r="C19" s="239"/>
      <c r="D19" s="239"/>
      <c r="E19" s="239"/>
      <c r="F19" s="239"/>
      <c r="G19" s="239"/>
      <c r="H19" s="239"/>
    </row>
    <row r="20" spans="2:8">
      <c r="B20" s="235"/>
      <c r="C20" s="240"/>
      <c r="D20" s="241"/>
      <c r="E20" s="241"/>
      <c r="F20" s="241"/>
      <c r="G20" s="242"/>
      <c r="H20" s="242"/>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sheetPr codeName="Φύλλο5"/>
  <dimension ref="A2:F1257"/>
  <sheetViews>
    <sheetView topLeftCell="A999" zoomScale="90" zoomScaleNormal="90" workbookViewId="0">
      <pane ySplit="1875" topLeftCell="A1228" activePane="bottomLeft"/>
      <selection activeCell="E1002" sqref="E1002:F1256"/>
      <selection pane="bottomLeft" activeCell="H1265" sqref="H1265"/>
    </sheetView>
  </sheetViews>
  <sheetFormatPr defaultRowHeight="15"/>
  <cols>
    <col min="1" max="1" width="17" customWidth="1"/>
    <col min="3" max="3" width="15.7109375" bestFit="1" customWidth="1"/>
    <col min="4" max="4" width="16.140625" style="23" customWidth="1"/>
    <col min="5" max="5" width="16.140625" style="144" customWidth="1"/>
    <col min="6" max="6" width="16.140625" style="22" customWidth="1"/>
  </cols>
  <sheetData>
    <row r="2" spans="4:4">
      <c r="D2" s="21"/>
    </row>
    <row r="3" spans="4:4">
      <c r="D3" s="21"/>
    </row>
    <row r="4" spans="4:4">
      <c r="D4" s="21"/>
    </row>
    <row r="5" spans="4:4">
      <c r="D5" s="21"/>
    </row>
    <row r="6" spans="4:4">
      <c r="D6" s="21"/>
    </row>
    <row r="7" spans="4:4">
      <c r="D7" s="21"/>
    </row>
    <row r="8" spans="4:4">
      <c r="D8" s="21"/>
    </row>
    <row r="9" spans="4:4">
      <c r="D9" s="21"/>
    </row>
    <row r="10" spans="4:4">
      <c r="D10" s="21"/>
    </row>
    <row r="11" spans="4:4">
      <c r="D11" s="21"/>
    </row>
    <row r="12" spans="4:4">
      <c r="D12" s="21"/>
    </row>
    <row r="13" spans="4:4">
      <c r="D13" s="21"/>
    </row>
    <row r="14" spans="4:4">
      <c r="D14" s="21"/>
    </row>
    <row r="15" spans="4:4">
      <c r="D15" s="21"/>
    </row>
    <row r="16" spans="4:4">
      <c r="D16" s="21"/>
    </row>
    <row r="17" spans="4:4">
      <c r="D17" s="21"/>
    </row>
    <row r="18" spans="4:4">
      <c r="D18" s="21"/>
    </row>
    <row r="19" spans="4:4">
      <c r="D19" s="21"/>
    </row>
    <row r="20" spans="4:4">
      <c r="D20" s="21"/>
    </row>
    <row r="21" spans="4:4">
      <c r="D21" s="21"/>
    </row>
    <row r="22" spans="4:4">
      <c r="D22" s="21"/>
    </row>
    <row r="23" spans="4:4">
      <c r="D23" s="21"/>
    </row>
    <row r="24" spans="4:4">
      <c r="D24" s="21"/>
    </row>
    <row r="25" spans="4:4">
      <c r="D25" s="21"/>
    </row>
    <row r="26" spans="4:4">
      <c r="D26" s="21"/>
    </row>
    <row r="27" spans="4:4">
      <c r="D27" s="21"/>
    </row>
    <row r="28" spans="4:4">
      <c r="D28" s="21"/>
    </row>
    <row r="29" spans="4:4">
      <c r="D29" s="21"/>
    </row>
    <row r="30" spans="4:4">
      <c r="D30" s="21"/>
    </row>
    <row r="31" spans="4:4">
      <c r="D31" s="21"/>
    </row>
    <row r="32" spans="4:4">
      <c r="D32" s="21"/>
    </row>
    <row r="33" spans="4:4">
      <c r="D33" s="21"/>
    </row>
    <row r="34" spans="4:4">
      <c r="D34" s="21"/>
    </row>
    <row r="35" spans="4:4">
      <c r="D35" s="21"/>
    </row>
    <row r="36" spans="4:4">
      <c r="D36" s="21"/>
    </row>
    <row r="37" spans="4:4">
      <c r="D37" s="21"/>
    </row>
    <row r="38" spans="4:4">
      <c r="D38" s="21"/>
    </row>
    <row r="39" spans="4:4">
      <c r="D39" s="21"/>
    </row>
    <row r="40" spans="4:4">
      <c r="D40" s="21"/>
    </row>
    <row r="41" spans="4:4">
      <c r="D41" s="21"/>
    </row>
    <row r="42" spans="4:4">
      <c r="D42" s="21"/>
    </row>
    <row r="43" spans="4:4">
      <c r="D43" s="21"/>
    </row>
    <row r="44" spans="4:4">
      <c r="D44" s="21"/>
    </row>
    <row r="45" spans="4:4">
      <c r="D45" s="21"/>
    </row>
    <row r="46" spans="4:4">
      <c r="D46" s="21"/>
    </row>
    <row r="47" spans="4:4">
      <c r="D47" s="21"/>
    </row>
    <row r="48" spans="4:4">
      <c r="D48" s="21"/>
    </row>
    <row r="49" spans="4:4">
      <c r="D49" s="21"/>
    </row>
    <row r="50" spans="4:4">
      <c r="D50" s="21"/>
    </row>
    <row r="51" spans="4:4">
      <c r="D51" s="21"/>
    </row>
    <row r="52" spans="4:4">
      <c r="D52" s="21"/>
    </row>
    <row r="53" spans="4:4">
      <c r="D53" s="21"/>
    </row>
    <row r="54" spans="4:4">
      <c r="D54" s="21"/>
    </row>
    <row r="55" spans="4:4">
      <c r="D55" s="21"/>
    </row>
    <row r="56" spans="4:4">
      <c r="D56" s="21"/>
    </row>
    <row r="57" spans="4:4">
      <c r="D57" s="21"/>
    </row>
    <row r="58" spans="4:4">
      <c r="D58" s="21"/>
    </row>
    <row r="59" spans="4:4">
      <c r="D59" s="21"/>
    </row>
    <row r="60" spans="4:4">
      <c r="D60" s="21"/>
    </row>
    <row r="61" spans="4:4">
      <c r="D61" s="21"/>
    </row>
    <row r="62" spans="4:4">
      <c r="D62" s="21"/>
    </row>
    <row r="63" spans="4:4">
      <c r="D63" s="21"/>
    </row>
    <row r="64" spans="4:4">
      <c r="D64" s="21"/>
    </row>
    <row r="65" spans="4:4">
      <c r="D65" s="21"/>
    </row>
    <row r="66" spans="4:4">
      <c r="D66" s="21"/>
    </row>
    <row r="67" spans="4:4">
      <c r="D67" s="21"/>
    </row>
    <row r="68" spans="4:4">
      <c r="D68" s="21"/>
    </row>
    <row r="69" spans="4:4">
      <c r="D69" s="21"/>
    </row>
    <row r="70" spans="4:4">
      <c r="D70" s="21"/>
    </row>
    <row r="71" spans="4:4">
      <c r="D71" s="21"/>
    </row>
    <row r="72" spans="4:4">
      <c r="D72" s="21"/>
    </row>
    <row r="73" spans="4:4">
      <c r="D73" s="21"/>
    </row>
    <row r="74" spans="4:4">
      <c r="D74" s="21"/>
    </row>
    <row r="75" spans="4:4">
      <c r="D75" s="21"/>
    </row>
    <row r="76" spans="4:4">
      <c r="D76" s="21"/>
    </row>
    <row r="77" spans="4:4">
      <c r="D77" s="21"/>
    </row>
    <row r="78" spans="4:4">
      <c r="D78" s="21"/>
    </row>
    <row r="79" spans="4:4">
      <c r="D79" s="21"/>
    </row>
    <row r="80" spans="4:4">
      <c r="D80" s="21"/>
    </row>
    <row r="81" spans="4:4">
      <c r="D81" s="21"/>
    </row>
    <row r="82" spans="4:4">
      <c r="D82" s="21"/>
    </row>
    <row r="83" spans="4:4">
      <c r="D83" s="21"/>
    </row>
    <row r="84" spans="4:4">
      <c r="D84" s="21"/>
    </row>
    <row r="85" spans="4:4">
      <c r="D85" s="21"/>
    </row>
    <row r="86" spans="4:4">
      <c r="D86" s="21"/>
    </row>
    <row r="87" spans="4:4">
      <c r="D87" s="21"/>
    </row>
    <row r="88" spans="4:4">
      <c r="D88" s="21"/>
    </row>
    <row r="89" spans="4:4">
      <c r="D89" s="21"/>
    </row>
    <row r="90" spans="4:4">
      <c r="D90" s="21"/>
    </row>
    <row r="91" spans="4:4">
      <c r="D91" s="21"/>
    </row>
    <row r="92" spans="4:4">
      <c r="D92" s="21"/>
    </row>
    <row r="93" spans="4:4">
      <c r="D93" s="21"/>
    </row>
    <row r="94" spans="4:4">
      <c r="D94" s="21"/>
    </row>
    <row r="95" spans="4:4">
      <c r="D95" s="21"/>
    </row>
    <row r="96" spans="4:4">
      <c r="D96" s="21"/>
    </row>
    <row r="97" spans="4:4">
      <c r="D97" s="21"/>
    </row>
    <row r="98" spans="4:4">
      <c r="D98" s="21"/>
    </row>
    <row r="99" spans="4:4">
      <c r="D99" s="21"/>
    </row>
    <row r="100" spans="4:4">
      <c r="D100" s="21"/>
    </row>
    <row r="101" spans="4:4">
      <c r="D101" s="21"/>
    </row>
    <row r="102" spans="4:4">
      <c r="D102" s="21"/>
    </row>
    <row r="103" spans="4:4">
      <c r="D103" s="21"/>
    </row>
    <row r="104" spans="4:4">
      <c r="D104" s="21"/>
    </row>
    <row r="105" spans="4:4">
      <c r="D105" s="21"/>
    </row>
    <row r="106" spans="4:4">
      <c r="D106" s="21"/>
    </row>
    <row r="107" spans="4:4">
      <c r="D107" s="21"/>
    </row>
    <row r="108" spans="4:4">
      <c r="D108" s="21"/>
    </row>
    <row r="109" spans="4:4">
      <c r="D109" s="21"/>
    </row>
    <row r="110" spans="4:4">
      <c r="D110" s="21"/>
    </row>
    <row r="111" spans="4:4">
      <c r="D111" s="21"/>
    </row>
    <row r="112" spans="4:4">
      <c r="D112" s="21"/>
    </row>
    <row r="113" spans="4:4">
      <c r="D113" s="21"/>
    </row>
    <row r="114" spans="4:4">
      <c r="D114" s="21"/>
    </row>
    <row r="115" spans="4:4">
      <c r="D115" s="21"/>
    </row>
    <row r="116" spans="4:4">
      <c r="D116" s="21"/>
    </row>
    <row r="117" spans="4:4">
      <c r="D117" s="21"/>
    </row>
    <row r="118" spans="4:4">
      <c r="D118" s="21"/>
    </row>
    <row r="119" spans="4:4">
      <c r="D119" s="21"/>
    </row>
    <row r="120" spans="4:4">
      <c r="D120" s="21"/>
    </row>
    <row r="121" spans="4:4">
      <c r="D121" s="21"/>
    </row>
    <row r="122" spans="4:4">
      <c r="D122" s="21"/>
    </row>
    <row r="123" spans="4:4">
      <c r="D123" s="21"/>
    </row>
    <row r="124" spans="4:4">
      <c r="D124" s="21"/>
    </row>
    <row r="125" spans="4:4">
      <c r="D125" s="21"/>
    </row>
    <row r="126" spans="4:4">
      <c r="D126" s="21"/>
    </row>
    <row r="127" spans="4:4">
      <c r="D127" s="21"/>
    </row>
    <row r="128" spans="4:4">
      <c r="D128" s="21"/>
    </row>
    <row r="129" spans="4:4">
      <c r="D129" s="21"/>
    </row>
    <row r="130" spans="4:4">
      <c r="D130" s="21"/>
    </row>
    <row r="131" spans="4:4">
      <c r="D131" s="21"/>
    </row>
    <row r="132" spans="4:4">
      <c r="D132" s="21"/>
    </row>
    <row r="133" spans="4:4">
      <c r="D133" s="21"/>
    </row>
    <row r="134" spans="4:4">
      <c r="D134" s="21"/>
    </row>
    <row r="135" spans="4:4">
      <c r="D135" s="21"/>
    </row>
    <row r="136" spans="4:4">
      <c r="D136" s="21"/>
    </row>
    <row r="137" spans="4:4">
      <c r="D137" s="21"/>
    </row>
    <row r="138" spans="4:4">
      <c r="D138" s="21"/>
    </row>
    <row r="139" spans="4:4">
      <c r="D139" s="21"/>
    </row>
    <row r="140" spans="4:4">
      <c r="D140" s="21"/>
    </row>
    <row r="141" spans="4:4">
      <c r="D141" s="21"/>
    </row>
    <row r="142" spans="4:4">
      <c r="D142" s="21"/>
    </row>
    <row r="143" spans="4:4">
      <c r="D143" s="21"/>
    </row>
    <row r="144" spans="4:4">
      <c r="D144" s="21"/>
    </row>
    <row r="145" spans="4:4">
      <c r="D145" s="21"/>
    </row>
    <row r="146" spans="4:4">
      <c r="D146" s="21"/>
    </row>
    <row r="147" spans="4:4">
      <c r="D147" s="21"/>
    </row>
    <row r="148" spans="4:4">
      <c r="D148" s="21"/>
    </row>
    <row r="149" spans="4:4">
      <c r="D149" s="21"/>
    </row>
    <row r="150" spans="4:4">
      <c r="D150" s="21"/>
    </row>
    <row r="151" spans="4:4">
      <c r="D151" s="21"/>
    </row>
    <row r="152" spans="4:4">
      <c r="D152" s="21"/>
    </row>
    <row r="153" spans="4:4">
      <c r="D153" s="21"/>
    </row>
    <row r="154" spans="4:4">
      <c r="D154" s="21"/>
    </row>
    <row r="155" spans="4:4">
      <c r="D155" s="21"/>
    </row>
    <row r="156" spans="4:4">
      <c r="D156" s="21"/>
    </row>
    <row r="157" spans="4:4">
      <c r="D157" s="21"/>
    </row>
    <row r="158" spans="4:4">
      <c r="D158" s="21"/>
    </row>
    <row r="159" spans="4:4">
      <c r="D159" s="21"/>
    </row>
    <row r="160" spans="4:4">
      <c r="D160" s="21"/>
    </row>
    <row r="161" spans="4:4">
      <c r="D161" s="21"/>
    </row>
    <row r="162" spans="4:4">
      <c r="D162" s="21"/>
    </row>
    <row r="163" spans="4:4">
      <c r="D163" s="21"/>
    </row>
    <row r="164" spans="4:4">
      <c r="D164" s="21"/>
    </row>
    <row r="165" spans="4:4">
      <c r="D165" s="21"/>
    </row>
    <row r="166" spans="4:4">
      <c r="D166" s="21"/>
    </row>
    <row r="167" spans="4:4">
      <c r="D167" s="21"/>
    </row>
    <row r="168" spans="4:4">
      <c r="D168" s="21"/>
    </row>
    <row r="169" spans="4:4">
      <c r="D169" s="21"/>
    </row>
    <row r="170" spans="4:4">
      <c r="D170" s="21"/>
    </row>
    <row r="171" spans="4:4">
      <c r="D171" s="21"/>
    </row>
    <row r="172" spans="4:4">
      <c r="D172" s="21"/>
    </row>
    <row r="173" spans="4:4">
      <c r="D173" s="21"/>
    </row>
    <row r="174" spans="4:4">
      <c r="D174" s="21"/>
    </row>
    <row r="175" spans="4:4">
      <c r="D175" s="21"/>
    </row>
    <row r="176" spans="4:4">
      <c r="D176" s="21"/>
    </row>
    <row r="177" spans="4:4">
      <c r="D177" s="21"/>
    </row>
    <row r="178" spans="4:4">
      <c r="D178" s="21"/>
    </row>
    <row r="179" spans="4:4">
      <c r="D179" s="21"/>
    </row>
    <row r="180" spans="4:4">
      <c r="D180" s="21"/>
    </row>
    <row r="181" spans="4:4">
      <c r="D181" s="21"/>
    </row>
    <row r="182" spans="4:4">
      <c r="D182" s="21"/>
    </row>
    <row r="183" spans="4:4">
      <c r="D183" s="21"/>
    </row>
    <row r="184" spans="4:4">
      <c r="D184" s="21"/>
    </row>
    <row r="185" spans="4:4">
      <c r="D185" s="21"/>
    </row>
    <row r="186" spans="4:4">
      <c r="D186" s="21"/>
    </row>
    <row r="187" spans="4:4">
      <c r="D187" s="21"/>
    </row>
    <row r="188" spans="4:4">
      <c r="D188" s="21"/>
    </row>
    <row r="189" spans="4:4">
      <c r="D189" s="21"/>
    </row>
    <row r="190" spans="4:4">
      <c r="D190" s="21"/>
    </row>
    <row r="191" spans="4:4">
      <c r="D191" s="21"/>
    </row>
    <row r="192" spans="4:4">
      <c r="D192" s="21"/>
    </row>
    <row r="193" spans="4:4">
      <c r="D193" s="21"/>
    </row>
    <row r="194" spans="4:4">
      <c r="D194" s="21"/>
    </row>
    <row r="195" spans="4:4">
      <c r="D195" s="21"/>
    </row>
    <row r="196" spans="4:4">
      <c r="D196" s="21"/>
    </row>
    <row r="197" spans="4:4">
      <c r="D197" s="21"/>
    </row>
    <row r="198" spans="4:4">
      <c r="D198" s="21"/>
    </row>
    <row r="199" spans="4:4">
      <c r="D199" s="21"/>
    </row>
    <row r="200" spans="4:4">
      <c r="D200" s="21"/>
    </row>
    <row r="201" spans="4:4">
      <c r="D201" s="21"/>
    </row>
    <row r="202" spans="4:4">
      <c r="D202" s="21"/>
    </row>
    <row r="203" spans="4:4">
      <c r="D203" s="21"/>
    </row>
    <row r="204" spans="4:4">
      <c r="D204" s="21"/>
    </row>
    <row r="205" spans="4:4">
      <c r="D205" s="21"/>
    </row>
    <row r="206" spans="4:4">
      <c r="D206" s="21"/>
    </row>
    <row r="207" spans="4:4">
      <c r="D207" s="21"/>
    </row>
    <row r="208" spans="4:4">
      <c r="D208" s="21"/>
    </row>
    <row r="209" spans="4:4">
      <c r="D209" s="21"/>
    </row>
    <row r="210" spans="4:4">
      <c r="D210" s="21"/>
    </row>
    <row r="211" spans="4:4">
      <c r="D211" s="21"/>
    </row>
    <row r="212" spans="4:4">
      <c r="D212" s="21"/>
    </row>
    <row r="213" spans="4:4">
      <c r="D213" s="21"/>
    </row>
    <row r="214" spans="4:4">
      <c r="D214" s="21"/>
    </row>
    <row r="215" spans="4:4">
      <c r="D215" s="21"/>
    </row>
    <row r="216" spans="4:4">
      <c r="D216" s="21"/>
    </row>
    <row r="217" spans="4:4">
      <c r="D217" s="21"/>
    </row>
    <row r="218" spans="4:4">
      <c r="D218" s="21"/>
    </row>
    <row r="219" spans="4:4">
      <c r="D219" s="21"/>
    </row>
    <row r="220" spans="4:4">
      <c r="D220" s="21"/>
    </row>
    <row r="221" spans="4:4">
      <c r="D221" s="21"/>
    </row>
    <row r="222" spans="4:4">
      <c r="D222" s="21"/>
    </row>
    <row r="223" spans="4:4">
      <c r="D223" s="21"/>
    </row>
    <row r="224" spans="4:4">
      <c r="D224" s="21"/>
    </row>
    <row r="225" spans="4:4">
      <c r="D225" s="21"/>
    </row>
    <row r="226" spans="4:4">
      <c r="D226" s="21"/>
    </row>
    <row r="227" spans="4:4">
      <c r="D227" s="21"/>
    </row>
    <row r="228" spans="4:4">
      <c r="D228" s="21"/>
    </row>
    <row r="229" spans="4:4">
      <c r="D229" s="21"/>
    </row>
    <row r="230" spans="4:4">
      <c r="D230" s="21"/>
    </row>
    <row r="231" spans="4:4">
      <c r="D231" s="21"/>
    </row>
    <row r="232" spans="4:4">
      <c r="D232" s="21"/>
    </row>
    <row r="233" spans="4:4">
      <c r="D233" s="21"/>
    </row>
    <row r="234" spans="4:4">
      <c r="D234" s="21"/>
    </row>
    <row r="235" spans="4:4">
      <c r="D235" s="21"/>
    </row>
    <row r="236" spans="4:4">
      <c r="D236" s="21"/>
    </row>
    <row r="237" spans="4:4">
      <c r="D237" s="21"/>
    </row>
    <row r="238" spans="4:4">
      <c r="D238" s="21"/>
    </row>
    <row r="239" spans="4:4">
      <c r="D239" s="21"/>
    </row>
    <row r="240" spans="4:4">
      <c r="D240" s="21"/>
    </row>
    <row r="241" spans="4:4">
      <c r="D241" s="21"/>
    </row>
    <row r="242" spans="4:4">
      <c r="D242" s="21"/>
    </row>
    <row r="243" spans="4:4">
      <c r="D243" s="21"/>
    </row>
    <row r="244" spans="4:4">
      <c r="D244" s="21"/>
    </row>
    <row r="245" spans="4:4">
      <c r="D245" s="21"/>
    </row>
    <row r="246" spans="4:4">
      <c r="D246" s="21"/>
    </row>
    <row r="247" spans="4:4">
      <c r="D247" s="21"/>
    </row>
    <row r="248" spans="4:4">
      <c r="D248" s="21"/>
    </row>
    <row r="249" spans="4:4">
      <c r="D249" s="21"/>
    </row>
    <row r="250" spans="4:4">
      <c r="D250" s="21"/>
    </row>
    <row r="251" spans="4:4">
      <c r="D251" s="21"/>
    </row>
    <row r="252" spans="4:4">
      <c r="D252" s="21"/>
    </row>
    <row r="253" spans="4:4">
      <c r="D253" s="21"/>
    </row>
    <row r="254" spans="4:4">
      <c r="D254" s="21"/>
    </row>
    <row r="255" spans="4:4">
      <c r="D255" s="21"/>
    </row>
    <row r="256" spans="4:4">
      <c r="D256" s="21"/>
    </row>
    <row r="257" spans="4:4">
      <c r="D257" s="21"/>
    </row>
    <row r="258" spans="4:4">
      <c r="D258" s="21"/>
    </row>
    <row r="259" spans="4:4">
      <c r="D259" s="21"/>
    </row>
    <row r="260" spans="4:4">
      <c r="D260" s="21"/>
    </row>
    <row r="261" spans="4:4">
      <c r="D261" s="21"/>
    </row>
    <row r="262" spans="4:4">
      <c r="D262" s="21"/>
    </row>
    <row r="263" spans="4:4">
      <c r="D263" s="21"/>
    </row>
    <row r="264" spans="4:4">
      <c r="D264" s="21"/>
    </row>
    <row r="265" spans="4:4">
      <c r="D265" s="21"/>
    </row>
    <row r="266" spans="4:4">
      <c r="D266" s="21"/>
    </row>
    <row r="267" spans="4:4">
      <c r="D267" s="21"/>
    </row>
    <row r="268" spans="4:4">
      <c r="D268" s="21"/>
    </row>
    <row r="269" spans="4:4">
      <c r="D269" s="21"/>
    </row>
    <row r="270" spans="4:4">
      <c r="D270" s="21"/>
    </row>
    <row r="271" spans="4:4">
      <c r="D271" s="21"/>
    </row>
    <row r="272" spans="4:4">
      <c r="D272" s="21"/>
    </row>
    <row r="273" spans="4:4">
      <c r="D273" s="21"/>
    </row>
    <row r="274" spans="4:4">
      <c r="D274" s="21"/>
    </row>
    <row r="275" spans="4:4">
      <c r="D275" s="21"/>
    </row>
    <row r="276" spans="4:4">
      <c r="D276" s="21"/>
    </row>
    <row r="277" spans="4:4">
      <c r="D277" s="21"/>
    </row>
    <row r="278" spans="4:4">
      <c r="D278" s="21"/>
    </row>
    <row r="279" spans="4:4">
      <c r="D279" s="21"/>
    </row>
    <row r="280" spans="4:4">
      <c r="D280" s="21"/>
    </row>
    <row r="281" spans="4:4">
      <c r="D281" s="21"/>
    </row>
    <row r="282" spans="4:4">
      <c r="D282" s="21"/>
    </row>
    <row r="283" spans="4:4">
      <c r="D283" s="21"/>
    </row>
    <row r="284" spans="4:4">
      <c r="D284" s="21"/>
    </row>
    <row r="285" spans="4:4">
      <c r="D285" s="21"/>
    </row>
    <row r="286" spans="4:4">
      <c r="D286" s="21"/>
    </row>
    <row r="287" spans="4:4">
      <c r="D287" s="21"/>
    </row>
    <row r="288" spans="4:4">
      <c r="D288" s="21"/>
    </row>
    <row r="289" spans="4:4">
      <c r="D289" s="21"/>
    </row>
    <row r="290" spans="4:4">
      <c r="D290" s="21"/>
    </row>
    <row r="291" spans="4:4">
      <c r="D291" s="21"/>
    </row>
    <row r="292" spans="4:4">
      <c r="D292" s="21"/>
    </row>
    <row r="293" spans="4:4">
      <c r="D293" s="21"/>
    </row>
    <row r="294" spans="4:4">
      <c r="D294" s="21"/>
    </row>
    <row r="295" spans="4:4">
      <c r="D295" s="21"/>
    </row>
    <row r="296" spans="4:4">
      <c r="D296" s="21"/>
    </row>
    <row r="297" spans="4:4">
      <c r="D297" s="21"/>
    </row>
    <row r="298" spans="4:4">
      <c r="D298" s="21"/>
    </row>
    <row r="299" spans="4:4">
      <c r="D299" s="21"/>
    </row>
    <row r="300" spans="4:4">
      <c r="D300" s="21"/>
    </row>
    <row r="301" spans="4:4">
      <c r="D301" s="21"/>
    </row>
    <row r="302" spans="4:4">
      <c r="D302" s="21"/>
    </row>
    <row r="303" spans="4:4">
      <c r="D303" s="21"/>
    </row>
    <row r="304" spans="4:4">
      <c r="D304" s="21"/>
    </row>
    <row r="305" spans="4:4">
      <c r="D305" s="21"/>
    </row>
    <row r="306" spans="4:4">
      <c r="D306" s="21"/>
    </row>
    <row r="307" spans="4:4">
      <c r="D307" s="21"/>
    </row>
    <row r="308" spans="4:4">
      <c r="D308" s="21"/>
    </row>
    <row r="309" spans="4:4">
      <c r="D309" s="21"/>
    </row>
    <row r="310" spans="4:4">
      <c r="D310" s="21"/>
    </row>
    <row r="311" spans="4:4">
      <c r="D311" s="21"/>
    </row>
    <row r="312" spans="4:4">
      <c r="D312" s="21"/>
    </row>
    <row r="313" spans="4:4">
      <c r="D313" s="21"/>
    </row>
    <row r="314" spans="4:4">
      <c r="D314" s="21"/>
    </row>
    <row r="315" spans="4:4">
      <c r="D315" s="21"/>
    </row>
    <row r="316" spans="4:4">
      <c r="D316" s="21"/>
    </row>
    <row r="317" spans="4:4">
      <c r="D317" s="21"/>
    </row>
    <row r="318" spans="4:4">
      <c r="D318" s="21"/>
    </row>
    <row r="319" spans="4:4">
      <c r="D319" s="21"/>
    </row>
    <row r="320" spans="4:4">
      <c r="D320" s="21"/>
    </row>
    <row r="321" spans="4:4">
      <c r="D321" s="21"/>
    </row>
    <row r="322" spans="4:4">
      <c r="D322" s="21"/>
    </row>
    <row r="323" spans="4:4">
      <c r="D323" s="21"/>
    </row>
    <row r="324" spans="4:4">
      <c r="D324" s="21"/>
    </row>
    <row r="325" spans="4:4">
      <c r="D325" s="21"/>
    </row>
    <row r="326" spans="4:4">
      <c r="D326" s="21"/>
    </row>
    <row r="327" spans="4:4">
      <c r="D327" s="21"/>
    </row>
    <row r="328" spans="4:4">
      <c r="D328" s="21"/>
    </row>
    <row r="329" spans="4:4">
      <c r="D329" s="21"/>
    </row>
    <row r="330" spans="4:4">
      <c r="D330" s="21"/>
    </row>
    <row r="331" spans="4:4">
      <c r="D331" s="21"/>
    </row>
    <row r="332" spans="4:4">
      <c r="D332" s="21"/>
    </row>
    <row r="333" spans="4:4">
      <c r="D333" s="21"/>
    </row>
    <row r="334" spans="4:4">
      <c r="D334" s="21"/>
    </row>
    <row r="335" spans="4:4">
      <c r="D335" s="21"/>
    </row>
    <row r="336" spans="4:4">
      <c r="D336" s="21"/>
    </row>
    <row r="337" spans="4:4">
      <c r="D337" s="21"/>
    </row>
    <row r="338" spans="4:4">
      <c r="D338" s="21"/>
    </row>
    <row r="339" spans="4:4">
      <c r="D339" s="21"/>
    </row>
    <row r="340" spans="4:4">
      <c r="D340" s="21"/>
    </row>
    <row r="341" spans="4:4">
      <c r="D341" s="21"/>
    </row>
    <row r="342" spans="4:4">
      <c r="D342" s="21"/>
    </row>
    <row r="343" spans="4:4">
      <c r="D343" s="21"/>
    </row>
    <row r="344" spans="4:4">
      <c r="D344" s="21"/>
    </row>
    <row r="345" spans="4:4">
      <c r="D345" s="21"/>
    </row>
    <row r="346" spans="4:4">
      <c r="D346" s="21"/>
    </row>
    <row r="347" spans="4:4">
      <c r="D347" s="21"/>
    </row>
    <row r="348" spans="4:4">
      <c r="D348" s="21"/>
    </row>
    <row r="349" spans="4:4">
      <c r="D349" s="21"/>
    </row>
    <row r="350" spans="4:4">
      <c r="D350" s="21"/>
    </row>
    <row r="351" spans="4:4">
      <c r="D351" s="21"/>
    </row>
    <row r="352" spans="4:4">
      <c r="D352" s="21"/>
    </row>
    <row r="353" spans="4:4">
      <c r="D353" s="21"/>
    </row>
    <row r="354" spans="4:4">
      <c r="D354" s="21"/>
    </row>
    <row r="355" spans="4:4">
      <c r="D355" s="21"/>
    </row>
    <row r="356" spans="4:4">
      <c r="D356" s="21"/>
    </row>
    <row r="357" spans="4:4">
      <c r="D357" s="21"/>
    </row>
    <row r="358" spans="4:4">
      <c r="D358" s="21"/>
    </row>
    <row r="359" spans="4:4">
      <c r="D359" s="21"/>
    </row>
    <row r="360" spans="4:4">
      <c r="D360" s="21"/>
    </row>
    <row r="361" spans="4:4">
      <c r="D361" s="21"/>
    </row>
    <row r="362" spans="4:4">
      <c r="D362" s="21"/>
    </row>
    <row r="363" spans="4:4">
      <c r="D363" s="21"/>
    </row>
    <row r="364" spans="4:4">
      <c r="D364" s="21"/>
    </row>
    <row r="365" spans="4:4">
      <c r="D365" s="21"/>
    </row>
    <row r="366" spans="4:4">
      <c r="D366" s="21"/>
    </row>
    <row r="367" spans="4:4">
      <c r="D367" s="21"/>
    </row>
    <row r="368" spans="4:4">
      <c r="D368" s="21"/>
    </row>
    <row r="369" spans="4:4">
      <c r="D369" s="21"/>
    </row>
    <row r="370" spans="4:4">
      <c r="D370" s="21"/>
    </row>
    <row r="371" spans="4:4">
      <c r="D371" s="21"/>
    </row>
    <row r="372" spans="4:4">
      <c r="D372" s="21"/>
    </row>
    <row r="373" spans="4:4">
      <c r="D373" s="21"/>
    </row>
    <row r="374" spans="4:4">
      <c r="D374" s="21"/>
    </row>
    <row r="375" spans="4:4">
      <c r="D375" s="21"/>
    </row>
    <row r="376" spans="4:4">
      <c r="D376" s="21"/>
    </row>
    <row r="377" spans="4:4">
      <c r="D377" s="21"/>
    </row>
    <row r="378" spans="4:4">
      <c r="D378" s="21"/>
    </row>
    <row r="379" spans="4:4">
      <c r="D379" s="21"/>
    </row>
    <row r="380" spans="4:4">
      <c r="D380" s="21"/>
    </row>
    <row r="381" spans="4:4">
      <c r="D381" s="21"/>
    </row>
    <row r="382" spans="4:4">
      <c r="D382" s="21"/>
    </row>
    <row r="383" spans="4:4">
      <c r="D383" s="21"/>
    </row>
    <row r="384" spans="4:4">
      <c r="D384" s="21"/>
    </row>
    <row r="385" spans="4:4">
      <c r="D385" s="21"/>
    </row>
    <row r="386" spans="4:4">
      <c r="D386" s="21"/>
    </row>
    <row r="387" spans="4:4">
      <c r="D387" s="21"/>
    </row>
    <row r="388" spans="4:4">
      <c r="D388" s="21"/>
    </row>
    <row r="389" spans="4:4">
      <c r="D389" s="21"/>
    </row>
    <row r="390" spans="4:4">
      <c r="D390" s="21"/>
    </row>
    <row r="391" spans="4:4">
      <c r="D391" s="21"/>
    </row>
    <row r="392" spans="4:4">
      <c r="D392" s="21"/>
    </row>
    <row r="393" spans="4:4">
      <c r="D393" s="21"/>
    </row>
    <row r="394" spans="4:4">
      <c r="D394" s="21"/>
    </row>
    <row r="395" spans="4:4">
      <c r="D395" s="21"/>
    </row>
    <row r="396" spans="4:4">
      <c r="D396" s="21"/>
    </row>
    <row r="397" spans="4:4">
      <c r="D397" s="21"/>
    </row>
    <row r="398" spans="4:4">
      <c r="D398" s="21"/>
    </row>
    <row r="399" spans="4:4">
      <c r="D399" s="21"/>
    </row>
    <row r="400" spans="4:4">
      <c r="D400" s="21"/>
    </row>
    <row r="401" spans="4:4">
      <c r="D401" s="21"/>
    </row>
    <row r="402" spans="4:4">
      <c r="D402" s="21"/>
    </row>
    <row r="403" spans="4:4">
      <c r="D403" s="21"/>
    </row>
    <row r="404" spans="4:4">
      <c r="D404" s="21"/>
    </row>
    <row r="405" spans="4:4">
      <c r="D405" s="21"/>
    </row>
    <row r="406" spans="4:4">
      <c r="D406" s="21"/>
    </row>
    <row r="407" spans="4:4">
      <c r="D407" s="21"/>
    </row>
    <row r="408" spans="4:4">
      <c r="D408" s="21"/>
    </row>
    <row r="409" spans="4:4">
      <c r="D409" s="21"/>
    </row>
    <row r="410" spans="4:4">
      <c r="D410" s="21"/>
    </row>
    <row r="411" spans="4:4">
      <c r="D411" s="21"/>
    </row>
    <row r="412" spans="4:4">
      <c r="D412" s="21"/>
    </row>
    <row r="413" spans="4:4">
      <c r="D413" s="21"/>
    </row>
    <row r="414" spans="4:4">
      <c r="D414" s="21"/>
    </row>
    <row r="415" spans="4:4">
      <c r="D415" s="21"/>
    </row>
    <row r="416" spans="4:4">
      <c r="D416" s="21"/>
    </row>
    <row r="417" spans="4:4">
      <c r="D417" s="21"/>
    </row>
    <row r="418" spans="4:4">
      <c r="D418" s="21"/>
    </row>
    <row r="419" spans="4:4">
      <c r="D419" s="21"/>
    </row>
    <row r="420" spans="4:4">
      <c r="D420" s="21"/>
    </row>
    <row r="421" spans="4:4">
      <c r="D421" s="21"/>
    </row>
    <row r="422" spans="4:4">
      <c r="D422" s="21"/>
    </row>
    <row r="423" spans="4:4">
      <c r="D423" s="21"/>
    </row>
    <row r="424" spans="4:4">
      <c r="D424" s="21"/>
    </row>
    <row r="425" spans="4:4">
      <c r="D425" s="21"/>
    </row>
    <row r="426" spans="4:4">
      <c r="D426" s="21"/>
    </row>
    <row r="427" spans="4:4">
      <c r="D427" s="21"/>
    </row>
    <row r="428" spans="4:4">
      <c r="D428" s="21"/>
    </row>
    <row r="429" spans="4:4">
      <c r="D429" s="21"/>
    </row>
    <row r="430" spans="4:4">
      <c r="D430" s="21"/>
    </row>
    <row r="431" spans="4:4">
      <c r="D431" s="21"/>
    </row>
    <row r="432" spans="4:4">
      <c r="D432" s="21"/>
    </row>
    <row r="433" spans="4:4">
      <c r="D433" s="21"/>
    </row>
    <row r="434" spans="4:4">
      <c r="D434" s="21"/>
    </row>
    <row r="435" spans="4:4">
      <c r="D435" s="21"/>
    </row>
    <row r="436" spans="4:4">
      <c r="D436" s="21"/>
    </row>
    <row r="437" spans="4:4">
      <c r="D437" s="21"/>
    </row>
    <row r="438" spans="4:4">
      <c r="D438" s="21"/>
    </row>
    <row r="439" spans="4:4">
      <c r="D439" s="21"/>
    </row>
    <row r="440" spans="4:4">
      <c r="D440" s="21"/>
    </row>
    <row r="441" spans="4:4">
      <c r="D441" s="21"/>
    </row>
    <row r="442" spans="4:4">
      <c r="D442" s="21"/>
    </row>
    <row r="443" spans="4:4">
      <c r="D443" s="21"/>
    </row>
    <row r="444" spans="4:4">
      <c r="D444" s="21"/>
    </row>
    <row r="445" spans="4:4">
      <c r="D445" s="21"/>
    </row>
    <row r="446" spans="4:4">
      <c r="D446" s="21"/>
    </row>
    <row r="447" spans="4:4">
      <c r="D447" s="21"/>
    </row>
    <row r="448" spans="4:4">
      <c r="D448" s="21"/>
    </row>
    <row r="449" spans="4:4">
      <c r="D449" s="21"/>
    </row>
    <row r="450" spans="4:4">
      <c r="D450" s="21"/>
    </row>
    <row r="451" spans="4:4">
      <c r="D451" s="21"/>
    </row>
    <row r="452" spans="4:4">
      <c r="D452" s="21"/>
    </row>
    <row r="453" spans="4:4">
      <c r="D453" s="21"/>
    </row>
    <row r="454" spans="4:4">
      <c r="D454" s="21"/>
    </row>
    <row r="455" spans="4:4">
      <c r="D455" s="21"/>
    </row>
    <row r="456" spans="4:4">
      <c r="D456" s="21"/>
    </row>
    <row r="457" spans="4:4">
      <c r="D457" s="21"/>
    </row>
    <row r="458" spans="4:4">
      <c r="D458" s="21"/>
    </row>
    <row r="459" spans="4:4">
      <c r="D459" s="21"/>
    </row>
    <row r="460" spans="4:4">
      <c r="D460" s="21"/>
    </row>
    <row r="461" spans="4:4">
      <c r="D461" s="21"/>
    </row>
    <row r="462" spans="4:4">
      <c r="D462" s="21"/>
    </row>
    <row r="463" spans="4:4">
      <c r="D463" s="21"/>
    </row>
    <row r="464" spans="4:4">
      <c r="D464" s="21"/>
    </row>
    <row r="465" spans="4:4">
      <c r="D465" s="21"/>
    </row>
    <row r="466" spans="4:4">
      <c r="D466" s="21"/>
    </row>
    <row r="467" spans="4:4">
      <c r="D467" s="21"/>
    </row>
    <row r="468" spans="4:4">
      <c r="D468" s="21"/>
    </row>
    <row r="469" spans="4:4">
      <c r="D469" s="21"/>
    </row>
    <row r="470" spans="4:4">
      <c r="D470" s="21"/>
    </row>
    <row r="471" spans="4:4">
      <c r="D471" s="21"/>
    </row>
    <row r="472" spans="4:4">
      <c r="D472" s="21"/>
    </row>
    <row r="473" spans="4:4">
      <c r="D473" s="21"/>
    </row>
    <row r="474" spans="4:4">
      <c r="D474" s="21"/>
    </row>
    <row r="475" spans="4:4">
      <c r="D475" s="21"/>
    </row>
    <row r="476" spans="4:4">
      <c r="D476" s="21"/>
    </row>
    <row r="477" spans="4:4">
      <c r="D477" s="21"/>
    </row>
    <row r="478" spans="4:4">
      <c r="D478" s="21"/>
    </row>
    <row r="479" spans="4:4">
      <c r="D479" s="21"/>
    </row>
    <row r="480" spans="4:4">
      <c r="D480" s="21"/>
    </row>
    <row r="481" spans="4:4">
      <c r="D481" s="21"/>
    </row>
    <row r="482" spans="4:4">
      <c r="D482" s="21"/>
    </row>
    <row r="483" spans="4:4">
      <c r="D483" s="21"/>
    </row>
    <row r="484" spans="4:4">
      <c r="D484" s="21"/>
    </row>
    <row r="485" spans="4:4">
      <c r="D485" s="21"/>
    </row>
    <row r="486" spans="4:4">
      <c r="D486" s="21"/>
    </row>
    <row r="487" spans="4:4">
      <c r="D487" s="21"/>
    </row>
    <row r="488" spans="4:4">
      <c r="D488" s="21"/>
    </row>
    <row r="489" spans="4:4">
      <c r="D489" s="21"/>
    </row>
    <row r="490" spans="4:4">
      <c r="D490" s="21"/>
    </row>
    <row r="491" spans="4:4">
      <c r="D491" s="21"/>
    </row>
    <row r="492" spans="4:4">
      <c r="D492" s="21"/>
    </row>
    <row r="493" spans="4:4">
      <c r="D493" s="21"/>
    </row>
    <row r="494" spans="4:4">
      <c r="D494" s="21"/>
    </row>
    <row r="495" spans="4:4">
      <c r="D495" s="21"/>
    </row>
    <row r="496" spans="4:4">
      <c r="D496" s="21"/>
    </row>
    <row r="497" spans="4:4">
      <c r="D497" s="21"/>
    </row>
    <row r="498" spans="4:4">
      <c r="D498" s="21"/>
    </row>
    <row r="499" spans="4:4">
      <c r="D499" s="21"/>
    </row>
    <row r="500" spans="4:4">
      <c r="D500" s="21"/>
    </row>
    <row r="501" spans="4:4">
      <c r="D501" s="21"/>
    </row>
    <row r="502" spans="4:4">
      <c r="D502" s="21"/>
    </row>
    <row r="503" spans="4:4">
      <c r="D503" s="21"/>
    </row>
    <row r="504" spans="4:4">
      <c r="D504" s="21"/>
    </row>
    <row r="505" spans="4:4">
      <c r="D505" s="21"/>
    </row>
    <row r="506" spans="4:4">
      <c r="D506" s="21"/>
    </row>
    <row r="507" spans="4:4">
      <c r="D507" s="21"/>
    </row>
    <row r="508" spans="4:4">
      <c r="D508" s="21"/>
    </row>
    <row r="509" spans="4:4">
      <c r="D509" s="21"/>
    </row>
    <row r="510" spans="4:4">
      <c r="D510" s="21"/>
    </row>
    <row r="511" spans="4:4">
      <c r="D511" s="21"/>
    </row>
    <row r="512" spans="4:4">
      <c r="D512" s="21"/>
    </row>
    <row r="513" spans="4:4">
      <c r="D513" s="21"/>
    </row>
    <row r="514" spans="4:4">
      <c r="D514" s="21"/>
    </row>
    <row r="515" spans="4:4">
      <c r="D515" s="21"/>
    </row>
    <row r="516" spans="4:4">
      <c r="D516" s="21"/>
    </row>
    <row r="517" spans="4:4">
      <c r="D517" s="21"/>
    </row>
    <row r="518" spans="4:4">
      <c r="D518" s="21"/>
    </row>
    <row r="519" spans="4:4">
      <c r="D519" s="21"/>
    </row>
    <row r="520" spans="4:4">
      <c r="D520" s="21"/>
    </row>
    <row r="521" spans="4:4">
      <c r="D521" s="21"/>
    </row>
    <row r="522" spans="4:4">
      <c r="D522" s="21"/>
    </row>
    <row r="523" spans="4:4">
      <c r="D523" s="21"/>
    </row>
    <row r="524" spans="4:4">
      <c r="D524" s="21"/>
    </row>
    <row r="525" spans="4:4">
      <c r="D525" s="21"/>
    </row>
    <row r="526" spans="4:4">
      <c r="D526" s="21"/>
    </row>
    <row r="527" spans="4:4">
      <c r="D527" s="21"/>
    </row>
    <row r="528" spans="4:4">
      <c r="D528" s="21"/>
    </row>
    <row r="529" spans="4:4">
      <c r="D529" s="21"/>
    </row>
    <row r="530" spans="4:4">
      <c r="D530" s="21"/>
    </row>
    <row r="531" spans="4:4">
      <c r="D531" s="21"/>
    </row>
    <row r="532" spans="4:4">
      <c r="D532" s="21"/>
    </row>
    <row r="533" spans="4:4">
      <c r="D533" s="21"/>
    </row>
    <row r="534" spans="4:4">
      <c r="D534" s="21"/>
    </row>
    <row r="535" spans="4:4">
      <c r="D535" s="21"/>
    </row>
    <row r="536" spans="4:4">
      <c r="D536" s="21"/>
    </row>
    <row r="537" spans="4:4">
      <c r="D537" s="21"/>
    </row>
    <row r="538" spans="4:4">
      <c r="D538" s="21"/>
    </row>
    <row r="539" spans="4:4">
      <c r="D539" s="21"/>
    </row>
    <row r="540" spans="4:4">
      <c r="D540" s="21"/>
    </row>
    <row r="541" spans="4:4">
      <c r="D541" s="21"/>
    </row>
    <row r="542" spans="4:4">
      <c r="D542" s="21"/>
    </row>
    <row r="543" spans="4:4">
      <c r="D543" s="21"/>
    </row>
    <row r="544" spans="4:4">
      <c r="D544" s="21"/>
    </row>
    <row r="545" spans="4:4">
      <c r="D545" s="21"/>
    </row>
    <row r="546" spans="4:4">
      <c r="D546" s="21"/>
    </row>
    <row r="547" spans="4:4">
      <c r="D547" s="21"/>
    </row>
    <row r="548" spans="4:4">
      <c r="D548" s="21"/>
    </row>
    <row r="549" spans="4:4">
      <c r="D549" s="21"/>
    </row>
    <row r="550" spans="4:4">
      <c r="D550" s="21"/>
    </row>
    <row r="551" spans="4:4">
      <c r="D551" s="21"/>
    </row>
    <row r="552" spans="4:4">
      <c r="D552" s="21"/>
    </row>
    <row r="553" spans="4:4">
      <c r="D553" s="21"/>
    </row>
    <row r="554" spans="4:4">
      <c r="D554" s="21"/>
    </row>
    <row r="555" spans="4:4">
      <c r="D555" s="21"/>
    </row>
    <row r="556" spans="4:4">
      <c r="D556" s="21"/>
    </row>
    <row r="557" spans="4:4">
      <c r="D557" s="21"/>
    </row>
    <row r="558" spans="4:4">
      <c r="D558" s="21"/>
    </row>
    <row r="559" spans="4:4">
      <c r="D559" s="21"/>
    </row>
    <row r="560" spans="4:4">
      <c r="D560" s="21"/>
    </row>
    <row r="561" spans="4:4">
      <c r="D561" s="21"/>
    </row>
    <row r="562" spans="4:4">
      <c r="D562" s="21"/>
    </row>
    <row r="563" spans="4:4">
      <c r="D563" s="21"/>
    </row>
    <row r="564" spans="4:4">
      <c r="D564" s="21"/>
    </row>
    <row r="565" spans="4:4">
      <c r="D565" s="21"/>
    </row>
    <row r="566" spans="4:4">
      <c r="D566" s="21"/>
    </row>
    <row r="567" spans="4:4">
      <c r="D567" s="21"/>
    </row>
    <row r="568" spans="4:4">
      <c r="D568" s="21"/>
    </row>
    <row r="569" spans="4:4">
      <c r="D569" s="21"/>
    </row>
    <row r="570" spans="4:4">
      <c r="D570" s="21"/>
    </row>
    <row r="571" spans="4:4">
      <c r="D571" s="21"/>
    </row>
    <row r="572" spans="4:4">
      <c r="D572" s="21"/>
    </row>
    <row r="573" spans="4:4">
      <c r="D573" s="21"/>
    </row>
    <row r="574" spans="4:4">
      <c r="D574" s="21"/>
    </row>
    <row r="575" spans="4:4">
      <c r="D575" s="21"/>
    </row>
    <row r="576" spans="4:4">
      <c r="D576" s="21"/>
    </row>
    <row r="577" spans="4:4">
      <c r="D577" s="21"/>
    </row>
    <row r="578" spans="4:4">
      <c r="D578" s="21"/>
    </row>
    <row r="579" spans="4:4">
      <c r="D579" s="21"/>
    </row>
    <row r="580" spans="4:4">
      <c r="D580" s="21"/>
    </row>
    <row r="581" spans="4:4">
      <c r="D581" s="21"/>
    </row>
    <row r="582" spans="4:4">
      <c r="D582" s="21"/>
    </row>
    <row r="583" spans="4:4">
      <c r="D583" s="21"/>
    </row>
    <row r="584" spans="4:4">
      <c r="D584" s="21"/>
    </row>
    <row r="585" spans="4:4">
      <c r="D585" s="21"/>
    </row>
    <row r="586" spans="4:4">
      <c r="D586" s="21"/>
    </row>
    <row r="587" spans="4:4">
      <c r="D587" s="21"/>
    </row>
    <row r="588" spans="4:4">
      <c r="D588" s="21"/>
    </row>
    <row r="589" spans="4:4">
      <c r="D589" s="21"/>
    </row>
    <row r="590" spans="4:4">
      <c r="D590" s="21"/>
    </row>
    <row r="591" spans="4:4">
      <c r="D591" s="21"/>
    </row>
    <row r="592" spans="4:4">
      <c r="D592" s="21"/>
    </row>
    <row r="593" spans="4:4">
      <c r="D593" s="21"/>
    </row>
    <row r="594" spans="4:4">
      <c r="D594" s="21"/>
    </row>
    <row r="595" spans="4:4">
      <c r="D595" s="21"/>
    </row>
    <row r="596" spans="4:4">
      <c r="D596" s="21"/>
    </row>
    <row r="597" spans="4:4">
      <c r="D597" s="21"/>
    </row>
    <row r="598" spans="4:4">
      <c r="D598" s="21"/>
    </row>
    <row r="599" spans="4:4">
      <c r="D599" s="21"/>
    </row>
    <row r="600" spans="4:4">
      <c r="D600" s="21"/>
    </row>
    <row r="601" spans="4:4">
      <c r="D601" s="21"/>
    </row>
    <row r="602" spans="4:4">
      <c r="D602" s="21"/>
    </row>
    <row r="603" spans="4:4">
      <c r="D603" s="21"/>
    </row>
    <row r="604" spans="4:4">
      <c r="D604" s="21"/>
    </row>
    <row r="605" spans="4:4">
      <c r="D605" s="21"/>
    </row>
    <row r="606" spans="4:4">
      <c r="D606" s="21"/>
    </row>
    <row r="607" spans="4:4">
      <c r="D607" s="21"/>
    </row>
    <row r="608" spans="4:4">
      <c r="D608" s="21"/>
    </row>
    <row r="609" spans="4:4">
      <c r="D609" s="21"/>
    </row>
    <row r="610" spans="4:4">
      <c r="D610" s="21"/>
    </row>
    <row r="611" spans="4:4">
      <c r="D611" s="21"/>
    </row>
    <row r="612" spans="4:4">
      <c r="D612" s="21"/>
    </row>
    <row r="613" spans="4:4">
      <c r="D613" s="21"/>
    </row>
    <row r="614" spans="4:4">
      <c r="D614" s="21"/>
    </row>
    <row r="615" spans="4:4">
      <c r="D615" s="21"/>
    </row>
    <row r="616" spans="4:4">
      <c r="D616" s="21"/>
    </row>
    <row r="617" spans="4:4">
      <c r="D617" s="21"/>
    </row>
    <row r="618" spans="4:4">
      <c r="D618" s="21"/>
    </row>
    <row r="619" spans="4:4">
      <c r="D619" s="21"/>
    </row>
    <row r="620" spans="4:4">
      <c r="D620" s="21"/>
    </row>
    <row r="621" spans="4:4">
      <c r="D621" s="21"/>
    </row>
    <row r="622" spans="4:4">
      <c r="D622" s="21"/>
    </row>
    <row r="623" spans="4:4">
      <c r="D623" s="21"/>
    </row>
    <row r="624" spans="4:4">
      <c r="D624" s="21"/>
    </row>
    <row r="625" spans="4:4">
      <c r="D625" s="21"/>
    </row>
    <row r="626" spans="4:4">
      <c r="D626" s="21"/>
    </row>
    <row r="627" spans="4:4">
      <c r="D627" s="21"/>
    </row>
    <row r="628" spans="4:4">
      <c r="D628" s="21"/>
    </row>
    <row r="629" spans="4:4">
      <c r="D629" s="21"/>
    </row>
    <row r="630" spans="4:4">
      <c r="D630" s="21"/>
    </row>
    <row r="631" spans="4:4">
      <c r="D631" s="21"/>
    </row>
    <row r="632" spans="4:4">
      <c r="D632" s="21"/>
    </row>
    <row r="633" spans="4:4">
      <c r="D633" s="21"/>
    </row>
    <row r="634" spans="4:4">
      <c r="D634" s="21"/>
    </row>
    <row r="635" spans="4:4">
      <c r="D635" s="21"/>
    </row>
    <row r="636" spans="4:4">
      <c r="D636" s="21"/>
    </row>
    <row r="637" spans="4:4">
      <c r="D637" s="21"/>
    </row>
    <row r="638" spans="4:4">
      <c r="D638" s="21"/>
    </row>
    <row r="639" spans="4:4">
      <c r="D639" s="21"/>
    </row>
    <row r="640" spans="4:4">
      <c r="D640" s="21"/>
    </row>
    <row r="641" spans="4:4">
      <c r="D641" s="21"/>
    </row>
    <row r="642" spans="4:4">
      <c r="D642" s="21"/>
    </row>
    <row r="643" spans="4:4">
      <c r="D643" s="21"/>
    </row>
    <row r="644" spans="4:4">
      <c r="D644" s="21"/>
    </row>
    <row r="645" spans="4:4">
      <c r="D645" s="21"/>
    </row>
    <row r="646" spans="4:4">
      <c r="D646" s="21"/>
    </row>
    <row r="647" spans="4:4">
      <c r="D647" s="21"/>
    </row>
    <row r="648" spans="4:4">
      <c r="D648" s="21"/>
    </row>
    <row r="649" spans="4:4">
      <c r="D649" s="21"/>
    </row>
    <row r="650" spans="4:4">
      <c r="D650" s="21"/>
    </row>
    <row r="651" spans="4:4">
      <c r="D651" s="21"/>
    </row>
    <row r="652" spans="4:4">
      <c r="D652" s="21"/>
    </row>
    <row r="653" spans="4:4">
      <c r="D653" s="21"/>
    </row>
    <row r="654" spans="4:4">
      <c r="D654" s="21"/>
    </row>
    <row r="655" spans="4:4">
      <c r="D655" s="21"/>
    </row>
    <row r="656" spans="4:4">
      <c r="D656" s="21"/>
    </row>
    <row r="657" spans="4:4">
      <c r="D657" s="21"/>
    </row>
    <row r="658" spans="4:4">
      <c r="D658" s="21"/>
    </row>
    <row r="659" spans="4:4">
      <c r="D659" s="21"/>
    </row>
    <row r="660" spans="4:4">
      <c r="D660" s="21"/>
    </row>
    <row r="661" spans="4:4">
      <c r="D661" s="21"/>
    </row>
    <row r="662" spans="4:4">
      <c r="D662" s="21"/>
    </row>
    <row r="663" spans="4:4">
      <c r="D663" s="21"/>
    </row>
    <row r="664" spans="4:4">
      <c r="D664" s="21"/>
    </row>
    <row r="665" spans="4:4">
      <c r="D665" s="21"/>
    </row>
    <row r="666" spans="4:4">
      <c r="D666" s="21"/>
    </row>
    <row r="667" spans="4:4">
      <c r="D667" s="21"/>
    </row>
    <row r="668" spans="4:4">
      <c r="D668" s="21"/>
    </row>
    <row r="669" spans="4:4">
      <c r="D669" s="21"/>
    </row>
    <row r="670" spans="4:4">
      <c r="D670" s="21"/>
    </row>
    <row r="671" spans="4:4">
      <c r="D671" s="21"/>
    </row>
    <row r="672" spans="4:4">
      <c r="D672" s="21"/>
    </row>
    <row r="673" spans="4:4">
      <c r="D673" s="21"/>
    </row>
    <row r="674" spans="4:4">
      <c r="D674" s="21"/>
    </row>
    <row r="675" spans="4:4">
      <c r="D675" s="21"/>
    </row>
    <row r="676" spans="4:4">
      <c r="D676" s="21"/>
    </row>
    <row r="677" spans="4:4">
      <c r="D677" s="21"/>
    </row>
    <row r="678" spans="4:4">
      <c r="D678" s="21"/>
    </row>
    <row r="679" spans="4:4">
      <c r="D679" s="21"/>
    </row>
    <row r="680" spans="4:4">
      <c r="D680" s="21"/>
    </row>
    <row r="681" spans="4:4">
      <c r="D681" s="21"/>
    </row>
    <row r="682" spans="4:4">
      <c r="D682" s="21"/>
    </row>
    <row r="683" spans="4:4">
      <c r="D683" s="21"/>
    </row>
    <row r="684" spans="4:4">
      <c r="D684" s="21"/>
    </row>
    <row r="685" spans="4:4">
      <c r="D685" s="21"/>
    </row>
    <row r="686" spans="4:4">
      <c r="D686" s="21"/>
    </row>
    <row r="687" spans="4:4">
      <c r="D687" s="21"/>
    </row>
    <row r="688" spans="4:4">
      <c r="D688" s="21"/>
    </row>
    <row r="689" spans="4:4">
      <c r="D689" s="21"/>
    </row>
    <row r="690" spans="4:4">
      <c r="D690" s="21"/>
    </row>
    <row r="691" spans="4:4">
      <c r="D691" s="21"/>
    </row>
    <row r="692" spans="4:4">
      <c r="D692" s="21"/>
    </row>
    <row r="693" spans="4:4">
      <c r="D693" s="21"/>
    </row>
    <row r="694" spans="4:4">
      <c r="D694" s="21"/>
    </row>
    <row r="695" spans="4:4">
      <c r="D695" s="21"/>
    </row>
    <row r="696" spans="4:4">
      <c r="D696" s="21"/>
    </row>
    <row r="697" spans="4:4">
      <c r="D697" s="21"/>
    </row>
    <row r="698" spans="4:4">
      <c r="D698" s="21"/>
    </row>
    <row r="699" spans="4:4">
      <c r="D699" s="21"/>
    </row>
    <row r="700" spans="4:4">
      <c r="D700" s="21"/>
    </row>
    <row r="701" spans="4:4">
      <c r="D701" s="21"/>
    </row>
    <row r="702" spans="4:4">
      <c r="D702" s="21"/>
    </row>
    <row r="703" spans="4:4">
      <c r="D703" s="21"/>
    </row>
    <row r="704" spans="4:4">
      <c r="D704" s="21"/>
    </row>
    <row r="705" spans="4:4">
      <c r="D705" s="21"/>
    </row>
    <row r="706" spans="4:4">
      <c r="D706" s="21"/>
    </row>
    <row r="707" spans="4:4">
      <c r="D707" s="21"/>
    </row>
    <row r="708" spans="4:4">
      <c r="D708" s="21"/>
    </row>
    <row r="709" spans="4:4">
      <c r="D709" s="21"/>
    </row>
    <row r="710" spans="4:4">
      <c r="D710" s="21"/>
    </row>
    <row r="711" spans="4:4">
      <c r="D711" s="21"/>
    </row>
    <row r="712" spans="4:4">
      <c r="D712" s="21"/>
    </row>
    <row r="713" spans="4:4">
      <c r="D713" s="21"/>
    </row>
    <row r="714" spans="4:4">
      <c r="D714" s="21"/>
    </row>
    <row r="715" spans="4:4">
      <c r="D715" s="21"/>
    </row>
    <row r="716" spans="4:4">
      <c r="D716" s="21"/>
    </row>
    <row r="717" spans="4:4">
      <c r="D717" s="21"/>
    </row>
    <row r="718" spans="4:4">
      <c r="D718" s="21"/>
    </row>
    <row r="719" spans="4:4">
      <c r="D719" s="21"/>
    </row>
    <row r="720" spans="4:4">
      <c r="D720" s="21"/>
    </row>
    <row r="721" spans="4:4">
      <c r="D721" s="21"/>
    </row>
    <row r="722" spans="4:4">
      <c r="D722" s="21"/>
    </row>
    <row r="723" spans="4:4">
      <c r="D723" s="21"/>
    </row>
    <row r="724" spans="4:4">
      <c r="D724" s="21"/>
    </row>
    <row r="725" spans="4:4">
      <c r="D725" s="21"/>
    </row>
    <row r="726" spans="4:4">
      <c r="D726" s="21"/>
    </row>
    <row r="727" spans="4:4">
      <c r="D727" s="21"/>
    </row>
    <row r="728" spans="4:4">
      <c r="D728" s="21"/>
    </row>
    <row r="729" spans="4:4">
      <c r="D729" s="21"/>
    </row>
    <row r="730" spans="4:4">
      <c r="D730" s="21"/>
    </row>
    <row r="731" spans="4:4">
      <c r="D731" s="21"/>
    </row>
    <row r="732" spans="4:4">
      <c r="D732" s="21"/>
    </row>
    <row r="733" spans="4:4">
      <c r="D733" s="21"/>
    </row>
    <row r="734" spans="4:4">
      <c r="D734" s="21"/>
    </row>
    <row r="735" spans="4:4">
      <c r="D735" s="21"/>
    </row>
    <row r="736" spans="4:4">
      <c r="D736" s="21"/>
    </row>
    <row r="737" spans="4:4">
      <c r="D737" s="21"/>
    </row>
    <row r="738" spans="4:4">
      <c r="D738" s="21"/>
    </row>
    <row r="739" spans="4:4">
      <c r="D739" s="21"/>
    </row>
    <row r="740" spans="4:4">
      <c r="D740" s="21"/>
    </row>
    <row r="741" spans="4:4">
      <c r="D741" s="21"/>
    </row>
    <row r="742" spans="4:4">
      <c r="D742" s="21"/>
    </row>
    <row r="743" spans="4:4">
      <c r="D743" s="21"/>
    </row>
    <row r="744" spans="4:4">
      <c r="D744" s="21"/>
    </row>
    <row r="745" spans="4:4">
      <c r="D745" s="21"/>
    </row>
    <row r="746" spans="4:4">
      <c r="D746" s="21"/>
    </row>
    <row r="747" spans="4:4">
      <c r="D747" s="21"/>
    </row>
    <row r="748" spans="4:4">
      <c r="D748" s="21"/>
    </row>
    <row r="749" spans="4:4">
      <c r="D749" s="21"/>
    </row>
    <row r="750" spans="4:4">
      <c r="D750" s="21"/>
    </row>
    <row r="751" spans="4:4">
      <c r="D751" s="21"/>
    </row>
    <row r="752" spans="4:4">
      <c r="D752" s="21"/>
    </row>
    <row r="753" spans="4:4">
      <c r="D753" s="21"/>
    </row>
    <row r="754" spans="4:4">
      <c r="D754" s="21"/>
    </row>
    <row r="755" spans="4:4">
      <c r="D755" s="21"/>
    </row>
    <row r="756" spans="4:4">
      <c r="D756" s="21"/>
    </row>
    <row r="757" spans="4:4">
      <c r="D757" s="21"/>
    </row>
    <row r="758" spans="4:4">
      <c r="D758" s="21"/>
    </row>
    <row r="759" spans="4:4">
      <c r="D759" s="21"/>
    </row>
    <row r="760" spans="4:4">
      <c r="D760" s="21"/>
    </row>
    <row r="761" spans="4:4">
      <c r="D761" s="21"/>
    </row>
    <row r="762" spans="4:4">
      <c r="D762" s="21"/>
    </row>
    <row r="763" spans="4:4">
      <c r="D763" s="21"/>
    </row>
    <row r="764" spans="4:4">
      <c r="D764" s="21"/>
    </row>
    <row r="765" spans="4:4">
      <c r="D765" s="21"/>
    </row>
    <row r="766" spans="4:4">
      <c r="D766" s="21"/>
    </row>
    <row r="767" spans="4:4">
      <c r="D767" s="21"/>
    </row>
    <row r="768" spans="4:4">
      <c r="D768" s="21"/>
    </row>
    <row r="769" spans="4:4">
      <c r="D769" s="21"/>
    </row>
    <row r="770" spans="4:4">
      <c r="D770" s="21"/>
    </row>
    <row r="771" spans="4:4">
      <c r="D771" s="21"/>
    </row>
    <row r="772" spans="4:4">
      <c r="D772" s="21"/>
    </row>
    <row r="773" spans="4:4">
      <c r="D773" s="21"/>
    </row>
    <row r="774" spans="4:4">
      <c r="D774" s="21"/>
    </row>
    <row r="775" spans="4:4">
      <c r="D775" s="21"/>
    </row>
    <row r="776" spans="4:4">
      <c r="D776" s="21"/>
    </row>
    <row r="777" spans="4:4">
      <c r="D777" s="21"/>
    </row>
    <row r="778" spans="4:4">
      <c r="D778" s="21"/>
    </row>
    <row r="779" spans="4:4">
      <c r="D779" s="21"/>
    </row>
    <row r="780" spans="4:4">
      <c r="D780" s="21"/>
    </row>
    <row r="781" spans="4:4">
      <c r="D781" s="21"/>
    </row>
    <row r="782" spans="4:4">
      <c r="D782" s="21"/>
    </row>
    <row r="783" spans="4:4">
      <c r="D783" s="21"/>
    </row>
    <row r="784" spans="4:4">
      <c r="D784" s="21"/>
    </row>
    <row r="785" spans="4:4">
      <c r="D785" s="21"/>
    </row>
    <row r="786" spans="4:4">
      <c r="D786" s="21"/>
    </row>
    <row r="787" spans="4:4">
      <c r="D787" s="21"/>
    </row>
    <row r="788" spans="4:4">
      <c r="D788" s="21"/>
    </row>
    <row r="789" spans="4:4">
      <c r="D789" s="21"/>
    </row>
    <row r="790" spans="4:4">
      <c r="D790" s="21"/>
    </row>
    <row r="791" spans="4:4">
      <c r="D791" s="21"/>
    </row>
    <row r="792" spans="4:4">
      <c r="D792" s="21"/>
    </row>
    <row r="793" spans="4:4">
      <c r="D793" s="21"/>
    </row>
    <row r="794" spans="4:4">
      <c r="D794" s="21"/>
    </row>
    <row r="795" spans="4:4">
      <c r="D795" s="21"/>
    </row>
    <row r="796" spans="4:4">
      <c r="D796" s="21"/>
    </row>
    <row r="797" spans="4:4">
      <c r="D797" s="21"/>
    </row>
    <row r="798" spans="4:4">
      <c r="D798" s="21"/>
    </row>
    <row r="799" spans="4:4">
      <c r="D799" s="21"/>
    </row>
    <row r="800" spans="4:4">
      <c r="D800" s="21"/>
    </row>
    <row r="801" spans="4:4">
      <c r="D801" s="21"/>
    </row>
    <row r="802" spans="4:4">
      <c r="D802" s="21"/>
    </row>
    <row r="803" spans="4:4">
      <c r="D803" s="21"/>
    </row>
    <row r="804" spans="4:4">
      <c r="D804" s="21"/>
    </row>
    <row r="805" spans="4:4">
      <c r="D805" s="21"/>
    </row>
    <row r="806" spans="4:4">
      <c r="D806" s="21"/>
    </row>
    <row r="807" spans="4:4">
      <c r="D807" s="21"/>
    </row>
    <row r="808" spans="4:4">
      <c r="D808" s="21"/>
    </row>
    <row r="809" spans="4:4">
      <c r="D809" s="21"/>
    </row>
    <row r="810" spans="4:4">
      <c r="D810" s="21"/>
    </row>
    <row r="811" spans="4:4">
      <c r="D811" s="21"/>
    </row>
    <row r="812" spans="4:4">
      <c r="D812" s="21"/>
    </row>
    <row r="813" spans="4:4">
      <c r="D813" s="21"/>
    </row>
    <row r="814" spans="4:4">
      <c r="D814" s="21"/>
    </row>
    <row r="815" spans="4:4">
      <c r="D815" s="21"/>
    </row>
    <row r="816" spans="4:4">
      <c r="D816" s="21"/>
    </row>
    <row r="817" spans="4:4">
      <c r="D817" s="21"/>
    </row>
    <row r="818" spans="4:4">
      <c r="D818" s="21"/>
    </row>
    <row r="819" spans="4:4">
      <c r="D819" s="21"/>
    </row>
    <row r="820" spans="4:4">
      <c r="D820" s="21"/>
    </row>
    <row r="821" spans="4:4">
      <c r="D821" s="21"/>
    </row>
    <row r="822" spans="4:4">
      <c r="D822" s="21"/>
    </row>
    <row r="823" spans="4:4">
      <c r="D823" s="21"/>
    </row>
    <row r="824" spans="4:4">
      <c r="D824" s="21"/>
    </row>
    <row r="825" spans="4:4">
      <c r="D825" s="21"/>
    </row>
    <row r="826" spans="4:4">
      <c r="D826" s="21"/>
    </row>
    <row r="827" spans="4:4">
      <c r="D827" s="21"/>
    </row>
    <row r="828" spans="4:4">
      <c r="D828" s="21"/>
    </row>
    <row r="829" spans="4:4">
      <c r="D829" s="21"/>
    </row>
    <row r="830" spans="4:4">
      <c r="D830" s="21"/>
    </row>
    <row r="831" spans="4:4">
      <c r="D831" s="21"/>
    </row>
    <row r="832" spans="4:4">
      <c r="D832" s="21"/>
    </row>
    <row r="833" spans="4:4">
      <c r="D833" s="21"/>
    </row>
    <row r="834" spans="4:4">
      <c r="D834" s="21"/>
    </row>
    <row r="835" spans="4:4">
      <c r="D835" s="21"/>
    </row>
    <row r="836" spans="4:4">
      <c r="D836" s="21"/>
    </row>
    <row r="837" spans="4:4">
      <c r="D837" s="21"/>
    </row>
    <row r="838" spans="4:4">
      <c r="D838" s="21"/>
    </row>
    <row r="839" spans="4:4">
      <c r="D839" s="21"/>
    </row>
    <row r="840" spans="4:4">
      <c r="D840" s="21"/>
    </row>
    <row r="841" spans="4:4">
      <c r="D841" s="21"/>
    </row>
    <row r="842" spans="4:4">
      <c r="D842" s="21"/>
    </row>
    <row r="843" spans="4:4">
      <c r="D843" s="21"/>
    </row>
    <row r="844" spans="4:4">
      <c r="D844" s="21"/>
    </row>
    <row r="845" spans="4:4">
      <c r="D845" s="21"/>
    </row>
    <row r="846" spans="4:4">
      <c r="D846" s="21"/>
    </row>
    <row r="847" spans="4:4">
      <c r="D847" s="21"/>
    </row>
    <row r="848" spans="4:4">
      <c r="D848" s="21"/>
    </row>
    <row r="849" spans="4:4">
      <c r="D849" s="21"/>
    </row>
    <row r="850" spans="4:4">
      <c r="D850" s="21"/>
    </row>
    <row r="851" spans="4:4">
      <c r="D851" s="21"/>
    </row>
    <row r="852" spans="4:4">
      <c r="D852" s="21"/>
    </row>
    <row r="853" spans="4:4">
      <c r="D853" s="21"/>
    </row>
    <row r="854" spans="4:4">
      <c r="D854" s="21"/>
    </row>
    <row r="855" spans="4:4">
      <c r="D855" s="21"/>
    </row>
    <row r="856" spans="4:4">
      <c r="D856" s="21"/>
    </row>
    <row r="857" spans="4:4">
      <c r="D857" s="21"/>
    </row>
    <row r="858" spans="4:4">
      <c r="D858" s="21"/>
    </row>
    <row r="859" spans="4:4">
      <c r="D859" s="21"/>
    </row>
    <row r="860" spans="4:4">
      <c r="D860" s="21"/>
    </row>
    <row r="861" spans="4:4">
      <c r="D861" s="21"/>
    </row>
    <row r="862" spans="4:4">
      <c r="D862" s="21"/>
    </row>
    <row r="863" spans="4:4">
      <c r="D863" s="21"/>
    </row>
    <row r="864" spans="4:4">
      <c r="D864" s="21"/>
    </row>
    <row r="865" spans="4:4">
      <c r="D865" s="21"/>
    </row>
    <row r="866" spans="4:4">
      <c r="D866" s="21"/>
    </row>
    <row r="867" spans="4:4">
      <c r="D867" s="21"/>
    </row>
    <row r="868" spans="4:4">
      <c r="D868" s="21"/>
    </row>
    <row r="869" spans="4:4">
      <c r="D869" s="21"/>
    </row>
    <row r="870" spans="4:4">
      <c r="D870" s="21"/>
    </row>
    <row r="871" spans="4:4">
      <c r="D871" s="21"/>
    </row>
    <row r="872" spans="4:4">
      <c r="D872" s="21"/>
    </row>
    <row r="873" spans="4:4">
      <c r="D873" s="21"/>
    </row>
    <row r="874" spans="4:4">
      <c r="D874" s="21"/>
    </row>
    <row r="875" spans="4:4">
      <c r="D875" s="21"/>
    </row>
    <row r="876" spans="4:4">
      <c r="D876" s="21"/>
    </row>
    <row r="877" spans="4:4">
      <c r="D877" s="21"/>
    </row>
    <row r="878" spans="4:4">
      <c r="D878" s="21"/>
    </row>
    <row r="879" spans="4:4">
      <c r="D879" s="21"/>
    </row>
    <row r="880" spans="4:4">
      <c r="D880" s="21"/>
    </row>
    <row r="881" spans="4:4">
      <c r="D881" s="21"/>
    </row>
    <row r="882" spans="4:4">
      <c r="D882" s="21"/>
    </row>
    <row r="883" spans="4:4">
      <c r="D883" s="21"/>
    </row>
    <row r="884" spans="4:4">
      <c r="D884" s="21"/>
    </row>
    <row r="885" spans="4:4">
      <c r="D885" s="21"/>
    </row>
    <row r="886" spans="4:4">
      <c r="D886" s="21"/>
    </row>
    <row r="887" spans="4:4">
      <c r="D887" s="21"/>
    </row>
    <row r="888" spans="4:4">
      <c r="D888" s="21"/>
    </row>
    <row r="889" spans="4:4">
      <c r="D889" s="21"/>
    </row>
    <row r="890" spans="4:4">
      <c r="D890" s="21"/>
    </row>
    <row r="891" spans="4:4">
      <c r="D891" s="21"/>
    </row>
    <row r="892" spans="4:4">
      <c r="D892" s="21"/>
    </row>
    <row r="893" spans="4:4">
      <c r="D893" s="21"/>
    </row>
    <row r="894" spans="4:4">
      <c r="D894" s="21"/>
    </row>
    <row r="895" spans="4:4">
      <c r="D895" s="21"/>
    </row>
    <row r="896" spans="4:4">
      <c r="D896" s="21"/>
    </row>
    <row r="897" spans="4:4">
      <c r="D897" s="21"/>
    </row>
    <row r="898" spans="4:4">
      <c r="D898" s="21"/>
    </row>
    <row r="899" spans="4:4">
      <c r="D899" s="21"/>
    </row>
    <row r="900" spans="4:4">
      <c r="D900" s="21"/>
    </row>
    <row r="901" spans="4:4">
      <c r="D901" s="21"/>
    </row>
    <row r="902" spans="4:4">
      <c r="D902" s="21"/>
    </row>
    <row r="903" spans="4:4">
      <c r="D903" s="21"/>
    </row>
    <row r="904" spans="4:4">
      <c r="D904" s="21"/>
    </row>
    <row r="905" spans="4:4">
      <c r="D905" s="21"/>
    </row>
    <row r="906" spans="4:4">
      <c r="D906" s="21"/>
    </row>
    <row r="907" spans="4:4">
      <c r="D907" s="21"/>
    </row>
    <row r="908" spans="4:4">
      <c r="D908" s="21"/>
    </row>
    <row r="909" spans="4:4">
      <c r="D909" s="21"/>
    </row>
    <row r="910" spans="4:4">
      <c r="D910" s="21"/>
    </row>
    <row r="911" spans="4:4">
      <c r="D911" s="21"/>
    </row>
    <row r="912" spans="4:4">
      <c r="D912" s="21"/>
    </row>
    <row r="913" spans="4:4">
      <c r="D913" s="21"/>
    </row>
    <row r="914" spans="4:4">
      <c r="D914" s="21"/>
    </row>
    <row r="915" spans="4:4">
      <c r="D915" s="21"/>
    </row>
    <row r="916" spans="4:4">
      <c r="D916" s="21"/>
    </row>
    <row r="917" spans="4:4">
      <c r="D917" s="21"/>
    </row>
    <row r="918" spans="4:4">
      <c r="D918" s="21"/>
    </row>
    <row r="919" spans="4:4">
      <c r="D919" s="21"/>
    </row>
    <row r="920" spans="4:4">
      <c r="D920" s="21"/>
    </row>
    <row r="921" spans="4:4">
      <c r="D921" s="21"/>
    </row>
    <row r="922" spans="4:4">
      <c r="D922" s="21"/>
    </row>
    <row r="923" spans="4:4">
      <c r="D923" s="21"/>
    </row>
    <row r="924" spans="4:4">
      <c r="D924" s="21"/>
    </row>
    <row r="925" spans="4:4">
      <c r="D925" s="21"/>
    </row>
    <row r="926" spans="4:4">
      <c r="D926" s="21"/>
    </row>
    <row r="927" spans="4:4">
      <c r="D927" s="21"/>
    </row>
    <row r="928" spans="4:4">
      <c r="D928" s="21"/>
    </row>
    <row r="929" spans="4:4">
      <c r="D929" s="21"/>
    </row>
    <row r="930" spans="4:4">
      <c r="D930" s="21"/>
    </row>
    <row r="931" spans="4:4">
      <c r="D931" s="21"/>
    </row>
    <row r="932" spans="4:4">
      <c r="D932" s="21"/>
    </row>
    <row r="933" spans="4:4">
      <c r="D933" s="21"/>
    </row>
    <row r="934" spans="4:4">
      <c r="D934" s="21"/>
    </row>
    <row r="935" spans="4:4">
      <c r="D935" s="21"/>
    </row>
    <row r="936" spans="4:4">
      <c r="D936" s="21"/>
    </row>
    <row r="937" spans="4:4">
      <c r="D937" s="21"/>
    </row>
    <row r="938" spans="4:4">
      <c r="D938" s="21"/>
    </row>
    <row r="939" spans="4:4">
      <c r="D939" s="21"/>
    </row>
    <row r="940" spans="4:4">
      <c r="D940" s="21"/>
    </row>
    <row r="941" spans="4:4">
      <c r="D941" s="21"/>
    </row>
    <row r="942" spans="4:4">
      <c r="D942" s="21"/>
    </row>
    <row r="943" spans="4:4">
      <c r="D943" s="21"/>
    </row>
    <row r="944" spans="4:4">
      <c r="D944" s="21"/>
    </row>
    <row r="945" spans="4:4">
      <c r="D945" s="21"/>
    </row>
    <row r="946" spans="4:4">
      <c r="D946" s="21"/>
    </row>
    <row r="947" spans="4:4">
      <c r="D947" s="21"/>
    </row>
    <row r="948" spans="4:4">
      <c r="D948" s="21"/>
    </row>
    <row r="949" spans="4:4">
      <c r="D949" s="21"/>
    </row>
    <row r="950" spans="4:4">
      <c r="D950" s="21"/>
    </row>
    <row r="951" spans="4:4">
      <c r="D951" s="21"/>
    </row>
    <row r="952" spans="4:4">
      <c r="D952" s="21"/>
    </row>
    <row r="953" spans="4:4">
      <c r="D953" s="21"/>
    </row>
    <row r="954" spans="4:4">
      <c r="D954" s="21"/>
    </row>
    <row r="955" spans="4:4">
      <c r="D955" s="21"/>
    </row>
    <row r="956" spans="4:4">
      <c r="D956" s="21"/>
    </row>
    <row r="957" spans="4:4">
      <c r="D957" s="21"/>
    </row>
    <row r="958" spans="4:4">
      <c r="D958" s="21"/>
    </row>
    <row r="959" spans="4:4">
      <c r="D959" s="21"/>
    </row>
    <row r="960" spans="4:4">
      <c r="D960" s="21"/>
    </row>
    <row r="961" spans="4:4">
      <c r="D961" s="21"/>
    </row>
    <row r="962" spans="4:4">
      <c r="D962" s="21"/>
    </row>
    <row r="963" spans="4:4">
      <c r="D963" s="21"/>
    </row>
    <row r="964" spans="4:4">
      <c r="D964" s="21"/>
    </row>
    <row r="965" spans="4:4">
      <c r="D965" s="21"/>
    </row>
    <row r="966" spans="4:4">
      <c r="D966" s="21"/>
    </row>
    <row r="967" spans="4:4">
      <c r="D967" s="21"/>
    </row>
    <row r="968" spans="4:4">
      <c r="D968" s="21"/>
    </row>
    <row r="969" spans="4:4">
      <c r="D969" s="21"/>
    </row>
    <row r="970" spans="4:4">
      <c r="D970" s="21"/>
    </row>
    <row r="971" spans="4:4">
      <c r="D971" s="21"/>
    </row>
    <row r="972" spans="4:4">
      <c r="D972" s="21"/>
    </row>
    <row r="973" spans="4:4">
      <c r="D973" s="21"/>
    </row>
    <row r="974" spans="4:4">
      <c r="D974" s="21"/>
    </row>
    <row r="975" spans="4:4">
      <c r="D975" s="21"/>
    </row>
    <row r="976" spans="4:4">
      <c r="D976" s="21"/>
    </row>
    <row r="977" spans="4:4">
      <c r="D977" s="21"/>
    </row>
    <row r="978" spans="4:4">
      <c r="D978" s="21"/>
    </row>
    <row r="979" spans="4:4">
      <c r="D979" s="21"/>
    </row>
    <row r="980" spans="4:4">
      <c r="D980" s="21"/>
    </row>
    <row r="981" spans="4:4">
      <c r="D981" s="21"/>
    </row>
    <row r="982" spans="4:4">
      <c r="D982" s="21"/>
    </row>
    <row r="983" spans="4:4">
      <c r="D983" s="21"/>
    </row>
    <row r="984" spans="4:4">
      <c r="D984" s="21"/>
    </row>
    <row r="985" spans="4:4">
      <c r="D985" s="21"/>
    </row>
    <row r="986" spans="4:4">
      <c r="D986" s="21"/>
    </row>
    <row r="987" spans="4:4">
      <c r="D987" s="21"/>
    </row>
    <row r="988" spans="4:4">
      <c r="D988" s="21"/>
    </row>
    <row r="989" spans="4:4">
      <c r="D989" s="21"/>
    </row>
    <row r="990" spans="4:4">
      <c r="D990" s="21"/>
    </row>
    <row r="991" spans="4:4">
      <c r="D991" s="21"/>
    </row>
    <row r="992" spans="4:4">
      <c r="D992" s="21"/>
    </row>
    <row r="993" spans="3:6">
      <c r="D993" s="21"/>
    </row>
    <row r="994" spans="3:6">
      <c r="D994" s="21"/>
    </row>
    <row r="995" spans="3:6">
      <c r="D995" s="21"/>
    </row>
    <row r="996" spans="3:6">
      <c r="D996" s="21"/>
    </row>
    <row r="997" spans="3:6">
      <c r="D997" s="21"/>
    </row>
    <row r="998" spans="3:6">
      <c r="D998" s="21"/>
    </row>
    <row r="999" spans="3:6">
      <c r="D999" s="21"/>
    </row>
    <row r="1000" spans="3:6">
      <c r="D1000" s="21"/>
    </row>
    <row r="1001" spans="3:6">
      <c r="D1001" s="24" t="s">
        <v>16</v>
      </c>
      <c r="E1001" s="145" t="s">
        <v>14</v>
      </c>
      <c r="F1001" s="147" t="s">
        <v>15</v>
      </c>
    </row>
    <row r="1002" spans="3:6">
      <c r="C1002" s="46" t="s">
        <v>66</v>
      </c>
      <c r="D1002" s="231">
        <v>42157</v>
      </c>
      <c r="E1002" s="233">
        <v>35.620085000000003</v>
      </c>
      <c r="F1002" s="234">
        <v>8825400</v>
      </c>
    </row>
    <row r="1003" spans="3:6">
      <c r="D1003" s="231">
        <v>42158</v>
      </c>
      <c r="E1003" s="233">
        <v>35.367842000000003</v>
      </c>
      <c r="F1003" s="234">
        <v>12395800</v>
      </c>
    </row>
    <row r="1004" spans="3:6">
      <c r="D1004" s="231">
        <v>42159</v>
      </c>
      <c r="E1004" s="233">
        <v>35.217568</v>
      </c>
      <c r="F1004" s="234">
        <v>10515100</v>
      </c>
    </row>
    <row r="1005" spans="3:6">
      <c r="D1005" s="231">
        <v>42160</v>
      </c>
      <c r="E1005" s="233">
        <v>34.895552000000002</v>
      </c>
      <c r="F1005" s="234">
        <v>7974700</v>
      </c>
    </row>
    <row r="1006" spans="3:6">
      <c r="D1006" s="231">
        <v>42163</v>
      </c>
      <c r="E1006" s="233">
        <v>34.637942000000002</v>
      </c>
      <c r="F1006" s="234">
        <v>6931500</v>
      </c>
    </row>
    <row r="1007" spans="3:6">
      <c r="D1007" s="231">
        <v>42164</v>
      </c>
      <c r="E1007" s="233">
        <v>34.391066000000002</v>
      </c>
      <c r="F1007" s="234">
        <v>9781400</v>
      </c>
    </row>
    <row r="1008" spans="3:6">
      <c r="D1008" s="231">
        <v>42165</v>
      </c>
      <c r="E1008" s="233">
        <v>35.432245000000002</v>
      </c>
      <c r="F1008" s="234">
        <v>17805200</v>
      </c>
    </row>
    <row r="1009" spans="4:6">
      <c r="D1009" s="231">
        <v>42166</v>
      </c>
      <c r="E1009" s="233">
        <v>36.634427000000002</v>
      </c>
      <c r="F1009" s="234">
        <v>23528500</v>
      </c>
    </row>
    <row r="1010" spans="4:6">
      <c r="D1010" s="231">
        <v>42167</v>
      </c>
      <c r="E1010" s="233">
        <v>36.634427000000002</v>
      </c>
      <c r="F1010" s="234">
        <v>18214100</v>
      </c>
    </row>
    <row r="1011" spans="4:6">
      <c r="D1011" s="231">
        <v>42170</v>
      </c>
      <c r="E1011" s="233">
        <v>36.462688999999997</v>
      </c>
      <c r="F1011" s="234">
        <v>11330100</v>
      </c>
    </row>
    <row r="1012" spans="4:6">
      <c r="D1012" s="231">
        <v>42171</v>
      </c>
      <c r="E1012" s="233">
        <v>36.414383999999998</v>
      </c>
      <c r="F1012" s="234">
        <v>17176500</v>
      </c>
    </row>
    <row r="1013" spans="4:6">
      <c r="D1013" s="231">
        <v>42172</v>
      </c>
      <c r="E1013" s="233">
        <v>36.575392000000001</v>
      </c>
      <c r="F1013" s="234">
        <v>11603600</v>
      </c>
    </row>
    <row r="1014" spans="4:6">
      <c r="D1014" s="231">
        <v>42173</v>
      </c>
      <c r="E1014" s="233">
        <v>37.165748999999998</v>
      </c>
      <c r="F1014" s="234">
        <v>13697000</v>
      </c>
    </row>
    <row r="1015" spans="4:6">
      <c r="D1015" s="231">
        <v>42174</v>
      </c>
      <c r="E1015" s="233">
        <v>37.251620000000003</v>
      </c>
      <c r="F1015" s="234">
        <v>14188200</v>
      </c>
    </row>
    <row r="1016" spans="4:6">
      <c r="D1016" s="231">
        <v>42177</v>
      </c>
      <c r="E1016" s="233">
        <v>37.584367</v>
      </c>
      <c r="F1016" s="234">
        <v>12785900</v>
      </c>
    </row>
    <row r="1017" spans="4:6">
      <c r="D1017" s="231">
        <v>42178</v>
      </c>
      <c r="E1017" s="233">
        <v>37.927849000000002</v>
      </c>
      <c r="F1017" s="234">
        <v>12088700</v>
      </c>
    </row>
    <row r="1018" spans="4:6">
      <c r="D1018" s="231">
        <v>42179</v>
      </c>
      <c r="E1018" s="233">
        <v>38.448439999999998</v>
      </c>
      <c r="F1018" s="234">
        <v>19227000</v>
      </c>
    </row>
    <row r="1019" spans="4:6">
      <c r="D1019" s="231">
        <v>42180</v>
      </c>
      <c r="E1019" s="233">
        <v>38.824120000000001</v>
      </c>
      <c r="F1019" s="234">
        <v>17348700</v>
      </c>
    </row>
    <row r="1020" spans="4:6">
      <c r="D1020" s="231">
        <v>42181</v>
      </c>
      <c r="E1020" s="233">
        <v>38.598709999999997</v>
      </c>
      <c r="F1020" s="234">
        <v>24021700</v>
      </c>
    </row>
    <row r="1021" spans="4:6">
      <c r="D1021" s="231">
        <v>42184</v>
      </c>
      <c r="E1021" s="233">
        <v>37.917113999999998</v>
      </c>
      <c r="F1021" s="234">
        <v>12327300</v>
      </c>
    </row>
    <row r="1022" spans="4:6">
      <c r="D1022" s="231">
        <v>42185</v>
      </c>
      <c r="E1022" s="233">
        <v>37.530698999999998</v>
      </c>
      <c r="F1022" s="234">
        <v>18308200</v>
      </c>
    </row>
    <row r="1023" spans="4:6">
      <c r="D1023" s="231">
        <v>42186</v>
      </c>
      <c r="E1023" s="233">
        <v>38.395446999999997</v>
      </c>
      <c r="F1023" s="234">
        <v>24435200</v>
      </c>
    </row>
    <row r="1024" spans="4:6">
      <c r="D1024" s="231">
        <v>42187</v>
      </c>
      <c r="E1024" s="233">
        <v>37.842140000000001</v>
      </c>
      <c r="F1024" s="234">
        <v>20257100</v>
      </c>
    </row>
    <row r="1025" spans="4:6">
      <c r="D1025" s="231">
        <v>42191</v>
      </c>
      <c r="E1025" s="233">
        <v>37.585250000000002</v>
      </c>
      <c r="F1025" s="234">
        <v>17521500</v>
      </c>
    </row>
    <row r="1026" spans="4:6">
      <c r="D1026" s="231">
        <v>42192</v>
      </c>
      <c r="E1026" s="233">
        <v>36.666367000000001</v>
      </c>
      <c r="F1026" s="234">
        <v>17082700</v>
      </c>
    </row>
    <row r="1027" spans="4:6">
      <c r="D1027" s="231">
        <v>42193</v>
      </c>
      <c r="E1027" s="233">
        <v>36.063659000000001</v>
      </c>
      <c r="F1027" s="234">
        <v>7799300</v>
      </c>
    </row>
    <row r="1028" spans="4:6">
      <c r="D1028" s="231">
        <v>42194</v>
      </c>
      <c r="E1028" s="233">
        <v>36.577443000000002</v>
      </c>
      <c r="F1028" s="234">
        <v>10327200</v>
      </c>
    </row>
    <row r="1029" spans="4:6">
      <c r="D1029" s="231">
        <v>42195</v>
      </c>
      <c r="E1029" s="233">
        <v>37.16039</v>
      </c>
      <c r="F1029" s="234">
        <v>10109600</v>
      </c>
    </row>
    <row r="1030" spans="4:6">
      <c r="D1030" s="231">
        <v>42198</v>
      </c>
      <c r="E1030" s="233">
        <v>37.150508000000002</v>
      </c>
      <c r="F1030" s="234">
        <v>8969100</v>
      </c>
    </row>
    <row r="1031" spans="4:6">
      <c r="D1031" s="231">
        <v>42199</v>
      </c>
      <c r="E1031" s="233">
        <v>37.278955000000003</v>
      </c>
      <c r="F1031" s="234">
        <v>11631000</v>
      </c>
    </row>
    <row r="1032" spans="4:6">
      <c r="D1032" s="231">
        <v>42200</v>
      </c>
      <c r="E1032" s="233">
        <v>37.249313999999998</v>
      </c>
      <c r="F1032" s="234">
        <v>12867400</v>
      </c>
    </row>
    <row r="1033" spans="4:6">
      <c r="D1033" s="231">
        <v>42201</v>
      </c>
      <c r="E1033" s="233">
        <v>37.318477000000001</v>
      </c>
      <c r="F1033" s="234">
        <v>8280700</v>
      </c>
    </row>
    <row r="1034" spans="4:6">
      <c r="D1034" s="231">
        <v>42202</v>
      </c>
      <c r="E1034" s="233">
        <v>36.913378999999999</v>
      </c>
      <c r="F1034" s="234">
        <v>8858100</v>
      </c>
    </row>
    <row r="1035" spans="4:6">
      <c r="D1035" s="231">
        <v>42205</v>
      </c>
      <c r="E1035" s="233">
        <v>37.209792</v>
      </c>
      <c r="F1035" s="234">
        <v>12162900</v>
      </c>
    </row>
    <row r="1036" spans="4:6">
      <c r="D1036" s="231">
        <v>42206</v>
      </c>
      <c r="E1036" s="233">
        <v>37.397519000000003</v>
      </c>
      <c r="F1036" s="234">
        <v>7290900</v>
      </c>
    </row>
    <row r="1037" spans="4:6">
      <c r="D1037" s="231">
        <v>42207</v>
      </c>
      <c r="E1037" s="233">
        <v>37.259193000000003</v>
      </c>
      <c r="F1037" s="234">
        <v>8715400</v>
      </c>
    </row>
    <row r="1038" spans="4:6">
      <c r="D1038" s="231">
        <v>42208</v>
      </c>
      <c r="E1038" s="233">
        <v>37.516086999999999</v>
      </c>
      <c r="F1038" s="234">
        <v>10271800</v>
      </c>
    </row>
    <row r="1039" spans="4:6">
      <c r="D1039" s="231">
        <v>42209</v>
      </c>
      <c r="E1039" s="233">
        <v>37.19003</v>
      </c>
      <c r="F1039" s="234">
        <v>6612600</v>
      </c>
    </row>
    <row r="1040" spans="4:6">
      <c r="D1040" s="231">
        <v>42212</v>
      </c>
      <c r="E1040" s="233">
        <v>37.249313999999998</v>
      </c>
      <c r="F1040" s="234">
        <v>8898000</v>
      </c>
    </row>
    <row r="1041" spans="4:6">
      <c r="D1041" s="231">
        <v>42213</v>
      </c>
      <c r="E1041" s="233">
        <v>37.634650999999998</v>
      </c>
      <c r="F1041" s="234">
        <v>8299900</v>
      </c>
    </row>
    <row r="1042" spans="4:6">
      <c r="D1042" s="231">
        <v>42214</v>
      </c>
      <c r="E1042" s="233">
        <v>38.039749999999998</v>
      </c>
      <c r="F1042" s="234">
        <v>8413900</v>
      </c>
    </row>
    <row r="1043" spans="4:6">
      <c r="D1043" s="231">
        <v>42215</v>
      </c>
      <c r="E1043" s="233">
        <v>39.531697000000001</v>
      </c>
      <c r="F1043" s="234">
        <v>14504000</v>
      </c>
    </row>
    <row r="1044" spans="4:6">
      <c r="D1044" s="231">
        <v>42216</v>
      </c>
      <c r="E1044" s="233">
        <v>39.600864000000001</v>
      </c>
      <c r="F1044" s="234">
        <v>11660300</v>
      </c>
    </row>
    <row r="1045" spans="4:6">
      <c r="D1045" s="231">
        <v>42219</v>
      </c>
      <c r="E1045" s="233">
        <v>39.037674000000003</v>
      </c>
      <c r="F1045" s="234">
        <v>6949200</v>
      </c>
    </row>
    <row r="1046" spans="4:6">
      <c r="D1046" s="231">
        <v>42220</v>
      </c>
      <c r="E1046" s="233">
        <v>39.828113999999999</v>
      </c>
      <c r="F1046" s="234">
        <v>76058800</v>
      </c>
    </row>
    <row r="1047" spans="4:6">
      <c r="D1047" s="231">
        <v>42221</v>
      </c>
      <c r="E1047" s="233">
        <v>41.626356000000001</v>
      </c>
      <c r="F1047" s="234">
        <v>40376600</v>
      </c>
    </row>
    <row r="1048" spans="4:6">
      <c r="D1048" s="231">
        <v>42222</v>
      </c>
      <c r="E1048" s="233">
        <v>41.428745999999997</v>
      </c>
      <c r="F1048" s="234">
        <v>23178500</v>
      </c>
    </row>
    <row r="1049" spans="4:6">
      <c r="D1049" s="231">
        <v>42223</v>
      </c>
      <c r="E1049" s="233">
        <v>41.379345000000001</v>
      </c>
      <c r="F1049" s="234">
        <v>11530500</v>
      </c>
    </row>
    <row r="1050" spans="4:6">
      <c r="D1050" s="231">
        <v>42226</v>
      </c>
      <c r="E1050" s="233">
        <v>41.537432000000003</v>
      </c>
      <c r="F1050" s="234">
        <v>9214300</v>
      </c>
    </row>
    <row r="1051" spans="4:6">
      <c r="D1051" s="231">
        <v>42227</v>
      </c>
      <c r="E1051" s="233">
        <v>41.260776999999997</v>
      </c>
      <c r="F1051" s="234">
        <v>6935500</v>
      </c>
    </row>
    <row r="1052" spans="4:6">
      <c r="D1052" s="231">
        <v>42228</v>
      </c>
      <c r="E1052" s="233">
        <v>40.332014999999998</v>
      </c>
      <c r="F1052" s="234">
        <v>7711300</v>
      </c>
    </row>
    <row r="1053" spans="4:6">
      <c r="D1053" s="231">
        <v>42229</v>
      </c>
      <c r="E1053" s="233">
        <v>40.332014999999998</v>
      </c>
      <c r="F1053" s="234">
        <v>4966900</v>
      </c>
    </row>
    <row r="1054" spans="4:6">
      <c r="D1054" s="231">
        <v>42230</v>
      </c>
      <c r="E1054" s="233">
        <v>40.411060999999997</v>
      </c>
      <c r="F1054" s="234">
        <v>4402500</v>
      </c>
    </row>
    <row r="1055" spans="4:6">
      <c r="D1055" s="231">
        <v>42233</v>
      </c>
      <c r="E1055" s="233">
        <v>40.272731</v>
      </c>
      <c r="F1055" s="234">
        <v>6676300</v>
      </c>
    </row>
    <row r="1056" spans="4:6">
      <c r="D1056" s="231">
        <v>42234</v>
      </c>
      <c r="E1056" s="233">
        <v>40.104765</v>
      </c>
      <c r="F1056" s="234">
        <v>4176100</v>
      </c>
    </row>
    <row r="1057" spans="4:6">
      <c r="D1057" s="231">
        <v>42235</v>
      </c>
      <c r="E1057" s="233">
        <v>39.660144000000003</v>
      </c>
      <c r="F1057" s="234">
        <v>6773900</v>
      </c>
    </row>
    <row r="1058" spans="4:6">
      <c r="D1058" s="231">
        <v>42236</v>
      </c>
      <c r="E1058" s="233">
        <v>39.136481000000003</v>
      </c>
      <c r="F1058" s="234">
        <v>7850000</v>
      </c>
    </row>
    <row r="1059" spans="4:6">
      <c r="D1059" s="231">
        <v>42237</v>
      </c>
      <c r="E1059" s="233">
        <v>37.822378999999998</v>
      </c>
      <c r="F1059" s="234">
        <v>15192700</v>
      </c>
    </row>
    <row r="1060" spans="4:6">
      <c r="D1060" s="231">
        <v>42240</v>
      </c>
      <c r="E1060" s="233">
        <v>36.725648</v>
      </c>
      <c r="F1060" s="234">
        <v>15628800</v>
      </c>
    </row>
    <row r="1061" spans="4:6">
      <c r="D1061" s="231">
        <v>42241</v>
      </c>
      <c r="E1061" s="233">
        <v>36.528041999999999</v>
      </c>
      <c r="F1061" s="234">
        <v>10118100</v>
      </c>
    </row>
    <row r="1062" spans="4:6">
      <c r="D1062" s="231">
        <v>42242</v>
      </c>
      <c r="E1062" s="233">
        <v>37.219670000000001</v>
      </c>
      <c r="F1062" s="234">
        <v>8622300</v>
      </c>
    </row>
    <row r="1063" spans="4:6">
      <c r="D1063" s="231">
        <v>42243</v>
      </c>
      <c r="E1063" s="233">
        <v>38.128673999999997</v>
      </c>
      <c r="F1063" s="234">
        <v>9217800</v>
      </c>
    </row>
    <row r="1064" spans="4:6">
      <c r="D1064" s="231">
        <v>42244</v>
      </c>
      <c r="E1064" s="233">
        <v>38.286760999999998</v>
      </c>
      <c r="F1064" s="234">
        <v>6382400</v>
      </c>
    </row>
    <row r="1065" spans="4:6">
      <c r="D1065" s="231">
        <v>42247</v>
      </c>
      <c r="E1065" s="233">
        <v>37.990347999999997</v>
      </c>
      <c r="F1065" s="234">
        <v>4810100</v>
      </c>
    </row>
    <row r="1066" spans="4:6">
      <c r="D1066" s="231">
        <v>42248</v>
      </c>
      <c r="E1066" s="233">
        <v>36.784931999999998</v>
      </c>
      <c r="F1066" s="234">
        <v>6330700</v>
      </c>
    </row>
    <row r="1067" spans="4:6">
      <c r="D1067" s="231">
        <v>42249</v>
      </c>
      <c r="E1067" s="233">
        <v>37.067400999999997</v>
      </c>
      <c r="F1067" s="234">
        <v>3414100</v>
      </c>
    </row>
    <row r="1068" spans="4:6">
      <c r="D1068" s="231">
        <v>42250</v>
      </c>
      <c r="E1068" s="233">
        <v>36.720511000000002</v>
      </c>
      <c r="F1068" s="234">
        <v>5842300</v>
      </c>
    </row>
    <row r="1069" spans="4:6">
      <c r="D1069" s="231">
        <v>42251</v>
      </c>
      <c r="E1069" s="233">
        <v>35.818604000000001</v>
      </c>
      <c r="F1069" s="234">
        <v>8565000</v>
      </c>
    </row>
    <row r="1070" spans="4:6">
      <c r="D1070" s="231">
        <v>42255</v>
      </c>
      <c r="E1070" s="233">
        <v>36.185312000000003</v>
      </c>
      <c r="F1070" s="234">
        <v>8096800</v>
      </c>
    </row>
    <row r="1071" spans="4:6">
      <c r="D1071" s="231">
        <v>42256</v>
      </c>
      <c r="E1071" s="233">
        <v>35.987093999999999</v>
      </c>
      <c r="F1071" s="234">
        <v>4296900</v>
      </c>
    </row>
    <row r="1072" spans="4:6">
      <c r="D1072" s="231">
        <v>42257</v>
      </c>
      <c r="E1072" s="233">
        <v>35.749226999999998</v>
      </c>
      <c r="F1072" s="234">
        <v>5880800</v>
      </c>
    </row>
    <row r="1073" spans="4:6">
      <c r="D1073" s="231">
        <v>42258</v>
      </c>
      <c r="E1073" s="233">
        <v>35.699672</v>
      </c>
      <c r="F1073" s="234">
        <v>3885200</v>
      </c>
    </row>
    <row r="1074" spans="4:6">
      <c r="D1074" s="231">
        <v>42261</v>
      </c>
      <c r="E1074" s="233">
        <v>35.650117000000002</v>
      </c>
      <c r="F1074" s="234">
        <v>3269900</v>
      </c>
    </row>
    <row r="1075" spans="4:6">
      <c r="D1075" s="231">
        <v>42262</v>
      </c>
      <c r="E1075" s="233">
        <v>35.927625999999997</v>
      </c>
      <c r="F1075" s="234">
        <v>3137800</v>
      </c>
    </row>
    <row r="1076" spans="4:6">
      <c r="D1076" s="231">
        <v>42263</v>
      </c>
      <c r="E1076" s="233">
        <v>35.887981000000003</v>
      </c>
      <c r="F1076" s="234">
        <v>3037700</v>
      </c>
    </row>
    <row r="1077" spans="4:6">
      <c r="D1077" s="231">
        <v>42264</v>
      </c>
      <c r="E1077" s="233">
        <v>36.026735000000002</v>
      </c>
      <c r="F1077" s="234">
        <v>3351200</v>
      </c>
    </row>
    <row r="1078" spans="4:6">
      <c r="D1078" s="231">
        <v>42265</v>
      </c>
      <c r="E1078" s="233">
        <v>35.927625999999997</v>
      </c>
      <c r="F1078" s="234">
        <v>6928100</v>
      </c>
    </row>
    <row r="1079" spans="4:6">
      <c r="D1079" s="231">
        <v>42268</v>
      </c>
      <c r="E1079" s="233">
        <v>35.630294999999997</v>
      </c>
      <c r="F1079" s="234">
        <v>4207200</v>
      </c>
    </row>
    <row r="1080" spans="4:6">
      <c r="D1080" s="231">
        <v>42269</v>
      </c>
      <c r="E1080" s="233">
        <v>35.164473000000001</v>
      </c>
      <c r="F1080" s="234">
        <v>6022300</v>
      </c>
    </row>
    <row r="1081" spans="4:6">
      <c r="D1081" s="231">
        <v>42270</v>
      </c>
      <c r="E1081" s="233">
        <v>35.441982000000003</v>
      </c>
      <c r="F1081" s="234">
        <v>4406300</v>
      </c>
    </row>
    <row r="1082" spans="4:6">
      <c r="D1082" s="231">
        <v>42271</v>
      </c>
      <c r="E1082" s="233">
        <v>34.976163999999997</v>
      </c>
      <c r="F1082" s="234">
        <v>6047300</v>
      </c>
    </row>
    <row r="1083" spans="4:6">
      <c r="D1083" s="231">
        <v>42272</v>
      </c>
      <c r="E1083" s="233">
        <v>34.143633999999999</v>
      </c>
      <c r="F1083" s="234">
        <v>3936200</v>
      </c>
    </row>
    <row r="1084" spans="4:6">
      <c r="D1084" s="231">
        <v>42275</v>
      </c>
      <c r="E1084" s="233">
        <v>32.300175000000003</v>
      </c>
      <c r="F1084" s="234">
        <v>7741700</v>
      </c>
    </row>
    <row r="1085" spans="4:6">
      <c r="D1085" s="231">
        <v>42276</v>
      </c>
      <c r="E1085" s="233">
        <v>32.399284000000002</v>
      </c>
      <c r="F1085" s="234">
        <v>9033800</v>
      </c>
    </row>
    <row r="1086" spans="4:6">
      <c r="D1086" s="231">
        <v>42277</v>
      </c>
      <c r="E1086" s="233">
        <v>32.557861000000003</v>
      </c>
      <c r="F1086" s="234">
        <v>6117600</v>
      </c>
    </row>
    <row r="1087" spans="4:6">
      <c r="D1087" s="231">
        <v>42278</v>
      </c>
      <c r="E1087" s="233">
        <v>32.438929000000002</v>
      </c>
      <c r="F1087" s="234">
        <v>5616100</v>
      </c>
    </row>
    <row r="1088" spans="4:6">
      <c r="D1088" s="231">
        <v>42279</v>
      </c>
      <c r="E1088" s="233">
        <v>33.251637000000002</v>
      </c>
      <c r="F1088" s="234">
        <v>7624300</v>
      </c>
    </row>
    <row r="1089" spans="4:6">
      <c r="D1089" s="231">
        <v>42282</v>
      </c>
      <c r="E1089" s="233">
        <v>33.003860000000003</v>
      </c>
      <c r="F1089" s="234">
        <v>7007100</v>
      </c>
    </row>
    <row r="1090" spans="4:6">
      <c r="D1090" s="231">
        <v>42283</v>
      </c>
      <c r="E1090" s="233">
        <v>31.983021000000001</v>
      </c>
      <c r="F1090" s="234">
        <v>9273700</v>
      </c>
    </row>
    <row r="1091" spans="4:6">
      <c r="D1091" s="231">
        <v>42284</v>
      </c>
      <c r="E1091" s="233">
        <v>32.617328999999998</v>
      </c>
      <c r="F1091" s="234">
        <v>7084700</v>
      </c>
    </row>
    <row r="1092" spans="4:6">
      <c r="D1092" s="231">
        <v>42285</v>
      </c>
      <c r="E1092" s="233">
        <v>32.954304999999998</v>
      </c>
      <c r="F1092" s="234">
        <v>6958900</v>
      </c>
    </row>
    <row r="1093" spans="4:6">
      <c r="D1093" s="231">
        <v>42286</v>
      </c>
      <c r="E1093" s="233">
        <v>32.914659999999998</v>
      </c>
      <c r="F1093" s="234">
        <v>4960200</v>
      </c>
    </row>
    <row r="1094" spans="4:6">
      <c r="D1094" s="231">
        <v>42289</v>
      </c>
      <c r="E1094" s="233">
        <v>33.172350000000002</v>
      </c>
      <c r="F1094" s="234">
        <v>3747600</v>
      </c>
    </row>
    <row r="1095" spans="4:6">
      <c r="D1095" s="231">
        <v>42290</v>
      </c>
      <c r="E1095" s="233">
        <v>32.805638000000002</v>
      </c>
      <c r="F1095" s="234">
        <v>6068300</v>
      </c>
    </row>
    <row r="1096" spans="4:6">
      <c r="D1096" s="231">
        <v>42291</v>
      </c>
      <c r="E1096" s="233">
        <v>32.756082999999997</v>
      </c>
      <c r="F1096" s="234">
        <v>3246800</v>
      </c>
    </row>
    <row r="1097" spans="4:6">
      <c r="D1097" s="231">
        <v>42292</v>
      </c>
      <c r="E1097" s="233">
        <v>33.400303999999998</v>
      </c>
      <c r="F1097" s="234">
        <v>4024800</v>
      </c>
    </row>
    <row r="1098" spans="4:6">
      <c r="D1098" s="231">
        <v>42293</v>
      </c>
      <c r="E1098" s="233">
        <v>33.618344999999998</v>
      </c>
      <c r="F1098" s="234">
        <v>4632600</v>
      </c>
    </row>
    <row r="1099" spans="4:6">
      <c r="D1099" s="231">
        <v>42296</v>
      </c>
      <c r="E1099" s="233">
        <v>33.717458000000001</v>
      </c>
      <c r="F1099" s="234">
        <v>4482500</v>
      </c>
    </row>
    <row r="1100" spans="4:6">
      <c r="D1100" s="231">
        <v>42297</v>
      </c>
      <c r="E1100" s="233">
        <v>33.955322000000002</v>
      </c>
      <c r="F1100" s="234">
        <v>5599700</v>
      </c>
    </row>
    <row r="1101" spans="4:6">
      <c r="D1101" s="231">
        <v>42298</v>
      </c>
      <c r="E1101" s="233">
        <v>35.283405000000002</v>
      </c>
      <c r="F1101" s="234">
        <v>12740800</v>
      </c>
    </row>
    <row r="1102" spans="4:6">
      <c r="D1102" s="231">
        <v>42299</v>
      </c>
      <c r="E1102" s="233">
        <v>34.609451999999997</v>
      </c>
      <c r="F1102" s="234">
        <v>7132700</v>
      </c>
    </row>
    <row r="1103" spans="4:6">
      <c r="D1103" s="231">
        <v>42300</v>
      </c>
      <c r="E1103" s="233">
        <v>35.085186999999998</v>
      </c>
      <c r="F1103" s="234">
        <v>4959200</v>
      </c>
    </row>
    <row r="1104" spans="4:6">
      <c r="D1104" s="231">
        <v>42303</v>
      </c>
      <c r="E1104" s="233">
        <v>35.590649999999997</v>
      </c>
      <c r="F1104" s="234">
        <v>6671300</v>
      </c>
    </row>
    <row r="1105" spans="4:6">
      <c r="D1105" s="231">
        <v>42304</v>
      </c>
      <c r="E1105" s="233">
        <v>36.314157000000002</v>
      </c>
      <c r="F1105" s="234">
        <v>5736100</v>
      </c>
    </row>
    <row r="1106" spans="4:6">
      <c r="D1106" s="231">
        <v>42305</v>
      </c>
      <c r="E1106" s="233">
        <v>36.918733000000003</v>
      </c>
      <c r="F1106" s="234">
        <v>10065200</v>
      </c>
    </row>
    <row r="1107" spans="4:6">
      <c r="D1107" s="231">
        <v>42306</v>
      </c>
      <c r="E1107" s="233">
        <v>37.255710000000001</v>
      </c>
      <c r="F1107" s="234">
        <v>6967200</v>
      </c>
    </row>
    <row r="1108" spans="4:6">
      <c r="D1108" s="231">
        <v>42307</v>
      </c>
      <c r="E1108" s="233">
        <v>37.057487000000002</v>
      </c>
      <c r="F1108" s="234">
        <v>6100600</v>
      </c>
    </row>
    <row r="1109" spans="4:6">
      <c r="D1109" s="231">
        <v>42310</v>
      </c>
      <c r="E1109" s="233">
        <v>37.434108999999999</v>
      </c>
      <c r="F1109" s="234">
        <v>3848400</v>
      </c>
    </row>
    <row r="1110" spans="4:6">
      <c r="D1110" s="231">
        <v>42311</v>
      </c>
      <c r="E1110" s="233">
        <v>37.880108</v>
      </c>
      <c r="F1110" s="234">
        <v>4684600</v>
      </c>
    </row>
    <row r="1111" spans="4:6">
      <c r="D1111" s="231">
        <v>42312</v>
      </c>
      <c r="E1111" s="233">
        <v>37.235886999999998</v>
      </c>
      <c r="F1111" s="234">
        <v>5725000</v>
      </c>
    </row>
    <row r="1112" spans="4:6">
      <c r="D1112" s="231">
        <v>42313</v>
      </c>
      <c r="E1112" s="233">
        <v>37.216064000000003</v>
      </c>
      <c r="F1112" s="234">
        <v>3445200</v>
      </c>
    </row>
    <row r="1113" spans="4:6">
      <c r="D1113" s="231">
        <v>42314</v>
      </c>
      <c r="E1113" s="233">
        <v>37.632331000000001</v>
      </c>
      <c r="F1113" s="234">
        <v>2964400</v>
      </c>
    </row>
    <row r="1114" spans="4:6">
      <c r="D1114" s="231">
        <v>42317</v>
      </c>
      <c r="E1114" s="233">
        <v>37.325087000000003</v>
      </c>
      <c r="F1114" s="234">
        <v>3454300</v>
      </c>
    </row>
    <row r="1115" spans="4:6">
      <c r="D1115" s="231">
        <v>42318</v>
      </c>
      <c r="E1115" s="233">
        <v>37.642240999999999</v>
      </c>
      <c r="F1115" s="234">
        <v>3779100</v>
      </c>
    </row>
    <row r="1116" spans="4:6">
      <c r="D1116" s="231">
        <v>42319</v>
      </c>
      <c r="E1116" s="233">
        <v>37.543131000000002</v>
      </c>
      <c r="F1116" s="234">
        <v>3579900</v>
      </c>
    </row>
    <row r="1117" spans="4:6">
      <c r="D1117" s="231">
        <v>42320</v>
      </c>
      <c r="E1117" s="233">
        <v>37.126865000000002</v>
      </c>
      <c r="F1117" s="234">
        <v>2826100</v>
      </c>
    </row>
    <row r="1118" spans="4:6">
      <c r="D1118" s="231">
        <v>42321</v>
      </c>
      <c r="E1118" s="233">
        <v>37.235886999999998</v>
      </c>
      <c r="F1118" s="234">
        <v>3127500</v>
      </c>
    </row>
    <row r="1119" spans="4:6">
      <c r="D1119" s="231">
        <v>42324</v>
      </c>
      <c r="E1119" s="233">
        <v>37.592686</v>
      </c>
      <c r="F1119" s="234">
        <v>3842300</v>
      </c>
    </row>
    <row r="1120" spans="4:6">
      <c r="D1120" s="231">
        <v>42325</v>
      </c>
      <c r="E1120" s="233">
        <v>37.434108999999999</v>
      </c>
      <c r="F1120" s="234">
        <v>3157100</v>
      </c>
    </row>
    <row r="1121" spans="4:6">
      <c r="D1121" s="231">
        <v>42326</v>
      </c>
      <c r="E1121" s="233">
        <v>37.731439999999999</v>
      </c>
      <c r="F1121" s="234">
        <v>3950400</v>
      </c>
    </row>
    <row r="1122" spans="4:6">
      <c r="D1122" s="231">
        <v>42327</v>
      </c>
      <c r="E1122" s="233">
        <v>37.572862999999998</v>
      </c>
      <c r="F1122" s="234">
        <v>2783000</v>
      </c>
    </row>
    <row r="1123" spans="4:6">
      <c r="D1123" s="231">
        <v>42328</v>
      </c>
      <c r="E1123" s="233">
        <v>37.969307999999998</v>
      </c>
      <c r="F1123" s="234">
        <v>6891900</v>
      </c>
    </row>
    <row r="1124" spans="4:6">
      <c r="D1124" s="231">
        <v>42331</v>
      </c>
      <c r="E1124" s="233">
        <v>37.731439999999999</v>
      </c>
      <c r="F1124" s="234">
        <v>5250300</v>
      </c>
    </row>
    <row r="1125" spans="4:6">
      <c r="D1125" s="231">
        <v>42332</v>
      </c>
      <c r="E1125" s="233">
        <v>37.701708000000004</v>
      </c>
      <c r="F1125" s="234">
        <v>6299500</v>
      </c>
    </row>
    <row r="1126" spans="4:6">
      <c r="D1126" s="231">
        <v>42333</v>
      </c>
      <c r="E1126" s="233">
        <v>37.543131000000002</v>
      </c>
      <c r="F1126" s="234">
        <v>2677900</v>
      </c>
    </row>
    <row r="1127" spans="4:6">
      <c r="D1127" s="231">
        <v>42335</v>
      </c>
      <c r="E1127" s="233">
        <v>37.344909000000001</v>
      </c>
      <c r="F1127" s="234">
        <v>1737200</v>
      </c>
    </row>
    <row r="1128" spans="4:6">
      <c r="D1128" s="231">
        <v>42338</v>
      </c>
      <c r="E1128" s="233">
        <v>37.315176999999998</v>
      </c>
      <c r="F1128" s="234">
        <v>5449200</v>
      </c>
    </row>
    <row r="1129" spans="4:6">
      <c r="D1129" s="231">
        <v>42339</v>
      </c>
      <c r="E1129" s="233">
        <v>37.602595000000001</v>
      </c>
      <c r="F1129" s="234">
        <v>3693900</v>
      </c>
    </row>
    <row r="1130" spans="4:6">
      <c r="D1130" s="231">
        <v>42340</v>
      </c>
      <c r="E1130" s="233">
        <v>37.140331000000003</v>
      </c>
      <c r="F1130" s="234">
        <v>2976500</v>
      </c>
    </row>
    <row r="1131" spans="4:6">
      <c r="D1131" s="231">
        <v>42341</v>
      </c>
      <c r="E1131" s="233">
        <v>36.653210000000001</v>
      </c>
      <c r="F1131" s="234">
        <v>6117100</v>
      </c>
    </row>
    <row r="1132" spans="4:6">
      <c r="D1132" s="231">
        <v>42342</v>
      </c>
      <c r="E1132" s="233">
        <v>37.319271999999998</v>
      </c>
      <c r="F1132" s="234">
        <v>4767900</v>
      </c>
    </row>
    <row r="1133" spans="4:6">
      <c r="D1133" s="231">
        <v>42345</v>
      </c>
      <c r="E1133" s="233">
        <v>37.508153999999998</v>
      </c>
      <c r="F1133" s="234">
        <v>3592500</v>
      </c>
    </row>
    <row r="1134" spans="4:6">
      <c r="D1134" s="231">
        <v>42346</v>
      </c>
      <c r="E1134" s="233">
        <v>36.981271</v>
      </c>
      <c r="F1134" s="234">
        <v>2260200</v>
      </c>
    </row>
    <row r="1135" spans="4:6">
      <c r="D1135" s="231">
        <v>42347</v>
      </c>
      <c r="E1135" s="233">
        <v>36.553798999999998</v>
      </c>
      <c r="F1135" s="234">
        <v>2123700</v>
      </c>
    </row>
    <row r="1136" spans="4:6">
      <c r="D1136" s="231">
        <v>42348</v>
      </c>
      <c r="E1136" s="233">
        <v>37.060799000000003</v>
      </c>
      <c r="F1136" s="234">
        <v>3727400</v>
      </c>
    </row>
    <row r="1137" spans="4:6">
      <c r="D1137" s="231">
        <v>42349</v>
      </c>
      <c r="E1137" s="233">
        <v>36.623387999999998</v>
      </c>
      <c r="F1137" s="234">
        <v>3339600</v>
      </c>
    </row>
    <row r="1138" spans="4:6">
      <c r="D1138" s="231">
        <v>42352</v>
      </c>
      <c r="E1138" s="233">
        <v>36.315209000000003</v>
      </c>
      <c r="F1138" s="234">
        <v>4524700</v>
      </c>
    </row>
    <row r="1139" spans="4:6">
      <c r="D1139" s="231">
        <v>42353</v>
      </c>
      <c r="E1139" s="233">
        <v>37.040916000000003</v>
      </c>
      <c r="F1139" s="234">
        <v>3422300</v>
      </c>
    </row>
    <row r="1140" spans="4:6">
      <c r="D1140" s="231">
        <v>42354</v>
      </c>
      <c r="E1140" s="233">
        <v>37.607568000000001</v>
      </c>
      <c r="F1140" s="234">
        <v>4320300</v>
      </c>
    </row>
    <row r="1141" spans="4:6">
      <c r="D1141" s="231">
        <v>42355</v>
      </c>
      <c r="E1141" s="233">
        <v>37.319271999999998</v>
      </c>
      <c r="F1141" s="234">
        <v>2666700</v>
      </c>
    </row>
    <row r="1142" spans="4:6">
      <c r="D1142" s="231">
        <v>42356</v>
      </c>
      <c r="E1142" s="233">
        <v>36.434505999999999</v>
      </c>
      <c r="F1142" s="234">
        <v>5620700</v>
      </c>
    </row>
    <row r="1143" spans="4:6">
      <c r="D1143" s="231">
        <v>42359</v>
      </c>
      <c r="E1143" s="233">
        <v>36.464328999999999</v>
      </c>
      <c r="F1143" s="234">
        <v>2578400</v>
      </c>
    </row>
    <row r="1144" spans="4:6">
      <c r="D1144" s="231">
        <v>42360</v>
      </c>
      <c r="E1144" s="233">
        <v>37.398800000000001</v>
      </c>
      <c r="F1144" s="234">
        <v>4051100</v>
      </c>
    </row>
    <row r="1145" spans="4:6">
      <c r="D1145" s="231">
        <v>42361</v>
      </c>
      <c r="E1145" s="233">
        <v>37.915742999999999</v>
      </c>
      <c r="F1145" s="234">
        <v>4177100</v>
      </c>
    </row>
    <row r="1146" spans="4:6">
      <c r="D1146" s="231">
        <v>42362</v>
      </c>
      <c r="E1146" s="233">
        <v>37.925685999999999</v>
      </c>
      <c r="F1146" s="234">
        <v>2762200</v>
      </c>
    </row>
    <row r="1147" spans="4:6">
      <c r="D1147" s="231">
        <v>42366</v>
      </c>
      <c r="E1147" s="233">
        <v>37.915742999999999</v>
      </c>
      <c r="F1147" s="234">
        <v>2698700</v>
      </c>
    </row>
    <row r="1148" spans="4:6">
      <c r="D1148" s="231">
        <v>42367</v>
      </c>
      <c r="E1148" s="233">
        <v>38.333275999999998</v>
      </c>
      <c r="F1148" s="234">
        <v>3281800</v>
      </c>
    </row>
    <row r="1149" spans="4:6">
      <c r="D1149" s="231">
        <v>42368</v>
      </c>
      <c r="E1149" s="233">
        <v>37.826272000000003</v>
      </c>
      <c r="F1149" s="234">
        <v>2909400</v>
      </c>
    </row>
    <row r="1150" spans="4:6">
      <c r="D1150" s="231">
        <v>42369</v>
      </c>
      <c r="E1150" s="233">
        <v>37.925685999999999</v>
      </c>
      <c r="F1150" s="234">
        <v>3521700</v>
      </c>
    </row>
    <row r="1151" spans="4:6">
      <c r="D1151" s="231">
        <v>42373</v>
      </c>
      <c r="E1151" s="233">
        <v>36.951445</v>
      </c>
      <c r="F1151" s="234">
        <v>6261000</v>
      </c>
    </row>
    <row r="1152" spans="4:6">
      <c r="D1152" s="231">
        <v>42374</v>
      </c>
      <c r="E1152" s="233">
        <v>37.100565000000003</v>
      </c>
      <c r="F1152" s="234">
        <v>4345700</v>
      </c>
    </row>
    <row r="1153" spans="4:6">
      <c r="D1153" s="231">
        <v>42375</v>
      </c>
      <c r="E1153" s="233">
        <v>37.190035999999999</v>
      </c>
      <c r="F1153" s="234">
        <v>10814700</v>
      </c>
    </row>
    <row r="1154" spans="4:6">
      <c r="D1154" s="231">
        <v>42376</v>
      </c>
      <c r="E1154" s="233">
        <v>36.573681999999998</v>
      </c>
      <c r="F1154" s="234">
        <v>7258200</v>
      </c>
    </row>
    <row r="1155" spans="4:6">
      <c r="D1155" s="231">
        <v>42377</v>
      </c>
      <c r="E1155" s="233">
        <v>35.987150999999997</v>
      </c>
      <c r="F1155" s="234">
        <v>5440500</v>
      </c>
    </row>
    <row r="1156" spans="4:6">
      <c r="D1156" s="231">
        <v>42380</v>
      </c>
      <c r="E1156" s="233">
        <v>35.380737000000003</v>
      </c>
      <c r="F1156" s="234">
        <v>5010800</v>
      </c>
    </row>
    <row r="1157" spans="4:6">
      <c r="D1157" s="231">
        <v>42381</v>
      </c>
      <c r="E1157" s="233">
        <v>35.271383999999998</v>
      </c>
      <c r="F1157" s="234">
        <v>5281800</v>
      </c>
    </row>
    <row r="1158" spans="4:6">
      <c r="D1158" s="231">
        <v>42382</v>
      </c>
      <c r="E1158" s="233">
        <v>34.625208000000001</v>
      </c>
      <c r="F1158" s="234">
        <v>5592500</v>
      </c>
    </row>
    <row r="1159" spans="4:6">
      <c r="D1159" s="231">
        <v>42383</v>
      </c>
      <c r="E1159" s="233">
        <v>35.102384999999998</v>
      </c>
      <c r="F1159" s="234">
        <v>11573500</v>
      </c>
    </row>
    <row r="1160" spans="4:6">
      <c r="D1160" s="231">
        <v>42384</v>
      </c>
      <c r="E1160" s="233">
        <v>34.893616999999999</v>
      </c>
      <c r="F1160" s="234">
        <v>6550600</v>
      </c>
    </row>
    <row r="1161" spans="4:6">
      <c r="D1161" s="231">
        <v>42388</v>
      </c>
      <c r="E1161" s="233">
        <v>35.152090000000001</v>
      </c>
      <c r="F1161" s="234">
        <v>6271000</v>
      </c>
    </row>
    <row r="1162" spans="4:6">
      <c r="D1162" s="231">
        <v>42389</v>
      </c>
      <c r="E1162" s="233">
        <v>34.555616000000001</v>
      </c>
      <c r="F1162" s="234">
        <v>5797500</v>
      </c>
    </row>
    <row r="1163" spans="4:6">
      <c r="D1163" s="231">
        <v>42390</v>
      </c>
      <c r="E1163" s="233">
        <v>35.042735999999998</v>
      </c>
      <c r="F1163" s="234">
        <v>3436500</v>
      </c>
    </row>
    <row r="1164" spans="4:6">
      <c r="D1164" s="231">
        <v>42391</v>
      </c>
      <c r="E1164" s="233">
        <v>35.857914999999998</v>
      </c>
      <c r="F1164" s="234">
        <v>3005700</v>
      </c>
    </row>
    <row r="1165" spans="4:6">
      <c r="D1165" s="231">
        <v>42394</v>
      </c>
      <c r="E1165" s="233">
        <v>35.838031999999998</v>
      </c>
      <c r="F1165" s="234">
        <v>3870000</v>
      </c>
    </row>
    <row r="1166" spans="4:6">
      <c r="D1166" s="231">
        <v>42395</v>
      </c>
      <c r="E1166" s="233">
        <v>36.325152000000003</v>
      </c>
      <c r="F1166" s="234">
        <v>2262800</v>
      </c>
    </row>
    <row r="1167" spans="4:6">
      <c r="D1167" s="231">
        <v>42396</v>
      </c>
      <c r="E1167" s="233">
        <v>36.285387</v>
      </c>
      <c r="F1167" s="234">
        <v>6976800</v>
      </c>
    </row>
    <row r="1168" spans="4:6">
      <c r="D1168" s="231">
        <v>42397</v>
      </c>
      <c r="E1168" s="233">
        <v>35.490091</v>
      </c>
      <c r="F1168" s="234">
        <v>6941500</v>
      </c>
    </row>
    <row r="1169" spans="4:6">
      <c r="D1169" s="231">
        <v>42398</v>
      </c>
      <c r="E1169" s="233">
        <v>36.384796999999999</v>
      </c>
      <c r="F1169" s="234">
        <v>8212200</v>
      </c>
    </row>
    <row r="1170" spans="4:6">
      <c r="D1170" s="231">
        <v>42401</v>
      </c>
      <c r="E1170" s="233">
        <v>37.060799000000003</v>
      </c>
      <c r="F1170" s="234">
        <v>9933100</v>
      </c>
    </row>
    <row r="1171" spans="4:6">
      <c r="D1171" s="231">
        <v>42402</v>
      </c>
      <c r="E1171" s="233">
        <v>37.726861999999997</v>
      </c>
      <c r="F1171" s="234">
        <v>9251800</v>
      </c>
    </row>
    <row r="1172" spans="4:6">
      <c r="D1172" s="231">
        <v>42403</v>
      </c>
      <c r="E1172" s="233">
        <v>38.035035999999998</v>
      </c>
      <c r="F1172" s="234">
        <v>8133600</v>
      </c>
    </row>
    <row r="1173" spans="4:6">
      <c r="D1173" s="231">
        <v>42404</v>
      </c>
      <c r="E1173" s="233">
        <v>38.064863000000003</v>
      </c>
      <c r="F1173" s="234">
        <v>6869800</v>
      </c>
    </row>
    <row r="1174" spans="4:6">
      <c r="D1174" s="231">
        <v>42405</v>
      </c>
      <c r="E1174" s="233">
        <v>37.269567000000002</v>
      </c>
      <c r="F1174" s="234">
        <v>5029500</v>
      </c>
    </row>
    <row r="1175" spans="4:6">
      <c r="D1175" s="231">
        <v>42408</v>
      </c>
      <c r="E1175" s="233">
        <v>35.788327000000002</v>
      </c>
      <c r="F1175" s="234">
        <v>6256000</v>
      </c>
    </row>
    <row r="1176" spans="4:6">
      <c r="D1176" s="231">
        <v>42409</v>
      </c>
      <c r="E1176" s="233">
        <v>35.977207999999997</v>
      </c>
      <c r="F1176" s="234">
        <v>4552800</v>
      </c>
    </row>
    <row r="1177" spans="4:6">
      <c r="D1177" s="231">
        <v>42410</v>
      </c>
      <c r="E1177" s="233">
        <v>36.692976000000002</v>
      </c>
      <c r="F1177" s="234">
        <v>3779900</v>
      </c>
    </row>
    <row r="1178" spans="4:6">
      <c r="D1178" s="231">
        <v>42411</v>
      </c>
      <c r="E1178" s="233">
        <v>35.669032999999999</v>
      </c>
      <c r="F1178" s="234">
        <v>5006500</v>
      </c>
    </row>
    <row r="1179" spans="4:6">
      <c r="D1179" s="231">
        <v>42412</v>
      </c>
      <c r="E1179" s="233">
        <v>36.394739999999999</v>
      </c>
      <c r="F1179" s="234">
        <v>3560900</v>
      </c>
    </row>
    <row r="1180" spans="4:6">
      <c r="D1180" s="231">
        <v>42416</v>
      </c>
      <c r="E1180" s="233">
        <v>37.190035999999999</v>
      </c>
      <c r="F1180" s="234">
        <v>4289100</v>
      </c>
    </row>
    <row r="1181" spans="4:6">
      <c r="D1181" s="231">
        <v>42417</v>
      </c>
      <c r="E1181" s="233">
        <v>37.985331000000002</v>
      </c>
      <c r="F1181" s="234">
        <v>4610400</v>
      </c>
    </row>
    <row r="1182" spans="4:6">
      <c r="D1182" s="231">
        <v>42418</v>
      </c>
      <c r="E1182" s="233">
        <v>37.846155000000003</v>
      </c>
      <c r="F1182" s="234">
        <v>3962900</v>
      </c>
    </row>
    <row r="1183" spans="4:6">
      <c r="D1183" s="231">
        <v>42419</v>
      </c>
      <c r="E1183" s="233">
        <v>37.428626000000001</v>
      </c>
      <c r="F1183" s="234">
        <v>12723900</v>
      </c>
    </row>
    <row r="1184" spans="4:6">
      <c r="D1184" s="231">
        <v>42422</v>
      </c>
      <c r="E1184" s="233">
        <v>38.184156000000002</v>
      </c>
      <c r="F1184" s="234">
        <v>4695000</v>
      </c>
    </row>
    <row r="1185" spans="4:6">
      <c r="D1185" s="231">
        <v>42423</v>
      </c>
      <c r="E1185" s="233">
        <v>38.114567999999998</v>
      </c>
      <c r="F1185" s="234">
        <v>3495100</v>
      </c>
    </row>
    <row r="1186" spans="4:6">
      <c r="D1186" s="231">
        <v>42424</v>
      </c>
      <c r="E1186" s="233">
        <v>38.740864999999999</v>
      </c>
      <c r="F1186" s="234">
        <v>3975500</v>
      </c>
    </row>
    <row r="1187" spans="4:6">
      <c r="D1187" s="231">
        <v>42425</v>
      </c>
      <c r="E1187" s="233">
        <v>39.605747999999998</v>
      </c>
      <c r="F1187" s="234">
        <v>4347300</v>
      </c>
    </row>
    <row r="1188" spans="4:6">
      <c r="D1188" s="231">
        <v>42426</v>
      </c>
      <c r="E1188" s="233">
        <v>39.198158999999997</v>
      </c>
      <c r="F1188" s="234">
        <v>6168300</v>
      </c>
    </row>
    <row r="1189" spans="4:6">
      <c r="D1189" s="231">
        <v>42429</v>
      </c>
      <c r="E1189" s="233">
        <v>39.277687</v>
      </c>
      <c r="F1189" s="234">
        <v>6517000</v>
      </c>
    </row>
    <row r="1190" spans="4:6">
      <c r="D1190" s="231">
        <v>42430</v>
      </c>
      <c r="E1190" s="233">
        <v>39.744923999999997</v>
      </c>
      <c r="F1190" s="234">
        <v>4163700</v>
      </c>
    </row>
    <row r="1191" spans="4:6">
      <c r="D1191" s="231">
        <v>42431</v>
      </c>
      <c r="E1191" s="233">
        <v>39.590389999999999</v>
      </c>
      <c r="F1191" s="234">
        <v>3541400</v>
      </c>
    </row>
    <row r="1192" spans="4:6">
      <c r="D1192" s="231">
        <v>42432</v>
      </c>
      <c r="E1192" s="233">
        <v>39.211537</v>
      </c>
      <c r="F1192" s="234">
        <v>4829600</v>
      </c>
    </row>
    <row r="1193" spans="4:6">
      <c r="D1193" s="231">
        <v>42433</v>
      </c>
      <c r="E1193" s="233">
        <v>39.341143000000002</v>
      </c>
      <c r="F1193" s="234">
        <v>4913000</v>
      </c>
    </row>
    <row r="1194" spans="4:6">
      <c r="D1194" s="231">
        <v>42436</v>
      </c>
      <c r="E1194" s="233">
        <v>39.700059000000003</v>
      </c>
      <c r="F1194" s="234">
        <v>3799800</v>
      </c>
    </row>
    <row r="1195" spans="4:6">
      <c r="D1195" s="231">
        <v>42437</v>
      </c>
      <c r="E1195" s="233">
        <v>39.460783999999997</v>
      </c>
      <c r="F1195" s="234">
        <v>3128600</v>
      </c>
    </row>
    <row r="1196" spans="4:6">
      <c r="D1196" s="231">
        <v>42438</v>
      </c>
      <c r="E1196" s="233">
        <v>39.470753000000002</v>
      </c>
      <c r="F1196" s="234">
        <v>2609100</v>
      </c>
    </row>
    <row r="1197" spans="4:6">
      <c r="D1197" s="231">
        <v>42439</v>
      </c>
      <c r="E1197" s="233">
        <v>39.680118999999998</v>
      </c>
      <c r="F1197" s="234">
        <v>3806300</v>
      </c>
    </row>
    <row r="1198" spans="4:6">
      <c r="D1198" s="231">
        <v>42440</v>
      </c>
      <c r="E1198" s="233">
        <v>40.358071000000002</v>
      </c>
      <c r="F1198" s="234">
        <v>2612900</v>
      </c>
    </row>
    <row r="1199" spans="4:6">
      <c r="D1199" s="231">
        <v>42443</v>
      </c>
      <c r="E1199" s="233">
        <v>40.318190999999999</v>
      </c>
      <c r="F1199" s="234">
        <v>2475700</v>
      </c>
    </row>
    <row r="1200" spans="4:6">
      <c r="D1200" s="231">
        <v>42444</v>
      </c>
      <c r="E1200" s="233">
        <v>39.999155000000002</v>
      </c>
      <c r="F1200" s="234">
        <v>2225100</v>
      </c>
    </row>
    <row r="1201" spans="4:6">
      <c r="D1201" s="231">
        <v>42445</v>
      </c>
      <c r="E1201" s="233">
        <v>39.909426000000003</v>
      </c>
      <c r="F1201" s="234">
        <v>2298100</v>
      </c>
    </row>
    <row r="1202" spans="4:6">
      <c r="D1202" s="231">
        <v>42446</v>
      </c>
      <c r="E1202" s="233">
        <v>39.600361999999997</v>
      </c>
      <c r="F1202" s="234">
        <v>2477800</v>
      </c>
    </row>
    <row r="1203" spans="4:6">
      <c r="D1203" s="231">
        <v>42447</v>
      </c>
      <c r="E1203" s="233">
        <v>40.009126999999999</v>
      </c>
      <c r="F1203" s="234">
        <v>6178300</v>
      </c>
    </row>
    <row r="1204" spans="4:6">
      <c r="D1204" s="231">
        <v>42450</v>
      </c>
      <c r="E1204" s="233">
        <v>39.929366000000002</v>
      </c>
      <c r="F1204" s="234">
        <v>3641000</v>
      </c>
    </row>
    <row r="1205" spans="4:6">
      <c r="D1205" s="231">
        <v>42451</v>
      </c>
      <c r="E1205" s="233">
        <v>40.477708999999997</v>
      </c>
      <c r="F1205" s="234">
        <v>4553800</v>
      </c>
    </row>
    <row r="1206" spans="4:6">
      <c r="D1206" s="231">
        <v>42452</v>
      </c>
      <c r="E1206" s="233">
        <v>40.567438000000003</v>
      </c>
      <c r="F1206" s="234">
        <v>8920800</v>
      </c>
    </row>
    <row r="1207" spans="4:6">
      <c r="D1207" s="231">
        <v>42453</v>
      </c>
      <c r="E1207" s="233">
        <v>39.989187000000001</v>
      </c>
      <c r="F1207" s="234">
        <v>4569200</v>
      </c>
    </row>
    <row r="1208" spans="4:6">
      <c r="D1208" s="231">
        <v>42457</v>
      </c>
      <c r="E1208" s="233">
        <v>40.358071000000002</v>
      </c>
      <c r="F1208" s="234">
        <v>2631000</v>
      </c>
    </row>
    <row r="1209" spans="4:6">
      <c r="D1209" s="231">
        <v>42458</v>
      </c>
      <c r="E1209" s="233">
        <v>41.155661000000002</v>
      </c>
      <c r="F1209" s="234">
        <v>3976400</v>
      </c>
    </row>
    <row r="1210" spans="4:6">
      <c r="D1210" s="231">
        <v>42459</v>
      </c>
      <c r="E1210" s="233">
        <v>41.135720999999997</v>
      </c>
      <c r="F1210" s="234">
        <v>5153600</v>
      </c>
    </row>
    <row r="1211" spans="4:6">
      <c r="D1211" s="231">
        <v>42460</v>
      </c>
      <c r="E1211" s="233">
        <v>40.956265999999999</v>
      </c>
      <c r="F1211" s="234">
        <v>5681100</v>
      </c>
    </row>
    <row r="1212" spans="4:6">
      <c r="D1212" s="231">
        <v>42461</v>
      </c>
      <c r="E1212" s="233">
        <v>41.564425999999997</v>
      </c>
      <c r="F1212" s="234">
        <v>3811700</v>
      </c>
    </row>
    <row r="1213" spans="4:6">
      <c r="D1213" s="231">
        <v>42464</v>
      </c>
      <c r="E1213" s="233">
        <v>41.953254000000001</v>
      </c>
      <c r="F1213" s="234">
        <v>4351500</v>
      </c>
    </row>
    <row r="1214" spans="4:6">
      <c r="D1214" s="231">
        <v>42465</v>
      </c>
      <c r="E1214" s="233">
        <v>41.185572999999998</v>
      </c>
      <c r="F1214" s="234">
        <v>5425300</v>
      </c>
    </row>
    <row r="1215" spans="4:6">
      <c r="D1215" s="231">
        <v>42466</v>
      </c>
      <c r="E1215" s="233">
        <v>42.092832000000001</v>
      </c>
      <c r="F1215" s="234">
        <v>4387900</v>
      </c>
    </row>
    <row r="1216" spans="4:6">
      <c r="D1216" s="231">
        <v>42467</v>
      </c>
      <c r="E1216" s="233">
        <v>41.604306000000001</v>
      </c>
      <c r="F1216" s="234">
        <v>3392800</v>
      </c>
    </row>
    <row r="1217" spans="4:6">
      <c r="D1217" s="231">
        <v>42468</v>
      </c>
      <c r="E1217" s="233">
        <v>41.713976000000002</v>
      </c>
      <c r="F1217" s="234">
        <v>2115400</v>
      </c>
    </row>
    <row r="1218" spans="4:6">
      <c r="D1218" s="231">
        <v>42471</v>
      </c>
      <c r="E1218" s="233">
        <v>41.813673000000001</v>
      </c>
      <c r="F1218" s="234">
        <v>3530000</v>
      </c>
    </row>
    <row r="1219" spans="4:6">
      <c r="D1219" s="231">
        <v>42472</v>
      </c>
      <c r="E1219" s="233">
        <v>41.903402</v>
      </c>
      <c r="F1219" s="234">
        <v>2815600</v>
      </c>
    </row>
    <row r="1220" spans="4:6">
      <c r="D1220" s="231">
        <v>42473</v>
      </c>
      <c r="E1220" s="233">
        <v>42.212468999999999</v>
      </c>
      <c r="F1220" s="234">
        <v>2205100</v>
      </c>
    </row>
    <row r="1221" spans="4:6">
      <c r="D1221" s="231">
        <v>42474</v>
      </c>
      <c r="E1221" s="233">
        <v>42.521537000000002</v>
      </c>
      <c r="F1221" s="234">
        <v>3522800</v>
      </c>
    </row>
    <row r="1222" spans="4:6">
      <c r="D1222" s="231">
        <v>42475</v>
      </c>
      <c r="E1222" s="233">
        <v>42.561413999999999</v>
      </c>
      <c r="F1222" s="234">
        <v>3798700</v>
      </c>
    </row>
    <row r="1223" spans="4:6">
      <c r="D1223" s="231">
        <v>42478</v>
      </c>
      <c r="E1223" s="233">
        <v>42.970179000000002</v>
      </c>
      <c r="F1223" s="234">
        <v>6143800</v>
      </c>
    </row>
    <row r="1224" spans="4:6">
      <c r="D1224" s="231">
        <v>42479</v>
      </c>
      <c r="E1224" s="233">
        <v>43.239365999999997</v>
      </c>
      <c r="F1224" s="234">
        <v>5773200</v>
      </c>
    </row>
    <row r="1225" spans="4:6">
      <c r="D1225" s="231">
        <v>42480</v>
      </c>
      <c r="E1225" s="233">
        <v>43.129697</v>
      </c>
      <c r="F1225" s="234">
        <v>5090500</v>
      </c>
    </row>
    <row r="1226" spans="4:6">
      <c r="D1226" s="231">
        <v>42481</v>
      </c>
      <c r="E1226" s="233">
        <v>42.880450000000003</v>
      </c>
      <c r="F1226" s="234">
        <v>4023500</v>
      </c>
    </row>
    <row r="1227" spans="4:6">
      <c r="D1227" s="231">
        <v>42482</v>
      </c>
      <c r="E1227" s="233">
        <v>43.189517000000002</v>
      </c>
      <c r="F1227" s="234">
        <v>33386700</v>
      </c>
    </row>
    <row r="1228" spans="4:6">
      <c r="D1228" s="231">
        <v>42485</v>
      </c>
      <c r="E1228" s="233">
        <v>43.498584999999999</v>
      </c>
      <c r="F1228" s="234">
        <v>16409400</v>
      </c>
    </row>
    <row r="1229" spans="4:6">
      <c r="D1229" s="231">
        <v>42486</v>
      </c>
      <c r="E1229" s="233">
        <v>43.837561000000001</v>
      </c>
      <c r="F1229" s="234">
        <v>14621000</v>
      </c>
    </row>
    <row r="1230" spans="4:6">
      <c r="D1230" s="231">
        <v>42487</v>
      </c>
      <c r="E1230" s="233">
        <v>44.046926999999997</v>
      </c>
      <c r="F1230" s="234">
        <v>11937900</v>
      </c>
    </row>
    <row r="1231" spans="4:6">
      <c r="D1231" s="231">
        <v>42488</v>
      </c>
      <c r="E1231" s="233">
        <v>44.126685000000002</v>
      </c>
      <c r="F1231" s="234">
        <v>16267800</v>
      </c>
    </row>
    <row r="1232" spans="4:6">
      <c r="D1232" s="231">
        <v>42489</v>
      </c>
      <c r="E1232" s="233">
        <v>44.086807999999998</v>
      </c>
      <c r="F1232" s="234">
        <v>8992200</v>
      </c>
    </row>
    <row r="1233" spans="1:6">
      <c r="D1233" s="231">
        <v>42492</v>
      </c>
      <c r="E1233" s="233">
        <v>44.575330000000001</v>
      </c>
      <c r="F1233" s="234">
        <v>6968800</v>
      </c>
    </row>
    <row r="1234" spans="1:6">
      <c r="D1234" s="231">
        <v>42493</v>
      </c>
      <c r="E1234" s="233">
        <v>44.256293999999997</v>
      </c>
      <c r="F1234" s="234">
        <v>16850800</v>
      </c>
    </row>
    <row r="1235" spans="1:6">
      <c r="D1235" s="231">
        <v>42494</v>
      </c>
      <c r="E1235" s="233">
        <v>44.984095000000003</v>
      </c>
      <c r="F1235" s="234">
        <v>15993100</v>
      </c>
    </row>
    <row r="1236" spans="1:6">
      <c r="D1236" s="231">
        <v>42495</v>
      </c>
      <c r="E1236" s="233">
        <v>45.163553</v>
      </c>
      <c r="F1236" s="234">
        <v>21337300</v>
      </c>
    </row>
    <row r="1237" spans="1:6">
      <c r="D1237" s="231">
        <v>42496</v>
      </c>
      <c r="E1237" s="233">
        <v>44.934246000000002</v>
      </c>
      <c r="F1237" s="234">
        <v>21284100</v>
      </c>
    </row>
    <row r="1238" spans="1:6">
      <c r="D1238" s="231">
        <v>42499</v>
      </c>
      <c r="E1238" s="233">
        <v>45.014006999999999</v>
      </c>
      <c r="F1238" s="234">
        <v>20858400</v>
      </c>
    </row>
    <row r="1239" spans="1:6">
      <c r="D1239" s="231">
        <v>42500</v>
      </c>
      <c r="E1239" s="233">
        <v>45.362951000000002</v>
      </c>
      <c r="F1239" s="234">
        <v>21345800</v>
      </c>
    </row>
    <row r="1240" spans="1:6">
      <c r="D1240" s="231">
        <v>42501</v>
      </c>
      <c r="E1240" s="233">
        <v>46.25027</v>
      </c>
      <c r="F1240" s="234">
        <v>34540700</v>
      </c>
    </row>
    <row r="1241" spans="1:6">
      <c r="D1241" s="231">
        <v>42502</v>
      </c>
      <c r="E1241" s="233">
        <v>45.492561000000002</v>
      </c>
      <c r="F1241" s="234">
        <v>21637800</v>
      </c>
    </row>
    <row r="1242" spans="1:6">
      <c r="D1242" s="231">
        <v>42503</v>
      </c>
      <c r="E1242" s="233">
        <v>45.382891000000001</v>
      </c>
      <c r="F1242" s="234">
        <v>24874100</v>
      </c>
    </row>
    <row r="1243" spans="1:6">
      <c r="D1243" s="231">
        <v>42506</v>
      </c>
      <c r="E1243" s="233">
        <v>45.333043000000004</v>
      </c>
      <c r="F1243" s="234">
        <v>25229800</v>
      </c>
    </row>
    <row r="1244" spans="1:6">
      <c r="A1244" s="37" t="s">
        <v>1</v>
      </c>
      <c r="B1244" s="87">
        <f>MAX(E1002:E1256)</f>
        <v>46.25027</v>
      </c>
      <c r="D1244" s="231">
        <v>42507</v>
      </c>
      <c r="E1244" s="233">
        <v>44.465660999999997</v>
      </c>
      <c r="F1244" s="234">
        <v>33325900</v>
      </c>
    </row>
    <row r="1245" spans="1:6">
      <c r="A1245" s="37" t="s">
        <v>2</v>
      </c>
      <c r="B1245" s="87">
        <f>MIN(E1002:E1256)</f>
        <v>31.983021000000001</v>
      </c>
      <c r="D1245" s="231">
        <v>42508</v>
      </c>
      <c r="E1245" s="233">
        <v>44.944217999999999</v>
      </c>
      <c r="F1245" s="234">
        <v>36029500</v>
      </c>
    </row>
    <row r="1246" spans="1:6">
      <c r="A1246" s="37" t="s">
        <v>3</v>
      </c>
      <c r="B1246" s="38">
        <f>(E1256/E1234)-1</f>
        <v>-1.7540872265535801E-2</v>
      </c>
      <c r="D1246" s="231">
        <v>42509</v>
      </c>
      <c r="E1246" s="233">
        <v>43.029998999999997</v>
      </c>
      <c r="F1246" s="234">
        <v>18350100</v>
      </c>
    </row>
    <row r="1247" spans="1:6">
      <c r="A1247" s="37" t="s">
        <v>4</v>
      </c>
      <c r="B1247" s="38">
        <f>(E1256/E1134)-1</f>
        <v>0.17573027709080091</v>
      </c>
      <c r="D1247" s="231">
        <v>42510</v>
      </c>
      <c r="E1247" s="233">
        <v>42.790720999999998</v>
      </c>
      <c r="F1247" s="234">
        <v>11681600</v>
      </c>
    </row>
    <row r="1248" spans="1:6">
      <c r="A1248" s="37" t="s">
        <v>5</v>
      </c>
      <c r="B1248" s="38">
        <f>(E1256/E1005)-1</f>
        <v>0.24600407524718326</v>
      </c>
      <c r="D1248" s="231">
        <v>42513</v>
      </c>
      <c r="E1248" s="233">
        <v>42.571385999999997</v>
      </c>
      <c r="F1248" s="234">
        <v>4981100</v>
      </c>
    </row>
    <row r="1249" spans="3:6">
      <c r="D1249" s="231">
        <v>42514</v>
      </c>
      <c r="E1249" s="233">
        <v>43.528492999999997</v>
      </c>
      <c r="F1249" s="234">
        <v>18388300</v>
      </c>
    </row>
    <row r="1250" spans="3:6">
      <c r="D1250" s="231">
        <v>42515</v>
      </c>
      <c r="E1250" s="233">
        <v>43.368974999999999</v>
      </c>
      <c r="F1250" s="234">
        <v>9703300</v>
      </c>
    </row>
    <row r="1251" spans="3:6">
      <c r="D1251" s="231">
        <v>42516</v>
      </c>
      <c r="E1251" s="233">
        <v>43.299185999999999</v>
      </c>
      <c r="F1251" s="234">
        <v>14075700</v>
      </c>
    </row>
    <row r="1252" spans="3:6">
      <c r="D1252" s="231">
        <v>42517</v>
      </c>
      <c r="E1252" s="233">
        <v>43.179549000000002</v>
      </c>
      <c r="F1252" s="234">
        <v>7582500</v>
      </c>
    </row>
    <row r="1253" spans="3:6">
      <c r="D1253" s="231">
        <v>42521</v>
      </c>
      <c r="E1253" s="233">
        <v>43.029998999999997</v>
      </c>
      <c r="F1253" s="234">
        <v>7448900</v>
      </c>
    </row>
    <row r="1254" spans="3:6">
      <c r="D1254" s="231">
        <v>42522</v>
      </c>
      <c r="E1254" s="233">
        <v>43.330002</v>
      </c>
      <c r="F1254" s="234">
        <v>4804700</v>
      </c>
    </row>
    <row r="1255" spans="3:6">
      <c r="D1255" s="231">
        <v>42523</v>
      </c>
      <c r="E1255" s="233">
        <v>43.43</v>
      </c>
      <c r="F1255" s="234">
        <v>4482900</v>
      </c>
    </row>
    <row r="1256" spans="3:6">
      <c r="C1256" s="2"/>
      <c r="D1256" s="231">
        <v>42524</v>
      </c>
      <c r="E1256" s="233">
        <v>43.48</v>
      </c>
      <c r="F1256" s="234">
        <v>3581100</v>
      </c>
    </row>
    <row r="1257" spans="3:6">
      <c r="D1257" s="25"/>
      <c r="E1257" s="146"/>
      <c r="F1257" s="148"/>
    </row>
  </sheetData>
  <sortState ref="D1002:F1256">
    <sortCondition ref="D1002"/>
  </sortState>
  <phoneticPr fontId="0"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codeName="Φύλλο6"/>
  <dimension ref="A2:R1250"/>
  <sheetViews>
    <sheetView zoomScale="60" zoomScaleNormal="60" workbookViewId="0">
      <pane ySplit="1800" topLeftCell="A1202" activePane="bottomLeft"/>
      <selection activeCell="M1" activeCellId="1" sqref="J1:J1048576 M1:M1048576"/>
      <selection pane="bottomLeft" activeCell="F1251" sqref="F1251"/>
    </sheetView>
  </sheetViews>
  <sheetFormatPr defaultRowHeight="15"/>
  <cols>
    <col min="1" max="1" width="16.5703125" style="23" customWidth="1"/>
    <col min="2" max="9" width="15.7109375" style="23" customWidth="1"/>
    <col min="10" max="10" width="4.85546875" style="23" customWidth="1"/>
    <col min="11" max="11" width="8.28515625" style="23" customWidth="1"/>
    <col min="12" max="12" width="12" style="23" bestFit="1" customWidth="1"/>
    <col min="13" max="13" width="4.85546875" style="23" customWidth="1"/>
    <col min="14" max="14" width="11.85546875" style="23" customWidth="1"/>
    <col min="15" max="15" width="15.85546875" style="23" customWidth="1"/>
    <col min="16" max="16" width="11.85546875" style="23" customWidth="1"/>
    <col min="17" max="17" width="15.85546875" style="23" customWidth="1"/>
    <col min="18" max="18" width="11.85546875" style="23" customWidth="1"/>
  </cols>
  <sheetData>
    <row r="2" spans="1:18">
      <c r="B2" s="45" t="s">
        <v>83</v>
      </c>
      <c r="F2" s="45" t="s">
        <v>71</v>
      </c>
      <c r="N2" s="58"/>
      <c r="O2" s="59" t="str">
        <f>Q2</f>
        <v>S&amp;P 500 INDEX</v>
      </c>
      <c r="P2" s="59" t="str">
        <f>R2</f>
        <v>STOCK</v>
      </c>
      <c r="Q2" s="58" t="str">
        <f>B2</f>
        <v>S&amp;P 500 INDEX</v>
      </c>
      <c r="R2" s="60" t="str">
        <f>F2</f>
        <v>STOCK</v>
      </c>
    </row>
    <row r="3" spans="1:18">
      <c r="A3" s="46" t="s">
        <v>57</v>
      </c>
      <c r="B3" s="47">
        <v>40716</v>
      </c>
      <c r="C3" s="184">
        <v>1287.1400149999999</v>
      </c>
      <c r="E3" s="23">
        <v>1</v>
      </c>
      <c r="F3" s="47">
        <v>40716</v>
      </c>
      <c r="G3" s="184">
        <v>28.654800000000002</v>
      </c>
      <c r="I3" s="23">
        <v>1</v>
      </c>
      <c r="N3" s="50">
        <f>B3</f>
        <v>40716</v>
      </c>
      <c r="O3" s="51">
        <f>(Q3/$Q$3)*100</f>
        <v>100</v>
      </c>
      <c r="P3" s="51">
        <f>(R3/$R$3)*100</f>
        <v>100</v>
      </c>
      <c r="Q3" s="56">
        <f>C3</f>
        <v>1287.1400149999999</v>
      </c>
      <c r="R3" s="52">
        <f>G3</f>
        <v>28.654800000000002</v>
      </c>
    </row>
    <row r="4" spans="1:18">
      <c r="B4" s="47">
        <v>40717</v>
      </c>
      <c r="C4" s="183">
        <v>1283.5</v>
      </c>
      <c r="D4" s="23">
        <f>C4/C3-1</f>
        <v>-2.8279868216201098E-3</v>
      </c>
      <c r="E4" s="23">
        <f>E3+D4</f>
        <v>0.99717201317837989</v>
      </c>
      <c r="F4" s="47">
        <v>40717</v>
      </c>
      <c r="G4" s="183">
        <v>28.332999999999998</v>
      </c>
      <c r="H4" s="48">
        <f>G4/G3-1</f>
        <v>-1.1230230188310597E-2</v>
      </c>
      <c r="I4" s="48">
        <f>I3+H4</f>
        <v>0.9887697698116894</v>
      </c>
      <c r="K4" s="23" t="s">
        <v>58</v>
      </c>
      <c r="L4" s="23">
        <f>COVAR(D4:D1248,H4:H1248)</f>
        <v>7.8703354171527265E-5</v>
      </c>
      <c r="N4" s="50">
        <f t="shared" ref="N4:N67" si="0">B4</f>
        <v>40717</v>
      </c>
      <c r="O4" s="51">
        <f>(Q4/$Q$3)*100</f>
        <v>99.71720131783799</v>
      </c>
      <c r="P4" s="51">
        <f t="shared" ref="P4:P67" si="1">(R4/$R$3)*100</f>
        <v>98.876976981168937</v>
      </c>
      <c r="Q4" s="56">
        <f t="shared" ref="Q4:Q67" si="2">C4</f>
        <v>1283.5</v>
      </c>
      <c r="R4" s="52">
        <f t="shared" ref="R4:R67" si="3">G4</f>
        <v>28.332999999999998</v>
      </c>
    </row>
    <row r="5" spans="1:18">
      <c r="B5" s="47">
        <v>40718</v>
      </c>
      <c r="C5" s="183">
        <v>1268.4499510000001</v>
      </c>
      <c r="D5" s="23">
        <f t="shared" ref="D5:D68" si="4">C5/C4-1</f>
        <v>-1.1725788079470112E-2</v>
      </c>
      <c r="E5" s="23">
        <f>E4+D5</f>
        <v>0.98544622509890978</v>
      </c>
      <c r="F5" s="47">
        <v>40718</v>
      </c>
      <c r="G5" s="183">
        <v>28.097650999999999</v>
      </c>
      <c r="H5" s="48">
        <f t="shared" ref="H5:H68" si="5">G5/G4-1</f>
        <v>-8.3065330180355224E-3</v>
      </c>
      <c r="I5" s="23">
        <f t="shared" ref="I5:I68" si="6">I4+H5</f>
        <v>0.98046323679365388</v>
      </c>
      <c r="K5" s="23" t="s">
        <v>59</v>
      </c>
      <c r="L5" s="23">
        <f>D1249</f>
        <v>9.7787303090310951E-5</v>
      </c>
      <c r="N5" s="50">
        <f t="shared" si="0"/>
        <v>40718</v>
      </c>
      <c r="O5" s="51">
        <f t="shared" ref="O5:O68" si="7">(Q5/$Q$3)*100</f>
        <v>98.547938547307155</v>
      </c>
      <c r="P5" s="51">
        <f t="shared" si="1"/>
        <v>98.055652107151332</v>
      </c>
      <c r="Q5" s="56">
        <f t="shared" si="2"/>
        <v>1268.4499510000001</v>
      </c>
      <c r="R5" s="52">
        <f t="shared" si="3"/>
        <v>28.097650999999999</v>
      </c>
    </row>
    <row r="6" spans="1:18">
      <c r="B6" s="47">
        <v>40721</v>
      </c>
      <c r="C6" s="183">
        <v>1280.099976</v>
      </c>
      <c r="D6" s="23">
        <f t="shared" si="4"/>
        <v>9.1844577634423441E-3</v>
      </c>
      <c r="E6" s="23">
        <f t="shared" ref="E6:E69" si="8">E5+D6</f>
        <v>0.99463068286235212</v>
      </c>
      <c r="F6" s="47">
        <v>40721</v>
      </c>
      <c r="G6" s="183">
        <v>28.304181</v>
      </c>
      <c r="H6" s="48">
        <f t="shared" si="5"/>
        <v>7.3504365186969345E-3</v>
      </c>
      <c r="I6" s="23">
        <f t="shared" si="6"/>
        <v>0.98781367331235082</v>
      </c>
      <c r="K6" s="45" t="s">
        <v>60</v>
      </c>
      <c r="L6" s="49">
        <f>L4/L5</f>
        <v>0.80484226156478822</v>
      </c>
      <c r="N6" s="50">
        <f t="shared" si="0"/>
        <v>40721</v>
      </c>
      <c r="O6" s="51">
        <f t="shared" si="7"/>
        <v>99.453047926569198</v>
      </c>
      <c r="P6" s="51">
        <f t="shared" si="1"/>
        <v>98.776403953264364</v>
      </c>
      <c r="Q6" s="56">
        <f t="shared" si="2"/>
        <v>1280.099976</v>
      </c>
      <c r="R6" s="52">
        <f t="shared" si="3"/>
        <v>28.304181</v>
      </c>
    </row>
    <row r="7" spans="1:18">
      <c r="B7" s="47">
        <v>40722</v>
      </c>
      <c r="C7" s="183">
        <v>1296.670044</v>
      </c>
      <c r="D7" s="23">
        <f t="shared" si="4"/>
        <v>1.2944354590004314E-2</v>
      </c>
      <c r="E7" s="23">
        <f t="shared" si="8"/>
        <v>1.0075750374523564</v>
      </c>
      <c r="F7" s="47">
        <v>40722</v>
      </c>
      <c r="G7" s="183">
        <v>28.256150999999999</v>
      </c>
      <c r="H7" s="48">
        <f t="shared" si="5"/>
        <v>-1.6969224440728237E-3</v>
      </c>
      <c r="I7" s="23">
        <f t="shared" si="6"/>
        <v>0.98611675086827799</v>
      </c>
      <c r="L7" s="22"/>
      <c r="N7" s="50">
        <f t="shared" si="0"/>
        <v>40722</v>
      </c>
      <c r="O7" s="51">
        <f t="shared" si="7"/>
        <v>100.7404034439874</v>
      </c>
      <c r="P7" s="51">
        <f t="shared" si="1"/>
        <v>98.608788056451274</v>
      </c>
      <c r="Q7" s="56">
        <f t="shared" si="2"/>
        <v>1296.670044</v>
      </c>
      <c r="R7" s="52">
        <f t="shared" si="3"/>
        <v>28.256150999999999</v>
      </c>
    </row>
    <row r="8" spans="1:18">
      <c r="B8" s="47">
        <v>40723</v>
      </c>
      <c r="C8" s="183">
        <v>1307.410034</v>
      </c>
      <c r="D8" s="23">
        <f t="shared" si="4"/>
        <v>8.2827470640634004E-3</v>
      </c>
      <c r="E8" s="23">
        <f t="shared" si="8"/>
        <v>1.0158577845164198</v>
      </c>
      <c r="F8" s="47">
        <v>40723</v>
      </c>
      <c r="G8" s="183">
        <v>28.568348</v>
      </c>
      <c r="H8" s="48">
        <f t="shared" si="5"/>
        <v>1.1048815530466216E-2</v>
      </c>
      <c r="I8" s="23">
        <f t="shared" si="6"/>
        <v>0.99716556639874421</v>
      </c>
      <c r="L8" s="22"/>
      <c r="N8" s="50">
        <f t="shared" si="0"/>
        <v>40723</v>
      </c>
      <c r="O8" s="51">
        <f t="shared" si="7"/>
        <v>101.57481072484566</v>
      </c>
      <c r="P8" s="51">
        <f t="shared" si="1"/>
        <v>99.698298365369837</v>
      </c>
      <c r="Q8" s="56">
        <f t="shared" si="2"/>
        <v>1307.410034</v>
      </c>
      <c r="R8" s="52">
        <f t="shared" si="3"/>
        <v>28.568348</v>
      </c>
    </row>
    <row r="9" spans="1:18">
      <c r="B9" s="47">
        <v>40724</v>
      </c>
      <c r="C9" s="183">
        <v>1320.6400149999999</v>
      </c>
      <c r="D9" s="23">
        <f t="shared" si="4"/>
        <v>1.0119228593896468E-2</v>
      </c>
      <c r="E9" s="23">
        <f t="shared" si="8"/>
        <v>1.0259770131103163</v>
      </c>
      <c r="F9" s="47">
        <v>40724</v>
      </c>
      <c r="G9" s="183">
        <v>28.66921</v>
      </c>
      <c r="H9" s="48">
        <f t="shared" si="5"/>
        <v>3.5305506639726758E-3</v>
      </c>
      <c r="I9" s="23">
        <f t="shared" si="6"/>
        <v>1.0006961170627169</v>
      </c>
      <c r="N9" s="50">
        <f t="shared" si="0"/>
        <v>40724</v>
      </c>
      <c r="O9" s="51">
        <f t="shared" si="7"/>
        <v>102.60266945395213</v>
      </c>
      <c r="P9" s="51">
        <f t="shared" si="1"/>
        <v>100.05028825886065</v>
      </c>
      <c r="Q9" s="56">
        <f t="shared" si="2"/>
        <v>1320.6400149999999</v>
      </c>
      <c r="R9" s="52">
        <f t="shared" si="3"/>
        <v>28.66921</v>
      </c>
    </row>
    <row r="10" spans="1:18">
      <c r="B10" s="47">
        <v>40725</v>
      </c>
      <c r="C10" s="183">
        <v>1339.670044</v>
      </c>
      <c r="D10" s="23">
        <f t="shared" si="4"/>
        <v>1.4409701950459208E-2</v>
      </c>
      <c r="E10" s="23">
        <f t="shared" si="8"/>
        <v>1.0403867150607755</v>
      </c>
      <c r="F10" s="47">
        <v>40725</v>
      </c>
      <c r="G10" s="183">
        <v>28.928573</v>
      </c>
      <c r="H10" s="48">
        <f t="shared" si="5"/>
        <v>9.0467438760957197E-3</v>
      </c>
      <c r="I10" s="23">
        <f t="shared" si="6"/>
        <v>1.0097428609388126</v>
      </c>
      <c r="L10" s="22"/>
      <c r="N10" s="50">
        <f t="shared" si="0"/>
        <v>40725</v>
      </c>
      <c r="O10" s="51">
        <f t="shared" si="7"/>
        <v>104.08114334010507</v>
      </c>
      <c r="P10" s="51">
        <f t="shared" si="1"/>
        <v>100.95541759146809</v>
      </c>
      <c r="Q10" s="56">
        <f t="shared" si="2"/>
        <v>1339.670044</v>
      </c>
      <c r="R10" s="52">
        <f t="shared" si="3"/>
        <v>28.928573</v>
      </c>
    </row>
    <row r="11" spans="1:18">
      <c r="B11" s="47">
        <v>40729</v>
      </c>
      <c r="C11" s="183">
        <v>1337.880005</v>
      </c>
      <c r="D11" s="23">
        <f t="shared" si="4"/>
        <v>-1.3361790151366071E-3</v>
      </c>
      <c r="E11" s="23">
        <f t="shared" si="8"/>
        <v>1.039050536045639</v>
      </c>
      <c r="F11" s="47">
        <v>40729</v>
      </c>
      <c r="G11" s="183">
        <v>28.899754000000001</v>
      </c>
      <c r="H11" s="48">
        <f t="shared" si="5"/>
        <v>-9.9621229156376945E-4</v>
      </c>
      <c r="I11" s="23">
        <f t="shared" si="6"/>
        <v>1.0087466486472487</v>
      </c>
      <c r="L11" s="22"/>
      <c r="N11" s="50">
        <f t="shared" si="0"/>
        <v>40729</v>
      </c>
      <c r="O11" s="51">
        <f t="shared" si="7"/>
        <v>103.9420723005026</v>
      </c>
      <c r="P11" s="51">
        <f t="shared" si="1"/>
        <v>100.85484456356353</v>
      </c>
      <c r="Q11" s="56">
        <f t="shared" si="2"/>
        <v>1337.880005</v>
      </c>
      <c r="R11" s="52">
        <f t="shared" si="3"/>
        <v>28.899754000000001</v>
      </c>
    </row>
    <row r="12" spans="1:18">
      <c r="B12" s="47">
        <v>40730</v>
      </c>
      <c r="C12" s="183">
        <v>1339.219971</v>
      </c>
      <c r="D12" s="23">
        <f t="shared" si="4"/>
        <v>1.0015591794423351E-3</v>
      </c>
      <c r="E12" s="23">
        <f t="shared" si="8"/>
        <v>1.0400520952250814</v>
      </c>
      <c r="F12" s="47">
        <v>40730</v>
      </c>
      <c r="G12" s="183">
        <v>29.149511</v>
      </c>
      <c r="H12" s="48">
        <f t="shared" si="5"/>
        <v>8.6421842898731782E-3</v>
      </c>
      <c r="I12" s="23">
        <f t="shared" si="6"/>
        <v>1.0173888329371219</v>
      </c>
      <c r="N12" s="50">
        <f t="shared" si="0"/>
        <v>40730</v>
      </c>
      <c r="O12" s="51">
        <f t="shared" si="7"/>
        <v>104.04617643714542</v>
      </c>
      <c r="P12" s="51">
        <f t="shared" si="1"/>
        <v>101.72645071680834</v>
      </c>
      <c r="Q12" s="56">
        <f t="shared" si="2"/>
        <v>1339.219971</v>
      </c>
      <c r="R12" s="52">
        <f t="shared" si="3"/>
        <v>29.149511</v>
      </c>
    </row>
    <row r="13" spans="1:18">
      <c r="B13" s="47">
        <v>40731</v>
      </c>
      <c r="C13" s="183">
        <v>1353.219971</v>
      </c>
      <c r="D13" s="23">
        <f t="shared" si="4"/>
        <v>1.0453846495095398E-2</v>
      </c>
      <c r="E13" s="23">
        <f t="shared" si="8"/>
        <v>1.0505059417201768</v>
      </c>
      <c r="F13" s="47">
        <v>40731</v>
      </c>
      <c r="G13" s="183">
        <v>29.327226</v>
      </c>
      <c r="H13" s="48">
        <f t="shared" si="5"/>
        <v>6.0966717417660909E-3</v>
      </c>
      <c r="I13" s="23">
        <f t="shared" si="6"/>
        <v>1.023485504678888</v>
      </c>
      <c r="N13" s="50">
        <f t="shared" si="0"/>
        <v>40731</v>
      </c>
      <c r="O13" s="51">
        <f t="shared" si="7"/>
        <v>105.13385919402094</v>
      </c>
      <c r="P13" s="51">
        <f t="shared" si="1"/>
        <v>102.34664349428367</v>
      </c>
      <c r="Q13" s="56">
        <f t="shared" si="2"/>
        <v>1353.219971</v>
      </c>
      <c r="R13" s="52">
        <f t="shared" si="3"/>
        <v>29.327226</v>
      </c>
    </row>
    <row r="14" spans="1:18">
      <c r="B14" s="47">
        <v>40732</v>
      </c>
      <c r="C14" s="183">
        <v>1343.8000489999999</v>
      </c>
      <c r="D14" s="23">
        <f t="shared" si="4"/>
        <v>-6.9611165973547662E-3</v>
      </c>
      <c r="E14" s="23">
        <f t="shared" si="8"/>
        <v>1.0435448251228219</v>
      </c>
      <c r="F14" s="47">
        <v>40732</v>
      </c>
      <c r="G14" s="183">
        <v>29.259979999999999</v>
      </c>
      <c r="H14" s="48">
        <f t="shared" si="5"/>
        <v>-2.2929546763134079E-3</v>
      </c>
      <c r="I14" s="23">
        <f t="shared" si="6"/>
        <v>1.0211925500025747</v>
      </c>
      <c r="N14" s="50">
        <f t="shared" si="0"/>
        <v>40732</v>
      </c>
      <c r="O14" s="51">
        <f t="shared" si="7"/>
        <v>104.4020101418415</v>
      </c>
      <c r="P14" s="51">
        <f t="shared" si="1"/>
        <v>102.11196727947846</v>
      </c>
      <c r="Q14" s="56">
        <f t="shared" si="2"/>
        <v>1343.8000489999999</v>
      </c>
      <c r="R14" s="52">
        <f t="shared" si="3"/>
        <v>29.259979999999999</v>
      </c>
    </row>
    <row r="15" spans="1:18">
      <c r="B15" s="47">
        <v>40735</v>
      </c>
      <c r="C15" s="183">
        <v>1319.48999</v>
      </c>
      <c r="D15" s="23">
        <f t="shared" si="4"/>
        <v>-1.8090532901892997E-2</v>
      </c>
      <c r="E15" s="23">
        <f t="shared" si="8"/>
        <v>1.0254542922209289</v>
      </c>
      <c r="F15" s="47">
        <v>40735</v>
      </c>
      <c r="G15" s="183">
        <v>28.760469000000001</v>
      </c>
      <c r="H15" s="48">
        <f t="shared" si="5"/>
        <v>-1.7071474416592181E-2</v>
      </c>
      <c r="I15" s="23">
        <f t="shared" si="6"/>
        <v>1.0041210755859824</v>
      </c>
      <c r="L15" s="22"/>
      <c r="N15" s="50">
        <f t="shared" si="0"/>
        <v>40735</v>
      </c>
      <c r="O15" s="51">
        <f t="shared" si="7"/>
        <v>102.51332214234674</v>
      </c>
      <c r="P15" s="51">
        <f t="shared" si="1"/>
        <v>100.36876544243896</v>
      </c>
      <c r="Q15" s="56">
        <f t="shared" si="2"/>
        <v>1319.48999</v>
      </c>
      <c r="R15" s="52">
        <f t="shared" si="3"/>
        <v>28.760469000000001</v>
      </c>
    </row>
    <row r="16" spans="1:18">
      <c r="B16" s="47">
        <v>40736</v>
      </c>
      <c r="C16" s="183">
        <v>1313.6400149999999</v>
      </c>
      <c r="D16" s="23">
        <f t="shared" si="4"/>
        <v>-4.4335122239161917E-3</v>
      </c>
      <c r="E16" s="23">
        <f t="shared" si="8"/>
        <v>1.0210207799970128</v>
      </c>
      <c r="F16" s="47">
        <v>40736</v>
      </c>
      <c r="G16" s="183">
        <v>28.918966999999999</v>
      </c>
      <c r="H16" s="48">
        <f t="shared" si="5"/>
        <v>5.5109671542559191E-3</v>
      </c>
      <c r="I16" s="23">
        <f t="shared" si="6"/>
        <v>1.0096320427402383</v>
      </c>
      <c r="N16" s="50">
        <f t="shared" si="0"/>
        <v>40736</v>
      </c>
      <c r="O16" s="51">
        <f t="shared" si="7"/>
        <v>102.05882807551438</v>
      </c>
      <c r="P16" s="51">
        <f t="shared" si="1"/>
        <v>100.92189441210546</v>
      </c>
      <c r="Q16" s="56">
        <f t="shared" si="2"/>
        <v>1313.6400149999999</v>
      </c>
      <c r="R16" s="52">
        <f t="shared" si="3"/>
        <v>28.918966999999999</v>
      </c>
    </row>
    <row r="17" spans="2:18">
      <c r="B17" s="47">
        <v>40737</v>
      </c>
      <c r="C17" s="183">
        <v>1317.719971</v>
      </c>
      <c r="D17" s="23">
        <f t="shared" si="4"/>
        <v>3.1058402251853412E-3</v>
      </c>
      <c r="E17" s="23">
        <f t="shared" si="8"/>
        <v>1.0241266202221981</v>
      </c>
      <c r="F17" s="47">
        <v>40737</v>
      </c>
      <c r="G17" s="183">
        <v>29.096678000000001</v>
      </c>
      <c r="H17" s="48">
        <f t="shared" si="5"/>
        <v>6.1451365119646884E-3</v>
      </c>
      <c r="I17" s="23">
        <f t="shared" si="6"/>
        <v>1.015777179252203</v>
      </c>
      <c r="N17" s="50">
        <f t="shared" si="0"/>
        <v>40737</v>
      </c>
      <c r="O17" s="51">
        <f t="shared" si="7"/>
        <v>102.37580648908657</v>
      </c>
      <c r="P17" s="51">
        <f t="shared" si="1"/>
        <v>101.54207323031395</v>
      </c>
      <c r="Q17" s="56">
        <f t="shared" si="2"/>
        <v>1317.719971</v>
      </c>
      <c r="R17" s="52">
        <f t="shared" si="3"/>
        <v>29.096678000000001</v>
      </c>
    </row>
    <row r="18" spans="2:18">
      <c r="B18" s="47">
        <v>40738</v>
      </c>
      <c r="C18" s="183">
        <v>1308.869995</v>
      </c>
      <c r="D18" s="23">
        <f t="shared" si="4"/>
        <v>-6.7161280050145322E-3</v>
      </c>
      <c r="E18" s="23">
        <f t="shared" si="8"/>
        <v>1.0174104922171836</v>
      </c>
      <c r="F18" s="47">
        <v>40738</v>
      </c>
      <c r="G18" s="183">
        <v>29.293603000000001</v>
      </c>
      <c r="H18" s="48">
        <f t="shared" si="5"/>
        <v>6.7679547472738744E-3</v>
      </c>
      <c r="I18" s="23">
        <f t="shared" si="6"/>
        <v>1.0225451339994769</v>
      </c>
      <c r="L18" s="22"/>
      <c r="N18" s="50">
        <f t="shared" si="0"/>
        <v>40738</v>
      </c>
      <c r="O18" s="51">
        <f t="shared" si="7"/>
        <v>101.68823746808928</v>
      </c>
      <c r="P18" s="51">
        <f t="shared" si="1"/>
        <v>102.22930538688108</v>
      </c>
      <c r="Q18" s="56">
        <f t="shared" si="2"/>
        <v>1308.869995</v>
      </c>
      <c r="R18" s="52">
        <f t="shared" si="3"/>
        <v>29.293603000000001</v>
      </c>
    </row>
    <row r="19" spans="2:18">
      <c r="B19" s="47">
        <v>40739</v>
      </c>
      <c r="C19" s="183">
        <v>1316.1400149999999</v>
      </c>
      <c r="D19" s="23">
        <f t="shared" si="4"/>
        <v>5.5544248304049137E-3</v>
      </c>
      <c r="E19" s="23">
        <f t="shared" si="8"/>
        <v>1.0229649170475885</v>
      </c>
      <c r="F19" s="47">
        <v>40739</v>
      </c>
      <c r="G19" s="183">
        <v>29.202344</v>
      </c>
      <c r="H19" s="48">
        <f t="shared" si="5"/>
        <v>-3.1153217990972371E-3</v>
      </c>
      <c r="I19" s="23">
        <f t="shared" si="6"/>
        <v>1.0194298122003795</v>
      </c>
      <c r="N19" s="50">
        <f t="shared" si="0"/>
        <v>40739</v>
      </c>
      <c r="O19" s="51">
        <f t="shared" si="7"/>
        <v>102.25305713924216</v>
      </c>
      <c r="P19" s="51">
        <f t="shared" si="1"/>
        <v>101.91082820330276</v>
      </c>
      <c r="Q19" s="56">
        <f t="shared" si="2"/>
        <v>1316.1400149999999</v>
      </c>
      <c r="R19" s="52">
        <f t="shared" si="3"/>
        <v>29.202344</v>
      </c>
    </row>
    <row r="20" spans="2:18">
      <c r="B20" s="47">
        <v>40742</v>
      </c>
      <c r="C20" s="183">
        <v>1305.4399410000001</v>
      </c>
      <c r="D20" s="23">
        <f t="shared" si="4"/>
        <v>-8.1298903445313764E-3</v>
      </c>
      <c r="E20" s="23">
        <f t="shared" si="8"/>
        <v>1.0148350267030573</v>
      </c>
      <c r="F20" s="47">
        <v>40742</v>
      </c>
      <c r="G20" s="183">
        <v>28.966996000000002</v>
      </c>
      <c r="H20" s="48">
        <f t="shared" si="5"/>
        <v>-8.0592160684086478E-3</v>
      </c>
      <c r="I20" s="23">
        <f t="shared" si="6"/>
        <v>1.0113705961319708</v>
      </c>
      <c r="L20" s="22"/>
      <c r="N20" s="50">
        <f t="shared" si="0"/>
        <v>40742</v>
      </c>
      <c r="O20" s="51">
        <f t="shared" si="7"/>
        <v>101.42175099730702</v>
      </c>
      <c r="P20" s="51">
        <f t="shared" si="1"/>
        <v>101.08950681910187</v>
      </c>
      <c r="Q20" s="56">
        <f t="shared" si="2"/>
        <v>1305.4399410000001</v>
      </c>
      <c r="R20" s="52">
        <f t="shared" si="3"/>
        <v>28.966996000000002</v>
      </c>
    </row>
    <row r="21" spans="2:18">
      <c r="B21" s="47">
        <v>40743</v>
      </c>
      <c r="C21" s="183">
        <v>1326.7299800000001</v>
      </c>
      <c r="D21" s="23">
        <f t="shared" si="4"/>
        <v>1.6308708146076212E-2</v>
      </c>
      <c r="E21" s="23">
        <f t="shared" si="8"/>
        <v>1.0311437348491335</v>
      </c>
      <c r="F21" s="47">
        <v>40743</v>
      </c>
      <c r="G21" s="183">
        <v>29.495329999999999</v>
      </c>
      <c r="H21" s="48">
        <f t="shared" si="5"/>
        <v>1.8239171227834472E-2</v>
      </c>
      <c r="I21" s="23">
        <f t="shared" si="6"/>
        <v>1.0296097673598053</v>
      </c>
      <c r="N21" s="50">
        <f t="shared" si="0"/>
        <v>40743</v>
      </c>
      <c r="O21" s="51">
        <f t="shared" si="7"/>
        <v>103.07580873398612</v>
      </c>
      <c r="P21" s="51">
        <f t="shared" si="1"/>
        <v>102.93329564331279</v>
      </c>
      <c r="Q21" s="56">
        <f t="shared" si="2"/>
        <v>1326.7299800000001</v>
      </c>
      <c r="R21" s="52">
        <f t="shared" si="3"/>
        <v>29.495329999999999</v>
      </c>
    </row>
    <row r="22" spans="2:18">
      <c r="B22" s="47">
        <v>40744</v>
      </c>
      <c r="C22" s="183">
        <v>1325.839966</v>
      </c>
      <c r="D22" s="23">
        <f t="shared" si="4"/>
        <v>-6.7083280955182456E-4</v>
      </c>
      <c r="E22" s="23">
        <f t="shared" si="8"/>
        <v>1.0304729020395818</v>
      </c>
      <c r="F22" s="47">
        <v>40744</v>
      </c>
      <c r="G22" s="183">
        <v>29.216753000000001</v>
      </c>
      <c r="H22" s="48">
        <f t="shared" si="5"/>
        <v>-9.4447832928127307E-3</v>
      </c>
      <c r="I22" s="23">
        <f t="shared" si="6"/>
        <v>1.0201649840669926</v>
      </c>
      <c r="N22" s="50">
        <f t="shared" si="0"/>
        <v>40744</v>
      </c>
      <c r="O22" s="51">
        <f t="shared" si="7"/>
        <v>103.00666209961626</v>
      </c>
      <c r="P22" s="51">
        <f t="shared" si="1"/>
        <v>101.96111297234668</v>
      </c>
      <c r="Q22" s="56">
        <f t="shared" si="2"/>
        <v>1325.839966</v>
      </c>
      <c r="R22" s="52">
        <f t="shared" si="3"/>
        <v>29.216753000000001</v>
      </c>
    </row>
    <row r="23" spans="2:18">
      <c r="B23" s="47">
        <v>40745</v>
      </c>
      <c r="C23" s="183">
        <v>1343.8000489999999</v>
      </c>
      <c r="D23" s="23">
        <f t="shared" si="4"/>
        <v>1.3546192195566853E-2</v>
      </c>
      <c r="E23" s="23">
        <f t="shared" si="8"/>
        <v>1.0440190942351486</v>
      </c>
      <c r="F23" s="47">
        <v>40745</v>
      </c>
      <c r="G23" s="183">
        <v>29.975631</v>
      </c>
      <c r="H23" s="48">
        <f t="shared" si="5"/>
        <v>2.5974070424594986E-2</v>
      </c>
      <c r="I23" s="23">
        <f t="shared" si="6"/>
        <v>1.0461390544915876</v>
      </c>
      <c r="N23" s="50">
        <f t="shared" si="0"/>
        <v>40745</v>
      </c>
      <c r="O23" s="51">
        <f t="shared" si="7"/>
        <v>104.4020101418415</v>
      </c>
      <c r="P23" s="51">
        <f t="shared" si="1"/>
        <v>104.60945810126051</v>
      </c>
      <c r="Q23" s="56">
        <f t="shared" si="2"/>
        <v>1343.8000489999999</v>
      </c>
      <c r="R23" s="52">
        <f t="shared" si="3"/>
        <v>29.975631</v>
      </c>
    </row>
    <row r="24" spans="2:18">
      <c r="B24" s="47">
        <v>40746</v>
      </c>
      <c r="C24" s="183">
        <v>1345.0200199999999</v>
      </c>
      <c r="D24" s="23">
        <f t="shared" si="4"/>
        <v>9.0785158172002056E-4</v>
      </c>
      <c r="E24" s="23">
        <f t="shared" si="8"/>
        <v>1.0449269458168686</v>
      </c>
      <c r="F24" s="47">
        <v>40746</v>
      </c>
      <c r="G24" s="183">
        <v>29.677845000000001</v>
      </c>
      <c r="H24" s="48">
        <f t="shared" si="5"/>
        <v>-9.9342696072018954E-3</v>
      </c>
      <c r="I24" s="23">
        <f t="shared" si="6"/>
        <v>1.0362047848843856</v>
      </c>
      <c r="L24" s="22"/>
      <c r="N24" s="50">
        <f t="shared" si="0"/>
        <v>40746</v>
      </c>
      <c r="O24" s="51">
        <f t="shared" si="7"/>
        <v>104.4967916718835</v>
      </c>
      <c r="P24" s="51">
        <f t="shared" si="1"/>
        <v>103.57023954101932</v>
      </c>
      <c r="Q24" s="56">
        <f t="shared" si="2"/>
        <v>1345.0200199999999</v>
      </c>
      <c r="R24" s="52">
        <f t="shared" si="3"/>
        <v>29.677845000000001</v>
      </c>
    </row>
    <row r="25" spans="2:18">
      <c r="B25" s="47">
        <v>40749</v>
      </c>
      <c r="C25" s="183">
        <v>1337.4300539999999</v>
      </c>
      <c r="D25" s="23">
        <f t="shared" si="4"/>
        <v>-5.6430134028785384E-3</v>
      </c>
      <c r="E25" s="23">
        <f t="shared" si="8"/>
        <v>1.0392839324139902</v>
      </c>
      <c r="F25" s="47">
        <v>40749</v>
      </c>
      <c r="G25" s="183">
        <v>29.466511000000001</v>
      </c>
      <c r="H25" s="48">
        <f t="shared" si="5"/>
        <v>-7.1209348252880833E-3</v>
      </c>
      <c r="I25" s="23">
        <f t="shared" si="6"/>
        <v>1.0290838500590975</v>
      </c>
      <c r="L25" s="22"/>
      <c r="N25" s="50">
        <f t="shared" si="0"/>
        <v>40749</v>
      </c>
      <c r="O25" s="51">
        <f t="shared" si="7"/>
        <v>103.90711487592125</v>
      </c>
      <c r="P25" s="51">
        <f t="shared" si="1"/>
        <v>102.83272261540823</v>
      </c>
      <c r="Q25" s="56">
        <f t="shared" si="2"/>
        <v>1337.4300539999999</v>
      </c>
      <c r="R25" s="52">
        <f t="shared" si="3"/>
        <v>29.466511000000001</v>
      </c>
    </row>
    <row r="26" spans="2:18">
      <c r="B26" s="47">
        <v>40750</v>
      </c>
      <c r="C26" s="183">
        <v>1331.9399410000001</v>
      </c>
      <c r="D26" s="23">
        <f t="shared" si="4"/>
        <v>-4.104972057103029E-3</v>
      </c>
      <c r="E26" s="23">
        <f t="shared" si="8"/>
        <v>1.0351789603568871</v>
      </c>
      <c r="F26" s="47">
        <v>40750</v>
      </c>
      <c r="G26" s="183">
        <v>29.130300999999999</v>
      </c>
      <c r="H26" s="48">
        <f t="shared" si="5"/>
        <v>-1.1409901905251041E-2</v>
      </c>
      <c r="I26" s="23">
        <f t="shared" si="6"/>
        <v>1.0176739481538464</v>
      </c>
      <c r="N26" s="50">
        <f t="shared" si="0"/>
        <v>40750</v>
      </c>
      <c r="O26" s="51">
        <f t="shared" si="7"/>
        <v>103.4805790728214</v>
      </c>
      <c r="P26" s="51">
        <f t="shared" si="1"/>
        <v>101.65941133771655</v>
      </c>
      <c r="Q26" s="56">
        <f t="shared" si="2"/>
        <v>1331.9399410000001</v>
      </c>
      <c r="R26" s="52">
        <f t="shared" si="3"/>
        <v>29.130300999999999</v>
      </c>
    </row>
    <row r="27" spans="2:18">
      <c r="B27" s="47">
        <v>40751</v>
      </c>
      <c r="C27" s="183">
        <v>1304.8900149999999</v>
      </c>
      <c r="D27" s="23">
        <f t="shared" si="4"/>
        <v>-2.030866795667341E-2</v>
      </c>
      <c r="E27" s="23">
        <f t="shared" si="8"/>
        <v>1.0148702924002135</v>
      </c>
      <c r="F27" s="47">
        <v>40751</v>
      </c>
      <c r="G27" s="183">
        <v>28.448271999999999</v>
      </c>
      <c r="H27" s="48">
        <f t="shared" si="5"/>
        <v>-2.341304334617067E-2</v>
      </c>
      <c r="I27" s="23">
        <f t="shared" si="6"/>
        <v>0.99426090480767571</v>
      </c>
      <c r="N27" s="50">
        <f t="shared" si="0"/>
        <v>40751</v>
      </c>
      <c r="O27" s="51">
        <f t="shared" si="7"/>
        <v>101.37902635246718</v>
      </c>
      <c r="P27" s="51">
        <f t="shared" si="1"/>
        <v>99.27925513352038</v>
      </c>
      <c r="Q27" s="56">
        <f t="shared" si="2"/>
        <v>1304.8900149999999</v>
      </c>
      <c r="R27" s="52">
        <f t="shared" si="3"/>
        <v>28.448271999999999</v>
      </c>
    </row>
    <row r="28" spans="2:18">
      <c r="B28" s="47">
        <v>40752</v>
      </c>
      <c r="C28" s="183">
        <v>1300.670044</v>
      </c>
      <c r="D28" s="23">
        <f t="shared" si="4"/>
        <v>-3.2339668106050601E-3</v>
      </c>
      <c r="E28" s="23">
        <f t="shared" si="8"/>
        <v>1.0116363255896084</v>
      </c>
      <c r="F28" s="47">
        <v>40752</v>
      </c>
      <c r="G28" s="183">
        <v>28.193712000000001</v>
      </c>
      <c r="H28" s="48">
        <f t="shared" si="5"/>
        <v>-8.9481709117515962E-3</v>
      </c>
      <c r="I28" s="23">
        <f t="shared" si="6"/>
        <v>0.98531273389592411</v>
      </c>
      <c r="N28" s="50">
        <f t="shared" si="0"/>
        <v>40752</v>
      </c>
      <c r="O28" s="51">
        <f t="shared" si="7"/>
        <v>101.05116994595184</v>
      </c>
      <c r="P28" s="51">
        <f t="shared" si="1"/>
        <v>98.390887390594244</v>
      </c>
      <c r="Q28" s="56">
        <f t="shared" si="2"/>
        <v>1300.670044</v>
      </c>
      <c r="R28" s="52">
        <f t="shared" si="3"/>
        <v>28.193712000000001</v>
      </c>
    </row>
    <row r="29" spans="2:18">
      <c r="B29" s="47">
        <v>40753</v>
      </c>
      <c r="C29" s="183">
        <v>1292.280029</v>
      </c>
      <c r="D29" s="23">
        <f t="shared" si="4"/>
        <v>-6.4505329685289325E-3</v>
      </c>
      <c r="E29" s="23">
        <f t="shared" si="8"/>
        <v>1.0051857926210794</v>
      </c>
      <c r="F29" s="47">
        <v>40753</v>
      </c>
      <c r="G29" s="183">
        <v>27.939150000000001</v>
      </c>
      <c r="H29" s="48">
        <f t="shared" si="5"/>
        <v>-9.029034559195348E-3</v>
      </c>
      <c r="I29" s="23">
        <f t="shared" si="6"/>
        <v>0.97628369933672876</v>
      </c>
      <c r="N29" s="50">
        <f t="shared" si="0"/>
        <v>40753</v>
      </c>
      <c r="O29" s="51">
        <f t="shared" si="7"/>
        <v>100.39933604270705</v>
      </c>
      <c r="P29" s="51">
        <f t="shared" si="1"/>
        <v>97.502512668034683</v>
      </c>
      <c r="Q29" s="56">
        <f t="shared" si="2"/>
        <v>1292.280029</v>
      </c>
      <c r="R29" s="52">
        <f t="shared" si="3"/>
        <v>27.939150000000001</v>
      </c>
    </row>
    <row r="30" spans="2:18">
      <c r="B30" s="47">
        <v>40756</v>
      </c>
      <c r="C30" s="183">
        <v>1286.9399410000001</v>
      </c>
      <c r="D30" s="23">
        <f t="shared" si="4"/>
        <v>-4.1322994089231235E-3</v>
      </c>
      <c r="E30" s="23">
        <f t="shared" si="8"/>
        <v>1.0010534932121562</v>
      </c>
      <c r="F30" s="47">
        <v>40756</v>
      </c>
      <c r="G30" s="183">
        <v>27.478062000000001</v>
      </c>
      <c r="H30" s="48">
        <f t="shared" si="5"/>
        <v>-1.6503293765200433E-2</v>
      </c>
      <c r="I30" s="23">
        <f t="shared" si="6"/>
        <v>0.95978040557152833</v>
      </c>
      <c r="L30" s="22"/>
      <c r="N30" s="50">
        <f t="shared" si="0"/>
        <v>40756</v>
      </c>
      <c r="O30" s="51">
        <f t="shared" si="7"/>
        <v>99.984455925721505</v>
      </c>
      <c r="P30" s="51">
        <f t="shared" si="1"/>
        <v>95.893400058628913</v>
      </c>
      <c r="Q30" s="56">
        <f t="shared" si="2"/>
        <v>1286.9399410000001</v>
      </c>
      <c r="R30" s="52">
        <f t="shared" si="3"/>
        <v>27.478062000000001</v>
      </c>
    </row>
    <row r="31" spans="2:18">
      <c r="B31" s="47">
        <v>40757</v>
      </c>
      <c r="C31" s="183">
        <v>1254.0500489999999</v>
      </c>
      <c r="D31" s="23">
        <f t="shared" si="4"/>
        <v>-2.5556664263946538E-2</v>
      </c>
      <c r="E31" s="23">
        <f t="shared" si="8"/>
        <v>0.97549682894820966</v>
      </c>
      <c r="F31" s="47">
        <v>40757</v>
      </c>
      <c r="G31" s="183">
        <v>26.858471999999999</v>
      </c>
      <c r="H31" s="48">
        <f t="shared" si="5"/>
        <v>-2.254853344460761E-2</v>
      </c>
      <c r="I31" s="23">
        <f t="shared" si="6"/>
        <v>0.93723187212692072</v>
      </c>
      <c r="L31" s="22"/>
      <c r="N31" s="50">
        <f t="shared" si="0"/>
        <v>40757</v>
      </c>
      <c r="O31" s="51">
        <f t="shared" si="7"/>
        <v>97.429186754014481</v>
      </c>
      <c r="P31" s="51">
        <f t="shared" si="1"/>
        <v>93.731144520289789</v>
      </c>
      <c r="Q31" s="56">
        <f t="shared" si="2"/>
        <v>1254.0500489999999</v>
      </c>
      <c r="R31" s="52">
        <f t="shared" si="3"/>
        <v>26.858471999999999</v>
      </c>
    </row>
    <row r="32" spans="2:18">
      <c r="B32" s="47">
        <v>40758</v>
      </c>
      <c r="C32" s="183">
        <v>1260.339966</v>
      </c>
      <c r="D32" s="23">
        <f t="shared" si="4"/>
        <v>5.0156825917879733E-3</v>
      </c>
      <c r="E32" s="23">
        <f t="shared" si="8"/>
        <v>0.98051251153999763</v>
      </c>
      <c r="F32" s="47">
        <v>40758</v>
      </c>
      <c r="G32" s="183">
        <v>26.733594</v>
      </c>
      <c r="H32" s="48">
        <f t="shared" si="5"/>
        <v>-4.6494826660280486E-3</v>
      </c>
      <c r="I32" s="23">
        <f t="shared" si="6"/>
        <v>0.93258238946089267</v>
      </c>
      <c r="N32" s="50">
        <f t="shared" si="0"/>
        <v>40758</v>
      </c>
      <c r="O32" s="51">
        <f t="shared" si="7"/>
        <v>97.917860629948635</v>
      </c>
      <c r="P32" s="51">
        <f t="shared" si="1"/>
        <v>93.295343188575728</v>
      </c>
      <c r="Q32" s="56">
        <f t="shared" si="2"/>
        <v>1260.339966</v>
      </c>
      <c r="R32" s="52">
        <f t="shared" si="3"/>
        <v>26.733594</v>
      </c>
    </row>
    <row r="33" spans="2:18">
      <c r="B33" s="47">
        <v>40759</v>
      </c>
      <c r="C33" s="183">
        <v>1200.0699460000001</v>
      </c>
      <c r="D33" s="23">
        <f t="shared" si="4"/>
        <v>-4.7820446566716246E-2</v>
      </c>
      <c r="E33" s="23">
        <f t="shared" si="8"/>
        <v>0.93269206497328139</v>
      </c>
      <c r="F33" s="47">
        <v>40759</v>
      </c>
      <c r="G33" s="183">
        <v>25.676929000000001</v>
      </c>
      <c r="H33" s="48">
        <f t="shared" si="5"/>
        <v>-3.9525736793938004E-2</v>
      </c>
      <c r="I33" s="23">
        <f t="shared" si="6"/>
        <v>0.89305665266695466</v>
      </c>
      <c r="N33" s="50">
        <f t="shared" si="0"/>
        <v>40759</v>
      </c>
      <c r="O33" s="51">
        <f t="shared" si="7"/>
        <v>93.235384807767019</v>
      </c>
      <c r="P33" s="51">
        <f t="shared" si="1"/>
        <v>89.607776009603981</v>
      </c>
      <c r="Q33" s="56">
        <f t="shared" si="2"/>
        <v>1200.0699460000001</v>
      </c>
      <c r="R33" s="52">
        <f t="shared" si="3"/>
        <v>25.676929000000001</v>
      </c>
    </row>
    <row r="34" spans="2:18">
      <c r="B34" s="47">
        <v>40760</v>
      </c>
      <c r="C34" s="183">
        <v>1199.380005</v>
      </c>
      <c r="D34" s="23">
        <f t="shared" si="4"/>
        <v>-5.7491732236092385E-4</v>
      </c>
      <c r="E34" s="23">
        <f t="shared" si="8"/>
        <v>0.93211714765092046</v>
      </c>
      <c r="F34" s="47">
        <v>40760</v>
      </c>
      <c r="G34" s="183">
        <v>25.739370000000001</v>
      </c>
      <c r="H34" s="48">
        <f t="shared" si="5"/>
        <v>2.4317939267581856E-3</v>
      </c>
      <c r="I34" s="23">
        <f t="shared" si="6"/>
        <v>0.89548844659371285</v>
      </c>
      <c r="L34" s="22"/>
      <c r="N34" s="50">
        <f t="shared" si="0"/>
        <v>40760</v>
      </c>
      <c r="O34" s="51">
        <f t="shared" si="7"/>
        <v>93.181782169984047</v>
      </c>
      <c r="P34" s="51">
        <f t="shared" si="1"/>
        <v>89.825683655094437</v>
      </c>
      <c r="Q34" s="56">
        <f t="shared" si="2"/>
        <v>1199.380005</v>
      </c>
      <c r="R34" s="52">
        <f t="shared" si="3"/>
        <v>25.739370000000001</v>
      </c>
    </row>
    <row r="35" spans="2:18">
      <c r="B35" s="47">
        <v>40763</v>
      </c>
      <c r="C35" s="183">
        <v>1119.459961</v>
      </c>
      <c r="D35" s="23">
        <f t="shared" si="4"/>
        <v>-6.6634464195524101E-2</v>
      </c>
      <c r="E35" s="23">
        <f t="shared" si="8"/>
        <v>0.86548268345539636</v>
      </c>
      <c r="F35" s="47">
        <v>40763</v>
      </c>
      <c r="G35" s="183">
        <v>24.163979999999999</v>
      </c>
      <c r="H35" s="48">
        <f t="shared" si="5"/>
        <v>-6.1205460739715112E-2</v>
      </c>
      <c r="I35" s="23">
        <f t="shared" si="6"/>
        <v>0.83428298585399774</v>
      </c>
      <c r="L35" s="22"/>
      <c r="N35" s="50">
        <f t="shared" si="0"/>
        <v>40763</v>
      </c>
      <c r="O35" s="51">
        <f t="shared" si="7"/>
        <v>86.972664042303123</v>
      </c>
      <c r="P35" s="51">
        <f t="shared" si="1"/>
        <v>84.327861300724464</v>
      </c>
      <c r="Q35" s="56">
        <f t="shared" si="2"/>
        <v>1119.459961</v>
      </c>
      <c r="R35" s="52">
        <f t="shared" si="3"/>
        <v>24.163979999999999</v>
      </c>
    </row>
    <row r="36" spans="2:18">
      <c r="B36" s="47">
        <v>40764</v>
      </c>
      <c r="C36" s="183">
        <v>1172.530029</v>
      </c>
      <c r="D36" s="23">
        <f t="shared" si="4"/>
        <v>4.7406847809539521E-2</v>
      </c>
      <c r="E36" s="23">
        <f t="shared" si="8"/>
        <v>0.91288953126493588</v>
      </c>
      <c r="F36" s="47">
        <v>40764</v>
      </c>
      <c r="G36" s="183">
        <v>25.124583999999999</v>
      </c>
      <c r="H36" s="48">
        <f t="shared" si="5"/>
        <v>3.9753550532652282E-2</v>
      </c>
      <c r="I36" s="23">
        <f t="shared" si="6"/>
        <v>0.87403653638665002</v>
      </c>
      <c r="L36" s="22"/>
      <c r="N36" s="50">
        <f t="shared" si="0"/>
        <v>40764</v>
      </c>
      <c r="O36" s="51">
        <f t="shared" si="7"/>
        <v>91.095763890146799</v>
      </c>
      <c r="P36" s="51">
        <f t="shared" si="1"/>
        <v>87.680193196253313</v>
      </c>
      <c r="Q36" s="56">
        <f t="shared" si="2"/>
        <v>1172.530029</v>
      </c>
      <c r="R36" s="52">
        <f t="shared" si="3"/>
        <v>25.124583999999999</v>
      </c>
    </row>
    <row r="37" spans="2:18">
      <c r="B37" s="47">
        <v>40765</v>
      </c>
      <c r="C37" s="183">
        <v>1120.76001</v>
      </c>
      <c r="D37" s="23">
        <f t="shared" si="4"/>
        <v>-4.415240353729144E-2</v>
      </c>
      <c r="E37" s="23">
        <f t="shared" si="8"/>
        <v>0.86873712772764444</v>
      </c>
      <c r="F37" s="47">
        <v>40765</v>
      </c>
      <c r="G37" s="183">
        <v>24.250436000000001</v>
      </c>
      <c r="H37" s="48">
        <f t="shared" si="5"/>
        <v>-3.4792536266471052E-2</v>
      </c>
      <c r="I37" s="23">
        <f t="shared" si="6"/>
        <v>0.83924400012017897</v>
      </c>
      <c r="L37" s="22"/>
      <c r="N37" s="50">
        <f t="shared" si="0"/>
        <v>40765</v>
      </c>
      <c r="O37" s="51">
        <f t="shared" si="7"/>
        <v>87.073666962331203</v>
      </c>
      <c r="P37" s="51">
        <f t="shared" si="1"/>
        <v>84.629576894621493</v>
      </c>
      <c r="Q37" s="56">
        <f t="shared" si="2"/>
        <v>1120.76001</v>
      </c>
      <c r="R37" s="52">
        <f t="shared" si="3"/>
        <v>24.250436000000001</v>
      </c>
    </row>
    <row r="38" spans="2:18">
      <c r="B38" s="47">
        <v>40766</v>
      </c>
      <c r="C38" s="183">
        <v>1172.6400149999999</v>
      </c>
      <c r="D38" s="23">
        <f t="shared" si="4"/>
        <v>4.6290021536367965E-2</v>
      </c>
      <c r="E38" s="23">
        <f t="shared" si="8"/>
        <v>0.91502714926401241</v>
      </c>
      <c r="F38" s="47">
        <v>40766</v>
      </c>
      <c r="G38" s="183">
        <v>25.268674000000001</v>
      </c>
      <c r="H38" s="48">
        <f t="shared" si="5"/>
        <v>4.1988440950092576E-2</v>
      </c>
      <c r="I38" s="23">
        <f t="shared" si="6"/>
        <v>0.88123244107027154</v>
      </c>
      <c r="L38" s="22"/>
      <c r="N38" s="50">
        <f t="shared" si="0"/>
        <v>40766</v>
      </c>
      <c r="O38" s="51">
        <f t="shared" si="7"/>
        <v>91.104308881268054</v>
      </c>
      <c r="P38" s="51">
        <f t="shared" si="1"/>
        <v>88.183040886692638</v>
      </c>
      <c r="Q38" s="56">
        <f t="shared" si="2"/>
        <v>1172.6400149999999</v>
      </c>
      <c r="R38" s="52">
        <f t="shared" si="3"/>
        <v>25.268674000000001</v>
      </c>
    </row>
    <row r="39" spans="2:18">
      <c r="B39" s="47">
        <v>40767</v>
      </c>
      <c r="C39" s="183">
        <v>1178.8100589999999</v>
      </c>
      <c r="D39" s="23">
        <f t="shared" si="4"/>
        <v>5.2616693282463434E-3</v>
      </c>
      <c r="E39" s="23">
        <f t="shared" si="8"/>
        <v>0.92028881859225875</v>
      </c>
      <c r="F39" s="47">
        <v>40767</v>
      </c>
      <c r="G39" s="183">
        <v>25.595279999999999</v>
      </c>
      <c r="H39" s="48">
        <f t="shared" si="5"/>
        <v>1.292533197428547E-2</v>
      </c>
      <c r="I39" s="23">
        <f t="shared" si="6"/>
        <v>0.89415777304455701</v>
      </c>
      <c r="L39" s="22"/>
      <c r="N39" s="50">
        <f t="shared" si="0"/>
        <v>40767</v>
      </c>
      <c r="O39" s="51">
        <f t="shared" si="7"/>
        <v>91.58366962897972</v>
      </c>
      <c r="P39" s="51">
        <f t="shared" si="1"/>
        <v>89.322835964655127</v>
      </c>
      <c r="Q39" s="56">
        <f t="shared" si="2"/>
        <v>1178.8100589999999</v>
      </c>
      <c r="R39" s="52">
        <f t="shared" si="3"/>
        <v>25.595279999999999</v>
      </c>
    </row>
    <row r="40" spans="2:18">
      <c r="B40" s="47">
        <v>40770</v>
      </c>
      <c r="C40" s="183">
        <v>1204.48999</v>
      </c>
      <c r="D40" s="23">
        <f t="shared" si="4"/>
        <v>2.1784621537573878E-2</v>
      </c>
      <c r="E40" s="23">
        <f t="shared" si="8"/>
        <v>0.94207344012983263</v>
      </c>
      <c r="F40" s="47">
        <v>40770</v>
      </c>
      <c r="G40" s="183">
        <v>26.013141999999998</v>
      </c>
      <c r="H40" s="48">
        <f t="shared" si="5"/>
        <v>1.6325744434130041E-2</v>
      </c>
      <c r="I40" s="23">
        <f t="shared" si="6"/>
        <v>0.91048351747868705</v>
      </c>
      <c r="N40" s="50">
        <f t="shared" si="0"/>
        <v>40770</v>
      </c>
      <c r="O40" s="51">
        <f t="shared" si="7"/>
        <v>93.578785210869242</v>
      </c>
      <c r="P40" s="51">
        <f t="shared" si="1"/>
        <v>90.781097756745808</v>
      </c>
      <c r="Q40" s="56">
        <f t="shared" si="2"/>
        <v>1204.48999</v>
      </c>
      <c r="R40" s="52">
        <f t="shared" si="3"/>
        <v>26.013141999999998</v>
      </c>
    </row>
    <row r="41" spans="2:18">
      <c r="B41" s="47">
        <v>40771</v>
      </c>
      <c r="C41" s="183">
        <v>1192.76001</v>
      </c>
      <c r="D41" s="23">
        <f t="shared" si="4"/>
        <v>-9.7385450251853412E-3</v>
      </c>
      <c r="E41" s="23">
        <f t="shared" si="8"/>
        <v>0.93233489510464729</v>
      </c>
      <c r="F41" s="47">
        <v>40771</v>
      </c>
      <c r="G41" s="183">
        <v>25.787400000000002</v>
      </c>
      <c r="H41" s="48">
        <f t="shared" si="5"/>
        <v>-8.6779982210528628E-3</v>
      </c>
      <c r="I41" s="23">
        <f t="shared" si="6"/>
        <v>0.90180551925763419</v>
      </c>
      <c r="L41" s="22"/>
      <c r="N41" s="50">
        <f t="shared" si="0"/>
        <v>40771</v>
      </c>
      <c r="O41" s="51">
        <f t="shared" si="7"/>
        <v>92.66746399769103</v>
      </c>
      <c r="P41" s="51">
        <f t="shared" si="1"/>
        <v>89.99329955190754</v>
      </c>
      <c r="Q41" s="56">
        <f t="shared" si="2"/>
        <v>1192.76001</v>
      </c>
      <c r="R41" s="52">
        <f t="shared" si="3"/>
        <v>25.787400000000002</v>
      </c>
    </row>
    <row r="42" spans="2:18">
      <c r="B42" s="47">
        <v>40772</v>
      </c>
      <c r="C42" s="183">
        <v>1193.8900149999999</v>
      </c>
      <c r="D42" s="23">
        <f t="shared" si="4"/>
        <v>9.4738672534799839E-4</v>
      </c>
      <c r="E42" s="23">
        <f t="shared" si="8"/>
        <v>0.93328228182999529</v>
      </c>
      <c r="F42" s="47">
        <v>40772</v>
      </c>
      <c r="G42" s="183">
        <v>25.821021000000002</v>
      </c>
      <c r="H42" s="48">
        <f t="shared" si="5"/>
        <v>1.303776262826073E-3</v>
      </c>
      <c r="I42" s="23">
        <f t="shared" si="6"/>
        <v>0.90310929552046026</v>
      </c>
      <c r="L42" s="22"/>
      <c r="N42" s="50">
        <f t="shared" si="0"/>
        <v>40772</v>
      </c>
      <c r="O42" s="51">
        <f t="shared" si="7"/>
        <v>92.75525592295412</v>
      </c>
      <c r="P42" s="51">
        <f t="shared" si="1"/>
        <v>90.110630679676703</v>
      </c>
      <c r="Q42" s="56">
        <f t="shared" si="2"/>
        <v>1193.8900149999999</v>
      </c>
      <c r="R42" s="52">
        <f t="shared" si="3"/>
        <v>25.821021000000002</v>
      </c>
    </row>
    <row r="43" spans="2:18">
      <c r="B43" s="47">
        <v>40773</v>
      </c>
      <c r="C43" s="183">
        <v>1140.650024</v>
      </c>
      <c r="D43" s="23">
        <f t="shared" si="4"/>
        <v>-4.4593714941153828E-2</v>
      </c>
      <c r="E43" s="23">
        <f t="shared" si="8"/>
        <v>0.88868856688884146</v>
      </c>
      <c r="F43" s="47">
        <v>40773</v>
      </c>
      <c r="G43" s="183">
        <v>24.970887000000001</v>
      </c>
      <c r="H43" s="48">
        <f t="shared" si="5"/>
        <v>-3.2924104743960347E-2</v>
      </c>
      <c r="I43" s="23">
        <f t="shared" si="6"/>
        <v>0.87018519077649992</v>
      </c>
      <c r="L43" s="22"/>
      <c r="N43" s="50">
        <f t="shared" si="0"/>
        <v>40773</v>
      </c>
      <c r="O43" s="51">
        <f t="shared" si="7"/>
        <v>88.618954481032134</v>
      </c>
      <c r="P43" s="51">
        <f t="shared" si="1"/>
        <v>87.143818836634708</v>
      </c>
      <c r="Q43" s="56">
        <f t="shared" si="2"/>
        <v>1140.650024</v>
      </c>
      <c r="R43" s="52">
        <f t="shared" si="3"/>
        <v>24.970887000000001</v>
      </c>
    </row>
    <row r="44" spans="2:18">
      <c r="B44" s="47">
        <v>40774</v>
      </c>
      <c r="C44" s="183">
        <v>1123.530029</v>
      </c>
      <c r="D44" s="23">
        <f t="shared" si="4"/>
        <v>-1.5008981405150057E-2</v>
      </c>
      <c r="E44" s="23">
        <f t="shared" si="8"/>
        <v>0.8736795854836914</v>
      </c>
      <c r="F44" s="47">
        <v>40774</v>
      </c>
      <c r="G44" s="183">
        <v>24.802781</v>
      </c>
      <c r="H44" s="48">
        <f t="shared" si="5"/>
        <v>-6.7320796413840034E-3</v>
      </c>
      <c r="I44" s="23">
        <f t="shared" si="6"/>
        <v>0.86345311113511591</v>
      </c>
      <c r="N44" s="50">
        <f t="shared" si="0"/>
        <v>40774</v>
      </c>
      <c r="O44" s="51">
        <f t="shared" si="7"/>
        <v>87.288874241082468</v>
      </c>
      <c r="P44" s="51">
        <f t="shared" si="1"/>
        <v>86.557159707972133</v>
      </c>
      <c r="Q44" s="56">
        <f t="shared" si="2"/>
        <v>1123.530029</v>
      </c>
      <c r="R44" s="52">
        <f t="shared" si="3"/>
        <v>24.802781</v>
      </c>
    </row>
    <row r="45" spans="2:18">
      <c r="B45" s="47">
        <v>40777</v>
      </c>
      <c r="C45" s="183">
        <v>1123.8199460000001</v>
      </c>
      <c r="D45" s="23">
        <f t="shared" si="4"/>
        <v>2.5804116714001069E-4</v>
      </c>
      <c r="E45" s="23">
        <f t="shared" si="8"/>
        <v>0.87393762665083141</v>
      </c>
      <c r="F45" s="47">
        <v>40777</v>
      </c>
      <c r="G45" s="183">
        <v>24.898841999999998</v>
      </c>
      <c r="H45" s="48">
        <f t="shared" si="5"/>
        <v>3.8729931131511464E-3</v>
      </c>
      <c r="I45" s="23">
        <f t="shared" si="6"/>
        <v>0.86732610424826706</v>
      </c>
      <c r="N45" s="50">
        <f t="shared" si="0"/>
        <v>40777</v>
      </c>
      <c r="O45" s="51">
        <f t="shared" si="7"/>
        <v>87.311398364069987</v>
      </c>
      <c r="P45" s="51">
        <f t="shared" si="1"/>
        <v>86.892394991415046</v>
      </c>
      <c r="Q45" s="56">
        <f t="shared" si="2"/>
        <v>1123.8199460000001</v>
      </c>
      <c r="R45" s="52">
        <f t="shared" si="3"/>
        <v>24.898841999999998</v>
      </c>
    </row>
    <row r="46" spans="2:18">
      <c r="B46" s="47">
        <v>40778</v>
      </c>
      <c r="C46" s="183">
        <v>1162.349976</v>
      </c>
      <c r="D46" s="23">
        <f t="shared" si="4"/>
        <v>3.4284878229061011E-2</v>
      </c>
      <c r="E46" s="23">
        <f t="shared" si="8"/>
        <v>0.90822250487989242</v>
      </c>
      <c r="F46" s="47">
        <v>40778</v>
      </c>
      <c r="G46" s="183">
        <v>25.854641999999998</v>
      </c>
      <c r="H46" s="48">
        <f t="shared" si="5"/>
        <v>3.838732741064832E-2</v>
      </c>
      <c r="I46" s="23">
        <f t="shared" si="6"/>
        <v>0.90571343165891538</v>
      </c>
      <c r="L46" s="22"/>
      <c r="N46" s="50">
        <f t="shared" si="0"/>
        <v>40778</v>
      </c>
      <c r="O46" s="51">
        <f t="shared" si="7"/>
        <v>90.30485902499116</v>
      </c>
      <c r="P46" s="51">
        <f t="shared" si="1"/>
        <v>90.227961807445865</v>
      </c>
      <c r="Q46" s="56">
        <f t="shared" si="2"/>
        <v>1162.349976</v>
      </c>
      <c r="R46" s="52">
        <f t="shared" si="3"/>
        <v>25.854641999999998</v>
      </c>
    </row>
    <row r="47" spans="2:18">
      <c r="B47" s="47">
        <v>40779</v>
      </c>
      <c r="C47" s="183">
        <v>1177.599976</v>
      </c>
      <c r="D47" s="23">
        <f t="shared" si="4"/>
        <v>1.3119972740464947E-2</v>
      </c>
      <c r="E47" s="23">
        <f t="shared" si="8"/>
        <v>0.92134247762035737</v>
      </c>
      <c r="F47" s="47">
        <v>40779</v>
      </c>
      <c r="G47" s="183">
        <v>26.051566999999999</v>
      </c>
      <c r="H47" s="48">
        <f t="shared" si="5"/>
        <v>7.616620643983385E-3</v>
      </c>
      <c r="I47" s="23">
        <f t="shared" si="6"/>
        <v>0.91333005230289876</v>
      </c>
      <c r="L47" s="22"/>
      <c r="N47" s="50">
        <f t="shared" si="0"/>
        <v>40779</v>
      </c>
      <c r="O47" s="51">
        <f t="shared" si="7"/>
        <v>91.489656313730563</v>
      </c>
      <c r="P47" s="51">
        <f t="shared" si="1"/>
        <v>90.915193964013</v>
      </c>
      <c r="Q47" s="56">
        <f t="shared" si="2"/>
        <v>1177.599976</v>
      </c>
      <c r="R47" s="52">
        <f t="shared" si="3"/>
        <v>26.051566999999999</v>
      </c>
    </row>
    <row r="48" spans="2:18">
      <c r="B48" s="47">
        <v>40780</v>
      </c>
      <c r="C48" s="183">
        <v>1159.2700199999999</v>
      </c>
      <c r="D48" s="23">
        <f t="shared" si="4"/>
        <v>-1.5565520018319012E-2</v>
      </c>
      <c r="E48" s="23">
        <f t="shared" si="8"/>
        <v>0.90577695760203836</v>
      </c>
      <c r="F48" s="47">
        <v>40780</v>
      </c>
      <c r="G48" s="183">
        <v>25.379142999999999</v>
      </c>
      <c r="H48" s="48">
        <f t="shared" si="5"/>
        <v>-2.5811268857646841E-2</v>
      </c>
      <c r="I48" s="23">
        <f t="shared" si="6"/>
        <v>0.88751878344525192</v>
      </c>
      <c r="L48" s="22"/>
      <c r="N48" s="50">
        <f t="shared" si="0"/>
        <v>40780</v>
      </c>
      <c r="O48" s="51">
        <f t="shared" si="7"/>
        <v>90.065572236910057</v>
      </c>
      <c r="P48" s="51">
        <f t="shared" si="1"/>
        <v>88.568557449362757</v>
      </c>
      <c r="Q48" s="56">
        <f t="shared" si="2"/>
        <v>1159.2700199999999</v>
      </c>
      <c r="R48" s="52">
        <f t="shared" si="3"/>
        <v>25.379142999999999</v>
      </c>
    </row>
    <row r="49" spans="2:18">
      <c r="B49" s="47">
        <v>40781</v>
      </c>
      <c r="C49" s="183">
        <v>1176.8000489999999</v>
      </c>
      <c r="D49" s="23">
        <f t="shared" si="4"/>
        <v>1.5121609890334176E-2</v>
      </c>
      <c r="E49" s="23">
        <f t="shared" si="8"/>
        <v>0.92089856749237253</v>
      </c>
      <c r="F49" s="47">
        <v>40781</v>
      </c>
      <c r="G49" s="183">
        <v>25.806611</v>
      </c>
      <c r="H49" s="48">
        <f t="shared" si="5"/>
        <v>1.6843279538635292E-2</v>
      </c>
      <c r="I49" s="23">
        <f t="shared" si="6"/>
        <v>0.90436206298388722</v>
      </c>
      <c r="L49" s="22"/>
      <c r="N49" s="50">
        <f t="shared" si="0"/>
        <v>40781</v>
      </c>
      <c r="O49" s="51">
        <f t="shared" si="7"/>
        <v>91.427508684826336</v>
      </c>
      <c r="P49" s="51">
        <f t="shared" si="1"/>
        <v>90.060342420816056</v>
      </c>
      <c r="Q49" s="56">
        <f t="shared" si="2"/>
        <v>1176.8000489999999</v>
      </c>
      <c r="R49" s="52">
        <f t="shared" si="3"/>
        <v>25.806611</v>
      </c>
    </row>
    <row r="50" spans="2:18">
      <c r="B50" s="47">
        <v>40784</v>
      </c>
      <c r="C50" s="183">
        <v>1210.079956</v>
      </c>
      <c r="D50" s="23">
        <f t="shared" si="4"/>
        <v>2.8280001371753904E-2</v>
      </c>
      <c r="E50" s="23">
        <f t="shared" si="8"/>
        <v>0.94917856886412644</v>
      </c>
      <c r="F50" s="47">
        <v>40784</v>
      </c>
      <c r="G50" s="183">
        <v>26.551079000000001</v>
      </c>
      <c r="H50" s="48">
        <f t="shared" si="5"/>
        <v>2.8847956827806609E-2</v>
      </c>
      <c r="I50" s="23">
        <f t="shared" si="6"/>
        <v>0.93321001981169382</v>
      </c>
      <c r="L50" s="22"/>
      <c r="N50" s="50">
        <f t="shared" si="0"/>
        <v>40784</v>
      </c>
      <c r="O50" s="51">
        <f t="shared" si="7"/>
        <v>94.013078755849264</v>
      </c>
      <c r="P50" s="51">
        <f t="shared" si="1"/>
        <v>92.658399290869241</v>
      </c>
      <c r="Q50" s="56">
        <f t="shared" si="2"/>
        <v>1210.079956</v>
      </c>
      <c r="R50" s="52">
        <f t="shared" si="3"/>
        <v>26.551079000000001</v>
      </c>
    </row>
    <row r="51" spans="2:18">
      <c r="B51" s="47">
        <v>40785</v>
      </c>
      <c r="C51" s="183">
        <v>1212.920044</v>
      </c>
      <c r="D51" s="23">
        <f t="shared" si="4"/>
        <v>2.3470250754240585E-3</v>
      </c>
      <c r="E51" s="23">
        <f t="shared" si="8"/>
        <v>0.9515255939395505</v>
      </c>
      <c r="F51" s="47">
        <v>40785</v>
      </c>
      <c r="G51" s="183">
        <v>26.623125000000002</v>
      </c>
      <c r="H51" s="48">
        <f t="shared" si="5"/>
        <v>2.7134867098999038E-3</v>
      </c>
      <c r="I51" s="23">
        <f t="shared" si="6"/>
        <v>0.93592350652159373</v>
      </c>
      <c r="L51" s="22"/>
      <c r="N51" s="50">
        <f t="shared" si="0"/>
        <v>40785</v>
      </c>
      <c r="O51" s="51">
        <f t="shared" si="7"/>
        <v>94.233729809107061</v>
      </c>
      <c r="P51" s="51">
        <f t="shared" si="1"/>
        <v>92.909826625905609</v>
      </c>
      <c r="Q51" s="56">
        <f t="shared" si="2"/>
        <v>1212.920044</v>
      </c>
      <c r="R51" s="52">
        <f t="shared" si="3"/>
        <v>26.623125000000002</v>
      </c>
    </row>
    <row r="52" spans="2:18">
      <c r="B52" s="47">
        <v>40786</v>
      </c>
      <c r="C52" s="183">
        <v>1218.8900149999999</v>
      </c>
      <c r="D52" s="23">
        <f t="shared" si="4"/>
        <v>4.9219823099897475E-3</v>
      </c>
      <c r="E52" s="23">
        <f t="shared" si="8"/>
        <v>0.95644757624954024</v>
      </c>
      <c r="F52" s="47">
        <v>40786</v>
      </c>
      <c r="G52" s="183">
        <v>26.88729</v>
      </c>
      <c r="H52" s="48">
        <f t="shared" si="5"/>
        <v>9.9223889006267996E-3</v>
      </c>
      <c r="I52" s="23">
        <f t="shared" si="6"/>
        <v>0.94584589542222053</v>
      </c>
      <c r="L52" s="22"/>
      <c r="N52" s="50">
        <f t="shared" si="0"/>
        <v>40786</v>
      </c>
      <c r="O52" s="51">
        <f t="shared" si="7"/>
        <v>94.697546560231842</v>
      </c>
      <c r="P52" s="51">
        <f t="shared" si="1"/>
        <v>93.831714058377642</v>
      </c>
      <c r="Q52" s="56">
        <f t="shared" si="2"/>
        <v>1218.8900149999999</v>
      </c>
      <c r="R52" s="52">
        <f t="shared" si="3"/>
        <v>26.88729</v>
      </c>
    </row>
    <row r="53" spans="2:18">
      <c r="B53" s="47">
        <v>40787</v>
      </c>
      <c r="C53" s="183">
        <v>1204.420044</v>
      </c>
      <c r="D53" s="23">
        <f t="shared" si="4"/>
        <v>-1.1871432879036248E-2</v>
      </c>
      <c r="E53" s="23">
        <f t="shared" si="8"/>
        <v>0.944576143370504</v>
      </c>
      <c r="F53" s="47">
        <v>40787</v>
      </c>
      <c r="G53" s="183">
        <v>26.594307000000001</v>
      </c>
      <c r="H53" s="48">
        <f t="shared" si="5"/>
        <v>-1.0896709932462501E-2</v>
      </c>
      <c r="I53" s="23">
        <f t="shared" si="6"/>
        <v>0.93494918548975803</v>
      </c>
      <c r="L53" s="22"/>
      <c r="N53" s="50">
        <f t="shared" si="0"/>
        <v>40787</v>
      </c>
      <c r="O53" s="51">
        <f t="shared" si="7"/>
        <v>93.573350992432637</v>
      </c>
      <c r="P53" s="51">
        <f t="shared" si="1"/>
        <v>92.809257087817741</v>
      </c>
      <c r="Q53" s="56">
        <f t="shared" si="2"/>
        <v>1204.420044</v>
      </c>
      <c r="R53" s="52">
        <f t="shared" si="3"/>
        <v>26.594307000000001</v>
      </c>
    </row>
    <row r="54" spans="2:18">
      <c r="B54" s="47">
        <v>40788</v>
      </c>
      <c r="C54" s="183">
        <v>1173.969971</v>
      </c>
      <c r="D54" s="23">
        <f t="shared" si="4"/>
        <v>-2.528193810099022E-2</v>
      </c>
      <c r="E54" s="23">
        <f t="shared" si="8"/>
        <v>0.91929420526951378</v>
      </c>
      <c r="F54" s="47">
        <v>40788</v>
      </c>
      <c r="G54" s="183">
        <v>25.993929000000001</v>
      </c>
      <c r="H54" s="48">
        <f t="shared" si="5"/>
        <v>-2.2575433155675007E-2</v>
      </c>
      <c r="I54" s="23">
        <f t="shared" si="6"/>
        <v>0.91237375233408302</v>
      </c>
      <c r="L54" s="22"/>
      <c r="N54" s="50">
        <f t="shared" si="0"/>
        <v>40788</v>
      </c>
      <c r="O54" s="51">
        <f t="shared" si="7"/>
        <v>91.207635324739712</v>
      </c>
      <c r="P54" s="51">
        <f t="shared" si="1"/>
        <v>90.714047908203867</v>
      </c>
      <c r="Q54" s="56">
        <f t="shared" si="2"/>
        <v>1173.969971</v>
      </c>
      <c r="R54" s="52">
        <f t="shared" si="3"/>
        <v>25.993929000000001</v>
      </c>
    </row>
    <row r="55" spans="2:18">
      <c r="B55" s="47">
        <v>40792</v>
      </c>
      <c r="C55" s="183">
        <v>1165.23999</v>
      </c>
      <c r="D55" s="23">
        <f t="shared" si="4"/>
        <v>-7.4362898674177336E-3</v>
      </c>
      <c r="E55" s="23">
        <f t="shared" si="8"/>
        <v>0.91185791540209604</v>
      </c>
      <c r="F55" s="47">
        <v>40792</v>
      </c>
      <c r="G55" s="183">
        <v>25.969913999999999</v>
      </c>
      <c r="H55" s="48">
        <f t="shared" si="5"/>
        <v>-9.2386956969847667E-4</v>
      </c>
      <c r="I55" s="23">
        <f t="shared" si="6"/>
        <v>0.91144988276438454</v>
      </c>
      <c r="L55" s="22"/>
      <c r="N55" s="50">
        <f t="shared" si="0"/>
        <v>40792</v>
      </c>
      <c r="O55" s="51">
        <f t="shared" si="7"/>
        <v>90.529388910343229</v>
      </c>
      <c r="P55" s="51">
        <f t="shared" si="1"/>
        <v>90.630239959797294</v>
      </c>
      <c r="Q55" s="56">
        <f t="shared" si="2"/>
        <v>1165.23999</v>
      </c>
      <c r="R55" s="52">
        <f t="shared" si="3"/>
        <v>25.969913999999999</v>
      </c>
    </row>
    <row r="56" spans="2:18">
      <c r="B56" s="47">
        <v>40793</v>
      </c>
      <c r="C56" s="183">
        <v>1198.619995</v>
      </c>
      <c r="D56" s="23">
        <f t="shared" si="4"/>
        <v>2.8646463635358055E-2</v>
      </c>
      <c r="E56" s="23">
        <f t="shared" si="8"/>
        <v>0.9405043790374541</v>
      </c>
      <c r="F56" s="47">
        <v>40793</v>
      </c>
      <c r="G56" s="183">
        <v>26.839445999999999</v>
      </c>
      <c r="H56" s="48">
        <f t="shared" si="5"/>
        <v>3.3482282613642722E-2</v>
      </c>
      <c r="I56" s="23">
        <f t="shared" si="6"/>
        <v>0.94493216537802727</v>
      </c>
      <c r="L56" s="22"/>
      <c r="N56" s="50">
        <f t="shared" si="0"/>
        <v>40793</v>
      </c>
      <c r="O56" s="51">
        <f t="shared" si="7"/>
        <v>93.122735757694556</v>
      </c>
      <c r="P56" s="51">
        <f t="shared" si="1"/>
        <v>93.664747267473501</v>
      </c>
      <c r="Q56" s="56">
        <f t="shared" si="2"/>
        <v>1198.619995</v>
      </c>
      <c r="R56" s="52">
        <f t="shared" si="3"/>
        <v>26.839445999999999</v>
      </c>
    </row>
    <row r="57" spans="2:18">
      <c r="B57" s="47">
        <v>40794</v>
      </c>
      <c r="C57" s="183">
        <v>1185.900024</v>
      </c>
      <c r="D57" s="23">
        <f t="shared" si="4"/>
        <v>-1.0612179884417872E-2</v>
      </c>
      <c r="E57" s="23">
        <f t="shared" si="8"/>
        <v>0.92989219915303623</v>
      </c>
      <c r="F57" s="47">
        <v>40794</v>
      </c>
      <c r="G57" s="183">
        <v>26.491634999999999</v>
      </c>
      <c r="H57" s="48">
        <f t="shared" si="5"/>
        <v>-1.2958948556538785E-2</v>
      </c>
      <c r="I57" s="23">
        <f t="shared" si="6"/>
        <v>0.93197321682148848</v>
      </c>
      <c r="N57" s="50">
        <f t="shared" si="0"/>
        <v>40794</v>
      </c>
      <c r="O57" s="51">
        <f t="shared" si="7"/>
        <v>92.134500534504795</v>
      </c>
      <c r="P57" s="51">
        <f t="shared" si="1"/>
        <v>92.450950626073109</v>
      </c>
      <c r="Q57" s="56">
        <f t="shared" si="2"/>
        <v>1185.900024</v>
      </c>
      <c r="R57" s="52">
        <f t="shared" si="3"/>
        <v>26.491634999999999</v>
      </c>
    </row>
    <row r="58" spans="2:18">
      <c r="B58" s="47">
        <v>40795</v>
      </c>
      <c r="C58" s="183">
        <v>1154.2299800000001</v>
      </c>
      <c r="D58" s="23">
        <f t="shared" si="4"/>
        <v>-2.6705492334149761E-2</v>
      </c>
      <c r="E58" s="23">
        <f t="shared" si="8"/>
        <v>0.90318670681888646</v>
      </c>
      <c r="F58" s="47">
        <v>40795</v>
      </c>
      <c r="G58" s="183">
        <v>25.680074000000001</v>
      </c>
      <c r="H58" s="48">
        <f t="shared" si="5"/>
        <v>-3.0634613529893384E-2</v>
      </c>
      <c r="I58" s="23">
        <f t="shared" si="6"/>
        <v>0.9013386032915951</v>
      </c>
      <c r="L58" s="22"/>
      <c r="N58" s="50">
        <f t="shared" si="0"/>
        <v>40795</v>
      </c>
      <c r="O58" s="51">
        <f t="shared" si="7"/>
        <v>89.674003336769857</v>
      </c>
      <c r="P58" s="51">
        <f t="shared" si="1"/>
        <v>89.618751483172105</v>
      </c>
      <c r="Q58" s="56">
        <f t="shared" si="2"/>
        <v>1154.2299800000001</v>
      </c>
      <c r="R58" s="52">
        <f t="shared" si="3"/>
        <v>25.680074000000001</v>
      </c>
    </row>
    <row r="59" spans="2:18">
      <c r="B59" s="47">
        <v>40798</v>
      </c>
      <c r="C59" s="183">
        <v>1162.2700199999999</v>
      </c>
      <c r="D59" s="23">
        <f t="shared" si="4"/>
        <v>6.9657175253754477E-3</v>
      </c>
      <c r="E59" s="23">
        <f t="shared" si="8"/>
        <v>0.91015242434426191</v>
      </c>
      <c r="F59" s="47">
        <v>40798</v>
      </c>
      <c r="G59" s="183">
        <v>25.747705</v>
      </c>
      <c r="H59" s="48">
        <f t="shared" si="5"/>
        <v>2.6335983299736743E-3</v>
      </c>
      <c r="I59" s="23">
        <f t="shared" si="6"/>
        <v>0.90397220162156877</v>
      </c>
      <c r="L59" s="22"/>
      <c r="N59" s="50">
        <f t="shared" si="0"/>
        <v>40798</v>
      </c>
      <c r="O59" s="51">
        <f t="shared" si="7"/>
        <v>90.298647113383396</v>
      </c>
      <c r="P59" s="51">
        <f t="shared" si="1"/>
        <v>89.85477127741251</v>
      </c>
      <c r="Q59" s="56">
        <f t="shared" si="2"/>
        <v>1162.2700199999999</v>
      </c>
      <c r="R59" s="52">
        <f t="shared" si="3"/>
        <v>25.747705</v>
      </c>
    </row>
    <row r="60" spans="2:18">
      <c r="B60" s="47">
        <v>40799</v>
      </c>
      <c r="C60" s="183">
        <v>1172.869995</v>
      </c>
      <c r="D60" s="23">
        <f t="shared" si="4"/>
        <v>9.1200623070359921E-3</v>
      </c>
      <c r="E60" s="23">
        <f t="shared" si="8"/>
        <v>0.9192724866512979</v>
      </c>
      <c r="F60" s="47">
        <v>40799</v>
      </c>
      <c r="G60" s="183">
        <v>26.071363000000002</v>
      </c>
      <c r="H60" s="48">
        <f t="shared" si="5"/>
        <v>1.2570363067310408E-2</v>
      </c>
      <c r="I60" s="23">
        <f t="shared" si="6"/>
        <v>0.91654256468887918</v>
      </c>
      <c r="N60" s="50">
        <f t="shared" si="0"/>
        <v>40799</v>
      </c>
      <c r="O60" s="51">
        <f t="shared" si="7"/>
        <v>91.122176401298503</v>
      </c>
      <c r="P60" s="51">
        <f t="shared" si="1"/>
        <v>90.984278375699716</v>
      </c>
      <c r="Q60" s="56">
        <f t="shared" si="2"/>
        <v>1172.869995</v>
      </c>
      <c r="R60" s="52">
        <f t="shared" si="3"/>
        <v>26.071363000000002</v>
      </c>
    </row>
    <row r="61" spans="2:18">
      <c r="B61" s="47">
        <v>40800</v>
      </c>
      <c r="C61" s="183">
        <v>1188.6800539999999</v>
      </c>
      <c r="D61" s="23">
        <f t="shared" si="4"/>
        <v>1.3479805150953483E-2</v>
      </c>
      <c r="E61" s="23">
        <f t="shared" si="8"/>
        <v>0.93275229180225139</v>
      </c>
      <c r="F61" s="47">
        <v>40800</v>
      </c>
      <c r="G61" s="183">
        <v>26.617232999999999</v>
      </c>
      <c r="H61" s="48">
        <f t="shared" si="5"/>
        <v>2.0937532111382051E-2</v>
      </c>
      <c r="I61" s="23">
        <f t="shared" si="6"/>
        <v>0.93748009680026123</v>
      </c>
      <c r="L61" s="22"/>
      <c r="N61" s="50">
        <f t="shared" si="0"/>
        <v>40800</v>
      </c>
      <c r="O61" s="51">
        <f t="shared" si="7"/>
        <v>92.350485584118829</v>
      </c>
      <c r="P61" s="51">
        <f t="shared" si="1"/>
        <v>92.889264625821838</v>
      </c>
      <c r="Q61" s="56">
        <f t="shared" si="2"/>
        <v>1188.6800539999999</v>
      </c>
      <c r="R61" s="52">
        <f t="shared" si="3"/>
        <v>26.617232999999999</v>
      </c>
    </row>
    <row r="62" spans="2:18">
      <c r="B62" s="47">
        <v>40801</v>
      </c>
      <c r="C62" s="183">
        <v>1209.1099850000001</v>
      </c>
      <c r="D62" s="23">
        <f t="shared" si="4"/>
        <v>1.7187073116312401E-2</v>
      </c>
      <c r="E62" s="23">
        <f t="shared" si="8"/>
        <v>0.94993936491856379</v>
      </c>
      <c r="F62" s="47">
        <v>40801</v>
      </c>
      <c r="G62" s="183">
        <v>27.080981999999999</v>
      </c>
      <c r="H62" s="48">
        <f t="shared" si="5"/>
        <v>1.7422885391580767E-2</v>
      </c>
      <c r="I62" s="23">
        <f t="shared" si="6"/>
        <v>0.954902982191842</v>
      </c>
      <c r="L62" s="22"/>
      <c r="N62" s="50">
        <f t="shared" si="0"/>
        <v>40801</v>
      </c>
      <c r="O62" s="51">
        <f t="shared" si="7"/>
        <v>93.937720132180033</v>
      </c>
      <c r="P62" s="51">
        <f t="shared" si="1"/>
        <v>94.507663637505743</v>
      </c>
      <c r="Q62" s="56">
        <f t="shared" si="2"/>
        <v>1209.1099850000001</v>
      </c>
      <c r="R62" s="52">
        <f t="shared" si="3"/>
        <v>27.080981999999999</v>
      </c>
    </row>
    <row r="63" spans="2:18">
      <c r="B63" s="47">
        <v>40802</v>
      </c>
      <c r="C63" s="183">
        <v>1216.01001</v>
      </c>
      <c r="D63" s="23">
        <f t="shared" si="4"/>
        <v>5.7066975590314151E-3</v>
      </c>
      <c r="E63" s="23">
        <f t="shared" si="8"/>
        <v>0.9556460624775952</v>
      </c>
      <c r="F63" s="47">
        <v>40802</v>
      </c>
      <c r="G63" s="183">
        <v>27.375654999999998</v>
      </c>
      <c r="H63" s="48">
        <f t="shared" si="5"/>
        <v>1.0881178533333813E-2</v>
      </c>
      <c r="I63" s="23">
        <f t="shared" si="6"/>
        <v>0.96578416072517581</v>
      </c>
      <c r="L63" s="22"/>
      <c r="N63" s="50">
        <f t="shared" si="0"/>
        <v>40802</v>
      </c>
      <c r="O63" s="51">
        <f t="shared" si="7"/>
        <v>94.473794290359308</v>
      </c>
      <c r="P63" s="51">
        <f t="shared" si="1"/>
        <v>95.536018398313701</v>
      </c>
      <c r="Q63" s="56">
        <f t="shared" si="2"/>
        <v>1216.01001</v>
      </c>
      <c r="R63" s="52">
        <f t="shared" si="3"/>
        <v>27.375654999999998</v>
      </c>
    </row>
    <row r="64" spans="2:18">
      <c r="B64" s="47">
        <v>40805</v>
      </c>
      <c r="C64" s="183">
        <v>1204.089966</v>
      </c>
      <c r="D64" s="23">
        <f t="shared" si="4"/>
        <v>-9.8025870691639261E-3</v>
      </c>
      <c r="E64" s="23">
        <f t="shared" si="8"/>
        <v>0.94584347540843128</v>
      </c>
      <c r="F64" s="47">
        <v>40805</v>
      </c>
      <c r="G64" s="183">
        <v>26.907077000000001</v>
      </c>
      <c r="H64" s="48">
        <f t="shared" si="5"/>
        <v>-1.711659501845697E-2</v>
      </c>
      <c r="I64" s="23">
        <f t="shared" si="6"/>
        <v>0.94866756570671884</v>
      </c>
      <c r="L64" s="22"/>
      <c r="N64" s="50">
        <f t="shared" si="0"/>
        <v>40805</v>
      </c>
      <c r="O64" s="51">
        <f t="shared" si="7"/>
        <v>93.547706696073789</v>
      </c>
      <c r="P64" s="51">
        <f t="shared" si="1"/>
        <v>93.900767061713921</v>
      </c>
      <c r="Q64" s="56">
        <f t="shared" si="2"/>
        <v>1204.089966</v>
      </c>
      <c r="R64" s="52">
        <f t="shared" si="3"/>
        <v>26.907077000000001</v>
      </c>
    </row>
    <row r="65" spans="2:18">
      <c r="B65" s="47">
        <v>40806</v>
      </c>
      <c r="C65" s="183">
        <v>1202.089966</v>
      </c>
      <c r="D65" s="23">
        <f t="shared" si="4"/>
        <v>-1.6610054534745844E-3</v>
      </c>
      <c r="E65" s="23">
        <f t="shared" si="8"/>
        <v>0.94418246995495669</v>
      </c>
      <c r="F65" s="47">
        <v>40806</v>
      </c>
      <c r="G65" s="183">
        <v>27.259717999999999</v>
      </c>
      <c r="H65" s="48">
        <f t="shared" si="5"/>
        <v>1.3105882887241904E-2</v>
      </c>
      <c r="I65" s="23">
        <f t="shared" si="6"/>
        <v>0.96177344859396074</v>
      </c>
      <c r="L65" s="22"/>
      <c r="N65" s="50">
        <f t="shared" si="0"/>
        <v>40806</v>
      </c>
      <c r="O65" s="51">
        <f t="shared" si="7"/>
        <v>93.392323445091563</v>
      </c>
      <c r="P65" s="51">
        <f t="shared" si="1"/>
        <v>95.131419517846922</v>
      </c>
      <c r="Q65" s="56">
        <f t="shared" si="2"/>
        <v>1202.089966</v>
      </c>
      <c r="R65" s="52">
        <f t="shared" si="3"/>
        <v>27.259717999999999</v>
      </c>
    </row>
    <row r="66" spans="2:18">
      <c r="B66" s="47">
        <v>40807</v>
      </c>
      <c r="C66" s="183">
        <v>1166.76001</v>
      </c>
      <c r="D66" s="23">
        <f t="shared" si="4"/>
        <v>-2.9390442478745449E-2</v>
      </c>
      <c r="E66" s="23">
        <f t="shared" si="8"/>
        <v>0.91479202747621124</v>
      </c>
      <c r="F66" s="47">
        <v>40807</v>
      </c>
      <c r="G66" s="183">
        <v>26.356376000000001</v>
      </c>
      <c r="H66" s="48">
        <f t="shared" si="5"/>
        <v>-3.3138347212542607E-2</v>
      </c>
      <c r="I66" s="23">
        <f t="shared" si="6"/>
        <v>0.92863510138141814</v>
      </c>
      <c r="L66" s="22"/>
      <c r="N66" s="50">
        <f t="shared" si="0"/>
        <v>40807</v>
      </c>
      <c r="O66" s="51">
        <f t="shared" si="7"/>
        <v>90.647481734922209</v>
      </c>
      <c r="P66" s="51">
        <f t="shared" si="1"/>
        <v>91.978921507042443</v>
      </c>
      <c r="Q66" s="56">
        <f t="shared" si="2"/>
        <v>1166.76001</v>
      </c>
      <c r="R66" s="52">
        <f t="shared" si="3"/>
        <v>26.356376000000001</v>
      </c>
    </row>
    <row r="67" spans="2:18">
      <c r="B67" s="47">
        <v>40808</v>
      </c>
      <c r="C67" s="183">
        <v>1129.5600589999999</v>
      </c>
      <c r="D67" s="23">
        <f t="shared" si="4"/>
        <v>-3.1883121362721423E-2</v>
      </c>
      <c r="E67" s="23">
        <f t="shared" si="8"/>
        <v>0.88290890611348982</v>
      </c>
      <c r="F67" s="47">
        <v>40808</v>
      </c>
      <c r="G67" s="183">
        <v>25.559307</v>
      </c>
      <c r="H67" s="48">
        <f t="shared" si="5"/>
        <v>-3.0241980156907822E-2</v>
      </c>
      <c r="I67" s="23">
        <f t="shared" si="6"/>
        <v>0.89839312122451032</v>
      </c>
      <c r="N67" s="50">
        <f t="shared" si="0"/>
        <v>40808</v>
      </c>
      <c r="O67" s="51">
        <f t="shared" si="7"/>
        <v>87.757357073542622</v>
      </c>
      <c r="P67" s="51">
        <f t="shared" si="1"/>
        <v>89.197296787972689</v>
      </c>
      <c r="Q67" s="56">
        <f t="shared" si="2"/>
        <v>1129.5600589999999</v>
      </c>
      <c r="R67" s="52">
        <f t="shared" si="3"/>
        <v>25.559307</v>
      </c>
    </row>
    <row r="68" spans="2:18">
      <c r="B68" s="47">
        <v>40809</v>
      </c>
      <c r="C68" s="183">
        <v>1136.4300539999999</v>
      </c>
      <c r="D68" s="23">
        <f t="shared" si="4"/>
        <v>6.082009491449325E-3</v>
      </c>
      <c r="E68" s="23">
        <f t="shared" si="8"/>
        <v>0.88899091560493915</v>
      </c>
      <c r="F68" s="47">
        <v>40809</v>
      </c>
      <c r="G68" s="183">
        <v>25.829827999999999</v>
      </c>
      <c r="H68" s="48">
        <f t="shared" si="5"/>
        <v>1.0584050655207511E-2</v>
      </c>
      <c r="I68" s="23">
        <f t="shared" si="6"/>
        <v>0.90897717187971783</v>
      </c>
      <c r="N68" s="50">
        <f t="shared" ref="N68:N131" si="9">B68</f>
        <v>40809</v>
      </c>
      <c r="O68" s="51">
        <f t="shared" si="7"/>
        <v>88.291098152208406</v>
      </c>
      <c r="P68" s="51">
        <f t="shared" ref="P68:P131" si="10">(R68/$R$3)*100</f>
        <v>90.141365495484166</v>
      </c>
      <c r="Q68" s="56">
        <f t="shared" ref="Q68:Q131" si="11">C68</f>
        <v>1136.4300539999999</v>
      </c>
      <c r="R68" s="52">
        <f t="shared" ref="R68:R131" si="12">G68</f>
        <v>25.829827999999999</v>
      </c>
    </row>
    <row r="69" spans="2:18">
      <c r="B69" s="47">
        <v>40812</v>
      </c>
      <c r="C69" s="183">
        <v>1162.9499510000001</v>
      </c>
      <c r="D69" s="23">
        <f t="shared" ref="D69:D132" si="13">C69/C68-1</f>
        <v>2.3336145420173926E-2</v>
      </c>
      <c r="E69" s="23">
        <f t="shared" si="8"/>
        <v>0.91232706102511307</v>
      </c>
      <c r="F69" s="47">
        <v>40812</v>
      </c>
      <c r="G69" s="183">
        <v>26.245270000000001</v>
      </c>
      <c r="H69" s="48">
        <f t="shared" ref="H69:H132" si="14">G69/G68-1</f>
        <v>1.6083808223577911E-2</v>
      </c>
      <c r="I69" s="23">
        <f t="shared" ref="I69:I132" si="15">I68+H69</f>
        <v>0.92506098010329574</v>
      </c>
      <c r="N69" s="50">
        <f t="shared" si="9"/>
        <v>40812</v>
      </c>
      <c r="O69" s="51">
        <f t="shared" ref="O69:O132" si="16">(Q69/$Q$3)*100</f>
        <v>90.351472057995181</v>
      </c>
      <c r="P69" s="51">
        <f t="shared" si="10"/>
        <v>91.591181931124979</v>
      </c>
      <c r="Q69" s="56">
        <f t="shared" si="11"/>
        <v>1162.9499510000001</v>
      </c>
      <c r="R69" s="52">
        <f t="shared" si="12"/>
        <v>26.245270000000001</v>
      </c>
    </row>
    <row r="70" spans="2:18">
      <c r="B70" s="47">
        <v>40813</v>
      </c>
      <c r="C70" s="183">
        <v>1175.380005</v>
      </c>
      <c r="D70" s="23">
        <f t="shared" si="13"/>
        <v>1.068838258199456E-2</v>
      </c>
      <c r="E70" s="23">
        <f t="shared" ref="E70:E133" si="17">E69+D70</f>
        <v>0.92301544360710763</v>
      </c>
      <c r="F70" s="47">
        <v>40813</v>
      </c>
      <c r="G70" s="183">
        <v>26.989197999999998</v>
      </c>
      <c r="H70" s="48">
        <f t="shared" si="14"/>
        <v>2.8345221824732425E-2</v>
      </c>
      <c r="I70" s="23">
        <f t="shared" si="15"/>
        <v>0.95340620192802816</v>
      </c>
      <c r="N70" s="50">
        <f t="shared" si="9"/>
        <v>40813</v>
      </c>
      <c r="O70" s="51">
        <f t="shared" si="16"/>
        <v>91.317183158197452</v>
      </c>
      <c r="P70" s="51">
        <f t="shared" si="10"/>
        <v>94.187354300152151</v>
      </c>
      <c r="Q70" s="56">
        <f t="shared" si="11"/>
        <v>1175.380005</v>
      </c>
      <c r="R70" s="52">
        <f t="shared" si="12"/>
        <v>26.989197999999998</v>
      </c>
    </row>
    <row r="71" spans="2:18">
      <c r="B71" s="47">
        <v>40814</v>
      </c>
      <c r="C71" s="183">
        <v>1151.0600589999999</v>
      </c>
      <c r="D71" s="23">
        <f t="shared" si="13"/>
        <v>-2.0691134693924029E-2</v>
      </c>
      <c r="E71" s="23">
        <f t="shared" si="17"/>
        <v>0.9023243089131836</v>
      </c>
      <c r="F71" s="47">
        <v>40814</v>
      </c>
      <c r="G71" s="183">
        <v>26.887753</v>
      </c>
      <c r="H71" s="48">
        <f t="shared" si="14"/>
        <v>-3.7587259910427662E-3</v>
      </c>
      <c r="I71" s="23">
        <f t="shared" si="15"/>
        <v>0.9496474759369854</v>
      </c>
      <c r="L71" s="22"/>
      <c r="N71" s="50">
        <f t="shared" si="9"/>
        <v>40814</v>
      </c>
      <c r="O71" s="51">
        <f t="shared" si="16"/>
        <v>89.427727021601456</v>
      </c>
      <c r="P71" s="51">
        <f t="shared" si="10"/>
        <v>93.833329843516609</v>
      </c>
      <c r="Q71" s="56">
        <f t="shared" si="11"/>
        <v>1151.0600589999999</v>
      </c>
      <c r="R71" s="52">
        <f t="shared" si="12"/>
        <v>26.887753</v>
      </c>
    </row>
    <row r="72" spans="2:18">
      <c r="B72" s="47">
        <v>40815</v>
      </c>
      <c r="C72" s="183">
        <v>1160.400024</v>
      </c>
      <c r="D72" s="23">
        <f t="shared" si="13"/>
        <v>8.1142290769036229E-3</v>
      </c>
      <c r="E72" s="23">
        <f t="shared" si="17"/>
        <v>0.91043853799008723</v>
      </c>
      <c r="F72" s="47">
        <v>40815</v>
      </c>
      <c r="G72" s="183">
        <v>27.153441000000001</v>
      </c>
      <c r="H72" s="48">
        <f t="shared" si="14"/>
        <v>9.8813761045781767E-3</v>
      </c>
      <c r="I72" s="23">
        <f t="shared" si="15"/>
        <v>0.95952885204156357</v>
      </c>
      <c r="L72" s="22"/>
      <c r="N72" s="50">
        <f t="shared" si="9"/>
        <v>40815</v>
      </c>
      <c r="O72" s="51">
        <f t="shared" si="16"/>
        <v>90.153364084481524</v>
      </c>
      <c r="P72" s="51">
        <f t="shared" si="10"/>
        <v>94.760532266845345</v>
      </c>
      <c r="Q72" s="56">
        <f t="shared" si="11"/>
        <v>1160.400024</v>
      </c>
      <c r="R72" s="52">
        <f t="shared" si="12"/>
        <v>27.153441000000001</v>
      </c>
    </row>
    <row r="73" spans="2:18">
      <c r="B73" s="47">
        <v>40816</v>
      </c>
      <c r="C73" s="183">
        <v>1131.420044</v>
      </c>
      <c r="D73" s="23">
        <f t="shared" si="13"/>
        <v>-2.4974129093951247E-2</v>
      </c>
      <c r="E73" s="23">
        <f t="shared" si="17"/>
        <v>0.88546440889613598</v>
      </c>
      <c r="F73" s="47">
        <v>40816</v>
      </c>
      <c r="G73" s="183">
        <v>27.119627999999999</v>
      </c>
      <c r="H73" s="48">
        <f t="shared" si="14"/>
        <v>-1.2452565404141858E-3</v>
      </c>
      <c r="I73" s="23">
        <f t="shared" si="15"/>
        <v>0.95828359550114939</v>
      </c>
      <c r="L73" s="22"/>
      <c r="N73" s="50">
        <f t="shared" si="9"/>
        <v>40816</v>
      </c>
      <c r="O73" s="51">
        <f t="shared" si="16"/>
        <v>87.901862331581697</v>
      </c>
      <c r="P73" s="51">
        <f t="shared" si="10"/>
        <v>94.642531094266928</v>
      </c>
      <c r="Q73" s="56">
        <f t="shared" si="11"/>
        <v>1131.420044</v>
      </c>
      <c r="R73" s="52">
        <f t="shared" si="12"/>
        <v>27.119627999999999</v>
      </c>
    </row>
    <row r="74" spans="2:18">
      <c r="B74" s="47">
        <v>40819</v>
      </c>
      <c r="C74" s="183">
        <v>1099.2299800000001</v>
      </c>
      <c r="D74" s="23">
        <f t="shared" si="13"/>
        <v>-2.8451028573080461E-2</v>
      </c>
      <c r="E74" s="23">
        <f t="shared" si="17"/>
        <v>0.85701338032305552</v>
      </c>
      <c r="F74" s="47">
        <v>40819</v>
      </c>
      <c r="G74" s="183">
        <v>25.931272</v>
      </c>
      <c r="H74" s="48">
        <f t="shared" si="14"/>
        <v>-4.3819037635766889E-2</v>
      </c>
      <c r="I74" s="23">
        <f t="shared" si="15"/>
        <v>0.9144645578653825</v>
      </c>
      <c r="N74" s="50">
        <f t="shared" si="9"/>
        <v>40819</v>
      </c>
      <c r="O74" s="51">
        <f t="shared" si="16"/>
        <v>85.400963934758892</v>
      </c>
      <c r="P74" s="51">
        <f t="shared" si="10"/>
        <v>90.495386462303003</v>
      </c>
      <c r="Q74" s="56">
        <f t="shared" si="11"/>
        <v>1099.2299800000001</v>
      </c>
      <c r="R74" s="52">
        <f t="shared" si="12"/>
        <v>25.931272</v>
      </c>
    </row>
    <row r="75" spans="2:18">
      <c r="B75" s="47">
        <v>40820</v>
      </c>
      <c r="C75" s="183">
        <v>1123.9499510000001</v>
      </c>
      <c r="D75" s="23">
        <f t="shared" si="13"/>
        <v>2.2488443228231514E-2</v>
      </c>
      <c r="E75" s="23">
        <f t="shared" si="17"/>
        <v>0.87950182355128703</v>
      </c>
      <c r="F75" s="47">
        <v>40820</v>
      </c>
      <c r="G75" s="183">
        <v>26.085854000000001</v>
      </c>
      <c r="H75" s="48">
        <f t="shared" si="14"/>
        <v>5.9612193339377839E-3</v>
      </c>
      <c r="I75" s="23">
        <f t="shared" si="15"/>
        <v>0.92042577719932028</v>
      </c>
      <c r="L75" s="22"/>
      <c r="N75" s="50">
        <f t="shared" si="9"/>
        <v>40820</v>
      </c>
      <c r="O75" s="51">
        <f t="shared" si="16"/>
        <v>87.32149866384195</v>
      </c>
      <c r="P75" s="51">
        <f t="shared" si="10"/>
        <v>91.034849309714247</v>
      </c>
      <c r="Q75" s="56">
        <f t="shared" si="11"/>
        <v>1123.9499510000001</v>
      </c>
      <c r="R75" s="52">
        <f t="shared" si="12"/>
        <v>26.085854000000001</v>
      </c>
    </row>
    <row r="76" spans="2:18">
      <c r="B76" s="47">
        <v>40821</v>
      </c>
      <c r="C76" s="183">
        <v>1144.030029</v>
      </c>
      <c r="D76" s="23">
        <f t="shared" si="13"/>
        <v>1.7865633591721997E-2</v>
      </c>
      <c r="E76" s="23">
        <f t="shared" si="17"/>
        <v>0.89736745714300903</v>
      </c>
      <c r="F76" s="47">
        <v>40821</v>
      </c>
      <c r="G76" s="183">
        <v>26.303236999999999</v>
      </c>
      <c r="H76" s="48">
        <f t="shared" si="14"/>
        <v>8.3333671958754074E-3</v>
      </c>
      <c r="I76" s="23">
        <f t="shared" si="15"/>
        <v>0.92875914439519569</v>
      </c>
      <c r="N76" s="50">
        <f t="shared" si="9"/>
        <v>40821</v>
      </c>
      <c r="O76" s="51">
        <f t="shared" si="16"/>
        <v>88.881552563650203</v>
      </c>
      <c r="P76" s="51">
        <f t="shared" si="10"/>
        <v>91.793476136633302</v>
      </c>
      <c r="Q76" s="56">
        <f t="shared" si="11"/>
        <v>1144.030029</v>
      </c>
      <c r="R76" s="52">
        <f t="shared" si="12"/>
        <v>26.303236999999999</v>
      </c>
    </row>
    <row r="77" spans="2:18">
      <c r="B77" s="47">
        <v>40822</v>
      </c>
      <c r="C77" s="183">
        <v>1164.969971</v>
      </c>
      <c r="D77" s="23">
        <f t="shared" si="13"/>
        <v>1.8303664649697682E-2</v>
      </c>
      <c r="E77" s="23">
        <f t="shared" si="17"/>
        <v>0.91567112179270671</v>
      </c>
      <c r="F77" s="47">
        <v>40822</v>
      </c>
      <c r="G77" s="183">
        <v>26.680033000000002</v>
      </c>
      <c r="H77" s="48">
        <f t="shared" si="14"/>
        <v>1.4325080977676041E-2</v>
      </c>
      <c r="I77" s="23">
        <f t="shared" si="15"/>
        <v>0.94308422537287173</v>
      </c>
      <c r="L77" s="22"/>
      <c r="N77" s="50">
        <f t="shared" si="9"/>
        <v>40822</v>
      </c>
      <c r="O77" s="51">
        <f t="shared" si="16"/>
        <v>90.508410695319725</v>
      </c>
      <c r="P77" s="51">
        <f t="shared" si="10"/>
        <v>93.108425115512944</v>
      </c>
      <c r="Q77" s="56">
        <f t="shared" si="11"/>
        <v>1164.969971</v>
      </c>
      <c r="R77" s="52">
        <f t="shared" si="12"/>
        <v>26.680033000000002</v>
      </c>
    </row>
    <row r="78" spans="2:18">
      <c r="B78" s="47">
        <v>40823</v>
      </c>
      <c r="C78" s="183">
        <v>1155.459961</v>
      </c>
      <c r="D78" s="23">
        <f t="shared" si="13"/>
        <v>-8.1633091296221538E-3</v>
      </c>
      <c r="E78" s="23">
        <f t="shared" si="17"/>
        <v>0.90750781266308456</v>
      </c>
      <c r="F78" s="47">
        <v>40823</v>
      </c>
      <c r="G78" s="183">
        <v>26.882923999999999</v>
      </c>
      <c r="H78" s="48">
        <f t="shared" si="14"/>
        <v>7.6046007889118972E-3</v>
      </c>
      <c r="I78" s="23">
        <f t="shared" si="15"/>
        <v>0.95068882616178363</v>
      </c>
      <c r="N78" s="50">
        <f t="shared" si="9"/>
        <v>40823</v>
      </c>
      <c r="O78" s="51">
        <f t="shared" si="16"/>
        <v>89.769562559983044</v>
      </c>
      <c r="P78" s="51">
        <f t="shared" si="10"/>
        <v>93.81647751860072</v>
      </c>
      <c r="Q78" s="56">
        <f t="shared" si="11"/>
        <v>1155.459961</v>
      </c>
      <c r="R78" s="52">
        <f t="shared" si="12"/>
        <v>26.882923999999999</v>
      </c>
    </row>
    <row r="79" spans="2:18">
      <c r="B79" s="47">
        <v>40826</v>
      </c>
      <c r="C79" s="183">
        <v>1194.8900149999999</v>
      </c>
      <c r="D79" s="23">
        <f t="shared" si="13"/>
        <v>3.4124985140874031E-2</v>
      </c>
      <c r="E79" s="23">
        <f t="shared" si="17"/>
        <v>0.94163279780395859</v>
      </c>
      <c r="F79" s="47">
        <v>40826</v>
      </c>
      <c r="G79" s="183">
        <v>27.559221999999998</v>
      </c>
      <c r="H79" s="48">
        <f t="shared" si="14"/>
        <v>2.5157159243540672E-2</v>
      </c>
      <c r="I79" s="23">
        <f t="shared" si="15"/>
        <v>0.9758459854053243</v>
      </c>
      <c r="N79" s="50">
        <f t="shared" si="9"/>
        <v>40826</v>
      </c>
      <c r="O79" s="51">
        <f t="shared" si="16"/>
        <v>92.832947548445219</v>
      </c>
      <c r="P79" s="51">
        <f t="shared" si="10"/>
        <v>96.176633583204193</v>
      </c>
      <c r="Q79" s="56">
        <f t="shared" si="11"/>
        <v>1194.8900149999999</v>
      </c>
      <c r="R79" s="52">
        <f t="shared" si="12"/>
        <v>27.559221999999998</v>
      </c>
    </row>
    <row r="80" spans="2:18">
      <c r="B80" s="47">
        <v>40827</v>
      </c>
      <c r="C80" s="183">
        <v>1195.540039</v>
      </c>
      <c r="D80" s="23">
        <f t="shared" si="13"/>
        <v>5.4400320685576986E-4</v>
      </c>
      <c r="E80" s="23">
        <f t="shared" si="17"/>
        <v>0.94217680101081436</v>
      </c>
      <c r="F80" s="47">
        <v>40827</v>
      </c>
      <c r="G80" s="183">
        <v>27.105135000000001</v>
      </c>
      <c r="H80" s="48">
        <f t="shared" si="14"/>
        <v>-1.6476771368944987E-2</v>
      </c>
      <c r="I80" s="23">
        <f t="shared" si="15"/>
        <v>0.95936921403637931</v>
      </c>
      <c r="N80" s="50">
        <f t="shared" si="9"/>
        <v>40827</v>
      </c>
      <c r="O80" s="51">
        <f t="shared" si="16"/>
        <v>92.883448969613454</v>
      </c>
      <c r="P80" s="51">
        <f t="shared" si="10"/>
        <v>94.591953180618944</v>
      </c>
      <c r="Q80" s="56">
        <f t="shared" si="11"/>
        <v>1195.540039</v>
      </c>
      <c r="R80" s="52">
        <f t="shared" si="12"/>
        <v>27.105135000000001</v>
      </c>
    </row>
    <row r="81" spans="2:18">
      <c r="B81" s="47">
        <v>40828</v>
      </c>
      <c r="C81" s="183">
        <v>1207.25</v>
      </c>
      <c r="D81" s="23">
        <f t="shared" si="13"/>
        <v>9.7947041654871114E-3</v>
      </c>
      <c r="E81" s="23">
        <f t="shared" si="17"/>
        <v>0.95197150517630147</v>
      </c>
      <c r="F81" s="47">
        <v>40828</v>
      </c>
      <c r="G81" s="183">
        <v>26.279083</v>
      </c>
      <c r="H81" s="48">
        <f t="shared" si="14"/>
        <v>-3.0475848948916862E-2</v>
      </c>
      <c r="I81" s="23">
        <f t="shared" si="15"/>
        <v>0.92889336508746245</v>
      </c>
      <c r="N81" s="50">
        <f t="shared" si="9"/>
        <v>40828</v>
      </c>
      <c r="O81" s="51">
        <f t="shared" si="16"/>
        <v>93.793214874140958</v>
      </c>
      <c r="P81" s="51">
        <f t="shared" si="10"/>
        <v>91.709183103703381</v>
      </c>
      <c r="Q81" s="56">
        <f t="shared" si="11"/>
        <v>1207.25</v>
      </c>
      <c r="R81" s="52">
        <f t="shared" si="12"/>
        <v>26.279083</v>
      </c>
    </row>
    <row r="82" spans="2:18">
      <c r="B82" s="47">
        <v>40829</v>
      </c>
      <c r="C82" s="183">
        <v>1203.660034</v>
      </c>
      <c r="D82" s="23">
        <f t="shared" si="13"/>
        <v>-2.9736723959411515E-3</v>
      </c>
      <c r="E82" s="23">
        <f t="shared" si="17"/>
        <v>0.94899783278036032</v>
      </c>
      <c r="F82" s="47">
        <v>40829</v>
      </c>
      <c r="G82" s="183">
        <v>26.762156000000001</v>
      </c>
      <c r="H82" s="48">
        <f t="shared" si="14"/>
        <v>1.8382414637527544E-2</v>
      </c>
      <c r="I82" s="23">
        <f t="shared" si="15"/>
        <v>0.94727577972499</v>
      </c>
      <c r="L82" s="22"/>
      <c r="N82" s="50">
        <f t="shared" si="9"/>
        <v>40829</v>
      </c>
      <c r="O82" s="51">
        <f t="shared" si="16"/>
        <v>93.514304580143133</v>
      </c>
      <c r="P82" s="51">
        <f t="shared" si="10"/>
        <v>93.3950193335846</v>
      </c>
      <c r="Q82" s="56">
        <f t="shared" si="11"/>
        <v>1203.660034</v>
      </c>
      <c r="R82" s="52">
        <f t="shared" si="12"/>
        <v>26.762156000000001</v>
      </c>
    </row>
    <row r="83" spans="2:18">
      <c r="B83" s="47">
        <v>40830</v>
      </c>
      <c r="C83" s="183">
        <v>1224.579956</v>
      </c>
      <c r="D83" s="23">
        <f t="shared" si="13"/>
        <v>1.7380258053828479E-2</v>
      </c>
      <c r="E83" s="23">
        <f t="shared" si="17"/>
        <v>0.9663780908341888</v>
      </c>
      <c r="F83" s="47">
        <v>40830</v>
      </c>
      <c r="G83" s="183">
        <v>27.013352000000001</v>
      </c>
      <c r="H83" s="48">
        <f t="shared" si="14"/>
        <v>9.3862392850561083E-3</v>
      </c>
      <c r="I83" s="23">
        <f t="shared" si="15"/>
        <v>0.95666201901004611</v>
      </c>
      <c r="L83" s="22"/>
      <c r="N83" s="50">
        <f t="shared" si="9"/>
        <v>40830</v>
      </c>
      <c r="O83" s="51">
        <f t="shared" si="16"/>
        <v>95.139607325470337</v>
      </c>
      <c r="P83" s="51">
        <f t="shared" si="10"/>
        <v>94.271647333082058</v>
      </c>
      <c r="Q83" s="56">
        <f t="shared" si="11"/>
        <v>1224.579956</v>
      </c>
      <c r="R83" s="52">
        <f t="shared" si="12"/>
        <v>27.013352000000001</v>
      </c>
    </row>
    <row r="84" spans="2:18">
      <c r="B84" s="47">
        <v>40833</v>
      </c>
      <c r="C84" s="183">
        <v>1200.8599850000001</v>
      </c>
      <c r="D84" s="23">
        <f t="shared" si="13"/>
        <v>-1.9369883431278323E-2</v>
      </c>
      <c r="E84" s="23">
        <f t="shared" si="17"/>
        <v>0.94700820740291047</v>
      </c>
      <c r="F84" s="47">
        <v>40833</v>
      </c>
      <c r="G84" s="183">
        <v>26.433665999999999</v>
      </c>
      <c r="H84" s="48">
        <f t="shared" si="14"/>
        <v>-2.1459239860347701E-2</v>
      </c>
      <c r="I84" s="23">
        <f t="shared" si="15"/>
        <v>0.9352027791496984</v>
      </c>
      <c r="L84" s="22"/>
      <c r="N84" s="50">
        <f t="shared" si="9"/>
        <v>40833</v>
      </c>
      <c r="O84" s="51">
        <f t="shared" si="16"/>
        <v>93.296764221878391</v>
      </c>
      <c r="P84" s="51">
        <f t="shared" si="10"/>
        <v>92.248649440931345</v>
      </c>
      <c r="Q84" s="56">
        <f t="shared" si="11"/>
        <v>1200.8599850000001</v>
      </c>
      <c r="R84" s="52">
        <f t="shared" si="12"/>
        <v>26.433665999999999</v>
      </c>
    </row>
    <row r="85" spans="2:18">
      <c r="B85" s="47">
        <v>40834</v>
      </c>
      <c r="C85" s="183">
        <v>1225.380005</v>
      </c>
      <c r="D85" s="23">
        <f t="shared" si="13"/>
        <v>2.0418716841497542E-2</v>
      </c>
      <c r="E85" s="23">
        <f t="shared" si="17"/>
        <v>0.96742692424440802</v>
      </c>
      <c r="F85" s="47">
        <v>40834</v>
      </c>
      <c r="G85" s="183">
        <v>26.916739</v>
      </c>
      <c r="H85" s="48">
        <f t="shared" si="14"/>
        <v>1.827491502692058E-2</v>
      </c>
      <c r="I85" s="23">
        <f t="shared" si="15"/>
        <v>0.95347769417661898</v>
      </c>
      <c r="L85" s="22"/>
      <c r="N85" s="50">
        <f t="shared" si="9"/>
        <v>40834</v>
      </c>
      <c r="O85" s="51">
        <f t="shared" si="16"/>
        <v>95.201764432752881</v>
      </c>
      <c r="P85" s="51">
        <f t="shared" si="10"/>
        <v>93.934485670812563</v>
      </c>
      <c r="Q85" s="56">
        <f t="shared" si="11"/>
        <v>1225.380005</v>
      </c>
      <c r="R85" s="52">
        <f t="shared" si="12"/>
        <v>26.916739</v>
      </c>
    </row>
    <row r="86" spans="2:18">
      <c r="B86" s="47">
        <v>40835</v>
      </c>
      <c r="C86" s="183">
        <v>1209.880005</v>
      </c>
      <c r="D86" s="23">
        <f t="shared" si="13"/>
        <v>-1.2649137358822782E-2</v>
      </c>
      <c r="E86" s="23">
        <f t="shared" si="17"/>
        <v>0.95477778688558523</v>
      </c>
      <c r="F86" s="47">
        <v>40835</v>
      </c>
      <c r="G86" s="183">
        <v>26.573755999999999</v>
      </c>
      <c r="H86" s="48">
        <f t="shared" si="14"/>
        <v>-1.2742368234131218E-2</v>
      </c>
      <c r="I86" s="23">
        <f t="shared" si="15"/>
        <v>0.94073532594248777</v>
      </c>
      <c r="L86" s="22"/>
      <c r="N86" s="50">
        <f t="shared" si="9"/>
        <v>40835</v>
      </c>
      <c r="O86" s="51">
        <f t="shared" si="16"/>
        <v>93.997544237640696</v>
      </c>
      <c r="P86" s="51">
        <f t="shared" si="10"/>
        <v>92.737537864511339</v>
      </c>
      <c r="Q86" s="56">
        <f t="shared" si="11"/>
        <v>1209.880005</v>
      </c>
      <c r="R86" s="52">
        <f t="shared" si="12"/>
        <v>26.573755999999999</v>
      </c>
    </row>
    <row r="87" spans="2:18">
      <c r="B87" s="47">
        <v>40836</v>
      </c>
      <c r="C87" s="183">
        <v>1215.3900149999999</v>
      </c>
      <c r="D87" s="23">
        <f t="shared" si="13"/>
        <v>4.5541789080147943E-3</v>
      </c>
      <c r="E87" s="23">
        <f t="shared" si="17"/>
        <v>0.95933196579360003</v>
      </c>
      <c r="F87" s="47">
        <v>40836</v>
      </c>
      <c r="G87" s="183">
        <v>26.018225999999999</v>
      </c>
      <c r="H87" s="48">
        <f t="shared" si="14"/>
        <v>-2.0905211894020614E-2</v>
      </c>
      <c r="I87" s="23">
        <f t="shared" si="15"/>
        <v>0.91983011404846715</v>
      </c>
      <c r="N87" s="50">
        <f t="shared" si="9"/>
        <v>40836</v>
      </c>
      <c r="O87" s="51">
        <f t="shared" si="16"/>
        <v>94.425625871012954</v>
      </c>
      <c r="P87" s="51">
        <f t="shared" si="10"/>
        <v>90.798839984923987</v>
      </c>
      <c r="Q87" s="56">
        <f t="shared" si="11"/>
        <v>1215.3900149999999</v>
      </c>
      <c r="R87" s="52">
        <f t="shared" si="12"/>
        <v>26.018225999999999</v>
      </c>
    </row>
    <row r="88" spans="2:18">
      <c r="B88" s="47">
        <v>40837</v>
      </c>
      <c r="C88" s="183">
        <v>1238.25</v>
      </c>
      <c r="D88" s="23">
        <f t="shared" si="13"/>
        <v>1.8808764855617222E-2</v>
      </c>
      <c r="E88" s="23">
        <f t="shared" si="17"/>
        <v>0.97814073064921725</v>
      </c>
      <c r="F88" s="47">
        <v>40837</v>
      </c>
      <c r="G88" s="183">
        <v>26.477143000000002</v>
      </c>
      <c r="H88" s="48">
        <f t="shared" si="14"/>
        <v>1.7638289405280894E-2</v>
      </c>
      <c r="I88" s="23">
        <f t="shared" si="15"/>
        <v>0.93746840345374804</v>
      </c>
      <c r="N88" s="50">
        <f t="shared" si="9"/>
        <v>40837</v>
      </c>
      <c r="O88" s="51">
        <f t="shared" si="16"/>
        <v>96.201655264365314</v>
      </c>
      <c r="P88" s="51">
        <f t="shared" si="10"/>
        <v>92.400376202241858</v>
      </c>
      <c r="Q88" s="56">
        <f t="shared" si="11"/>
        <v>1238.25</v>
      </c>
      <c r="R88" s="52">
        <f t="shared" si="12"/>
        <v>26.477143000000002</v>
      </c>
    </row>
    <row r="89" spans="2:18">
      <c r="B89" s="47">
        <v>40840</v>
      </c>
      <c r="C89" s="183">
        <v>1254.1899410000001</v>
      </c>
      <c r="D89" s="23">
        <f t="shared" si="13"/>
        <v>1.2872958610942842E-2</v>
      </c>
      <c r="E89" s="23">
        <f t="shared" si="17"/>
        <v>0.99101368926016009</v>
      </c>
      <c r="F89" s="47">
        <v>40840</v>
      </c>
      <c r="G89" s="183">
        <v>26.747662999999999</v>
      </c>
      <c r="H89" s="48">
        <f t="shared" si="14"/>
        <v>1.0217114437158115E-2</v>
      </c>
      <c r="I89" s="23">
        <f t="shared" si="15"/>
        <v>0.94768551789090616</v>
      </c>
      <c r="N89" s="50">
        <f t="shared" si="9"/>
        <v>40840</v>
      </c>
      <c r="O89" s="51">
        <f t="shared" si="16"/>
        <v>97.440055190887705</v>
      </c>
      <c r="P89" s="51">
        <f t="shared" si="10"/>
        <v>93.344441419936615</v>
      </c>
      <c r="Q89" s="56">
        <f t="shared" si="11"/>
        <v>1254.1899410000001</v>
      </c>
      <c r="R89" s="52">
        <f t="shared" si="12"/>
        <v>26.747662999999999</v>
      </c>
    </row>
    <row r="90" spans="2:18">
      <c r="B90" s="47">
        <v>40841</v>
      </c>
      <c r="C90" s="183">
        <v>1229.0500489999999</v>
      </c>
      <c r="D90" s="23">
        <f t="shared" si="13"/>
        <v>-2.0044724629154187E-2</v>
      </c>
      <c r="E90" s="23">
        <f t="shared" si="17"/>
        <v>0.9709689646310059</v>
      </c>
      <c r="F90" s="47">
        <v>40841</v>
      </c>
      <c r="G90" s="183">
        <v>26.163146999999999</v>
      </c>
      <c r="H90" s="48">
        <f t="shared" si="14"/>
        <v>-2.1852974594453345E-2</v>
      </c>
      <c r="I90" s="23">
        <f t="shared" si="15"/>
        <v>0.92583254329645281</v>
      </c>
      <c r="L90" s="22"/>
      <c r="N90" s="50">
        <f t="shared" si="9"/>
        <v>40841</v>
      </c>
      <c r="O90" s="51">
        <f t="shared" si="16"/>
        <v>95.486896116736759</v>
      </c>
      <c r="P90" s="51">
        <f t="shared" si="10"/>
        <v>91.304587713053294</v>
      </c>
      <c r="Q90" s="56">
        <f t="shared" si="11"/>
        <v>1229.0500489999999</v>
      </c>
      <c r="R90" s="52">
        <f t="shared" si="12"/>
        <v>26.163146999999999</v>
      </c>
    </row>
    <row r="91" spans="2:18">
      <c r="B91" s="47">
        <v>40842</v>
      </c>
      <c r="C91" s="183">
        <v>1242</v>
      </c>
      <c r="D91" s="23">
        <f t="shared" si="13"/>
        <v>1.0536553015507044E-2</v>
      </c>
      <c r="E91" s="23">
        <f t="shared" si="17"/>
        <v>0.98150551764651295</v>
      </c>
      <c r="F91" s="47">
        <v>40842</v>
      </c>
      <c r="G91" s="183">
        <v>26.568926999999999</v>
      </c>
      <c r="H91" s="48">
        <f t="shared" si="14"/>
        <v>1.5509602113231935E-2</v>
      </c>
      <c r="I91" s="23">
        <f t="shared" si="15"/>
        <v>0.94134214540968475</v>
      </c>
      <c r="N91" s="50">
        <f t="shared" si="9"/>
        <v>40842</v>
      </c>
      <c r="O91" s="51">
        <f t="shared" si="16"/>
        <v>96.492998859956984</v>
      </c>
      <c r="P91" s="51">
        <f t="shared" si="10"/>
        <v>92.720685539595451</v>
      </c>
      <c r="Q91" s="56">
        <f t="shared" si="11"/>
        <v>1242</v>
      </c>
      <c r="R91" s="52">
        <f t="shared" si="12"/>
        <v>26.568926999999999</v>
      </c>
    </row>
    <row r="92" spans="2:18">
      <c r="B92" s="47">
        <v>40843</v>
      </c>
      <c r="C92" s="183">
        <v>1284.589966</v>
      </c>
      <c r="D92" s="23">
        <f t="shared" si="13"/>
        <v>3.4291438003220653E-2</v>
      </c>
      <c r="E92" s="23">
        <f t="shared" si="17"/>
        <v>1.0157969556497335</v>
      </c>
      <c r="F92" s="47">
        <v>40843</v>
      </c>
      <c r="G92" s="183">
        <v>26.863600000000002</v>
      </c>
      <c r="H92" s="48">
        <f t="shared" si="14"/>
        <v>1.1090888239483787E-2</v>
      </c>
      <c r="I92" s="23">
        <f t="shared" si="15"/>
        <v>0.95243303364916854</v>
      </c>
      <c r="N92" s="50">
        <f t="shared" si="9"/>
        <v>40843</v>
      </c>
      <c r="O92" s="51">
        <f t="shared" si="16"/>
        <v>99.801882548108026</v>
      </c>
      <c r="P92" s="51">
        <f t="shared" si="10"/>
        <v>93.749040300403422</v>
      </c>
      <c r="Q92" s="56">
        <f t="shared" si="11"/>
        <v>1284.589966</v>
      </c>
      <c r="R92" s="52">
        <f t="shared" si="12"/>
        <v>26.863600000000002</v>
      </c>
    </row>
    <row r="93" spans="2:18">
      <c r="B93" s="47">
        <v>40844</v>
      </c>
      <c r="C93" s="183">
        <v>1285.089966</v>
      </c>
      <c r="D93" s="23">
        <f t="shared" si="13"/>
        <v>3.8922925854456558E-4</v>
      </c>
      <c r="E93" s="23">
        <f t="shared" si="17"/>
        <v>1.0161861849082781</v>
      </c>
      <c r="F93" s="47">
        <v>40844</v>
      </c>
      <c r="G93" s="183">
        <v>26.651046999999998</v>
      </c>
      <c r="H93" s="48">
        <f t="shared" si="14"/>
        <v>-7.9123051266398736E-3</v>
      </c>
      <c r="I93" s="23">
        <f t="shared" si="15"/>
        <v>0.94452072852252866</v>
      </c>
      <c r="N93" s="50">
        <f t="shared" si="9"/>
        <v>40844</v>
      </c>
      <c r="O93" s="51">
        <f t="shared" si="16"/>
        <v>99.840728360853575</v>
      </c>
      <c r="P93" s="51">
        <f t="shared" si="10"/>
        <v>93.007269288216975</v>
      </c>
      <c r="Q93" s="56">
        <f t="shared" si="11"/>
        <v>1285.089966</v>
      </c>
      <c r="R93" s="52">
        <f t="shared" si="12"/>
        <v>26.651046999999998</v>
      </c>
    </row>
    <row r="94" spans="2:18">
      <c r="B94" s="47">
        <v>40847</v>
      </c>
      <c r="C94" s="183">
        <v>1253.3000489999999</v>
      </c>
      <c r="D94" s="23">
        <f t="shared" si="13"/>
        <v>-2.4737503086223689E-2</v>
      </c>
      <c r="E94" s="23">
        <f t="shared" si="17"/>
        <v>0.99144868182205437</v>
      </c>
      <c r="F94" s="47">
        <v>40847</v>
      </c>
      <c r="G94" s="183">
        <v>26.559265</v>
      </c>
      <c r="H94" s="48">
        <f t="shared" si="14"/>
        <v>-3.4438421875132574E-3</v>
      </c>
      <c r="I94" s="23">
        <f t="shared" si="15"/>
        <v>0.94107688633501541</v>
      </c>
      <c r="L94" s="22"/>
      <c r="N94" s="50">
        <f t="shared" si="9"/>
        <v>40847</v>
      </c>
      <c r="O94" s="51">
        <f t="shared" si="16"/>
        <v>97.37091803489615</v>
      </c>
      <c r="P94" s="51">
        <f t="shared" si="10"/>
        <v>92.686966930496808</v>
      </c>
      <c r="Q94" s="56">
        <f t="shared" si="11"/>
        <v>1253.3000489999999</v>
      </c>
      <c r="R94" s="52">
        <f t="shared" si="12"/>
        <v>26.559265</v>
      </c>
    </row>
    <row r="95" spans="2:18">
      <c r="B95" s="47">
        <v>40848</v>
      </c>
      <c r="C95" s="183">
        <v>1218.280029</v>
      </c>
      <c r="D95" s="23">
        <f t="shared" si="13"/>
        <v>-2.794224737160278E-2</v>
      </c>
      <c r="E95" s="23">
        <f t="shared" si="17"/>
        <v>0.96350643445045159</v>
      </c>
      <c r="F95" s="47">
        <v>40848</v>
      </c>
      <c r="G95" s="183">
        <v>25.853981000000001</v>
      </c>
      <c r="H95" s="48">
        <f t="shared" si="14"/>
        <v>-2.6555102334345437E-2</v>
      </c>
      <c r="I95" s="23">
        <f t="shared" si="15"/>
        <v>0.91452178400066997</v>
      </c>
      <c r="L95" s="22"/>
      <c r="N95" s="50">
        <f t="shared" si="9"/>
        <v>40848</v>
      </c>
      <c r="O95" s="51">
        <f t="shared" si="16"/>
        <v>94.650155756365024</v>
      </c>
      <c r="P95" s="51">
        <f t="shared" si="10"/>
        <v>90.225655038597381</v>
      </c>
      <c r="Q95" s="56">
        <f t="shared" si="11"/>
        <v>1218.280029</v>
      </c>
      <c r="R95" s="52">
        <f t="shared" si="12"/>
        <v>25.853981000000001</v>
      </c>
    </row>
    <row r="96" spans="2:18">
      <c r="B96" s="47">
        <v>40849</v>
      </c>
      <c r="C96" s="183">
        <v>1237.900024</v>
      </c>
      <c r="D96" s="23">
        <f t="shared" si="13"/>
        <v>1.6104667673248141E-2</v>
      </c>
      <c r="E96" s="23">
        <f t="shared" si="17"/>
        <v>0.97961110212369973</v>
      </c>
      <c r="F96" s="47">
        <v>40849</v>
      </c>
      <c r="G96" s="183">
        <v>26.361205000000002</v>
      </c>
      <c r="H96" s="48">
        <f t="shared" si="14"/>
        <v>1.9618796811214478E-2</v>
      </c>
      <c r="I96" s="23">
        <f t="shared" si="15"/>
        <v>0.93414058081188445</v>
      </c>
      <c r="L96" s="22"/>
      <c r="N96" s="50">
        <f t="shared" si="9"/>
        <v>40849</v>
      </c>
      <c r="O96" s="51">
        <f t="shared" si="16"/>
        <v>96.174465060042451</v>
      </c>
      <c r="P96" s="51">
        <f t="shared" si="10"/>
        <v>91.995773831958346</v>
      </c>
      <c r="Q96" s="56">
        <f t="shared" si="11"/>
        <v>1237.900024</v>
      </c>
      <c r="R96" s="52">
        <f t="shared" si="12"/>
        <v>26.361205000000002</v>
      </c>
    </row>
    <row r="97" spans="2:18">
      <c r="B97" s="47">
        <v>40850</v>
      </c>
      <c r="C97" s="183">
        <v>1261.150024</v>
      </c>
      <c r="D97" s="23">
        <f t="shared" si="13"/>
        <v>1.8781807536341066E-2</v>
      </c>
      <c r="E97" s="23">
        <f t="shared" si="17"/>
        <v>0.99839290966004079</v>
      </c>
      <c r="F97" s="47">
        <v>40850</v>
      </c>
      <c r="G97" s="183">
        <v>26.568926999999999</v>
      </c>
      <c r="H97" s="48">
        <f t="shared" si="14"/>
        <v>7.879837056006922E-3</v>
      </c>
      <c r="I97" s="23">
        <f t="shared" si="15"/>
        <v>0.94202041786789137</v>
      </c>
      <c r="L97" s="22"/>
      <c r="N97" s="50">
        <f t="shared" si="9"/>
        <v>40850</v>
      </c>
      <c r="O97" s="51">
        <f t="shared" si="16"/>
        <v>97.980795352710729</v>
      </c>
      <c r="P97" s="51">
        <f t="shared" si="10"/>
        <v>92.720685539595451</v>
      </c>
      <c r="Q97" s="56">
        <f t="shared" si="11"/>
        <v>1261.150024</v>
      </c>
      <c r="R97" s="52">
        <f t="shared" si="12"/>
        <v>26.568926999999999</v>
      </c>
    </row>
    <row r="98" spans="2:18">
      <c r="B98" s="47">
        <v>40851</v>
      </c>
      <c r="C98" s="183">
        <v>1253.2299800000001</v>
      </c>
      <c r="D98" s="23">
        <f t="shared" si="13"/>
        <v>-6.2800173248857005E-3</v>
      </c>
      <c r="E98" s="23">
        <f t="shared" si="17"/>
        <v>0.99211289233515509</v>
      </c>
      <c r="F98" s="47">
        <v>40851</v>
      </c>
      <c r="G98" s="183">
        <v>25.936102999999999</v>
      </c>
      <c r="H98" s="48">
        <f t="shared" si="14"/>
        <v>-2.3818199357467429E-2</v>
      </c>
      <c r="I98" s="23">
        <f t="shared" si="15"/>
        <v>0.91820221851042394</v>
      </c>
      <c r="N98" s="50">
        <f t="shared" si="9"/>
        <v>40851</v>
      </c>
      <c r="O98" s="51">
        <f t="shared" si="16"/>
        <v>97.365474260389618</v>
      </c>
      <c r="P98" s="51">
        <f t="shared" si="10"/>
        <v>90.512245766852317</v>
      </c>
      <c r="Q98" s="56">
        <f t="shared" si="11"/>
        <v>1253.2299800000001</v>
      </c>
      <c r="R98" s="52">
        <f t="shared" si="12"/>
        <v>25.936102999999999</v>
      </c>
    </row>
    <row r="99" spans="2:18">
      <c r="B99" s="47">
        <v>40854</v>
      </c>
      <c r="C99" s="183">
        <v>1261.119995</v>
      </c>
      <c r="D99" s="23">
        <f t="shared" si="13"/>
        <v>6.295743898498074E-3</v>
      </c>
      <c r="E99" s="23">
        <f t="shared" si="17"/>
        <v>0.99840863623365317</v>
      </c>
      <c r="F99" s="47">
        <v>40854</v>
      </c>
      <c r="G99" s="183">
        <v>26.317730000000001</v>
      </c>
      <c r="H99" s="48">
        <f t="shared" si="14"/>
        <v>1.4714122626672266E-2</v>
      </c>
      <c r="I99" s="23">
        <f t="shared" si="15"/>
        <v>0.93291634113709621</v>
      </c>
      <c r="N99" s="50">
        <f t="shared" si="9"/>
        <v>40854</v>
      </c>
      <c r="O99" s="51">
        <f t="shared" si="16"/>
        <v>97.978462350888847</v>
      </c>
      <c r="P99" s="51">
        <f t="shared" si="10"/>
        <v>91.844054050281272</v>
      </c>
      <c r="Q99" s="56">
        <f t="shared" si="11"/>
        <v>1261.119995</v>
      </c>
      <c r="R99" s="52">
        <f t="shared" si="12"/>
        <v>26.317730000000001</v>
      </c>
    </row>
    <row r="100" spans="2:18">
      <c r="B100" s="47">
        <v>40855</v>
      </c>
      <c r="C100" s="183">
        <v>1275.920044</v>
      </c>
      <c r="D100" s="23">
        <f t="shared" si="13"/>
        <v>1.1735639002377285E-2</v>
      </c>
      <c r="E100" s="23">
        <f t="shared" si="17"/>
        <v>1.0101442752360303</v>
      </c>
      <c r="F100" s="47">
        <v>40855</v>
      </c>
      <c r="G100" s="183">
        <v>26.332221000000001</v>
      </c>
      <c r="H100" s="48">
        <f t="shared" si="14"/>
        <v>5.5061739747319649E-4</v>
      </c>
      <c r="I100" s="23">
        <f t="shared" si="15"/>
        <v>0.9334669585345694</v>
      </c>
      <c r="N100" s="50">
        <f t="shared" si="9"/>
        <v>40855</v>
      </c>
      <c r="O100" s="51">
        <f t="shared" si="16"/>
        <v>99.128302215046901</v>
      </c>
      <c r="P100" s="51">
        <f t="shared" si="10"/>
        <v>91.894624984295831</v>
      </c>
      <c r="Q100" s="56">
        <f t="shared" si="11"/>
        <v>1275.920044</v>
      </c>
      <c r="R100" s="52">
        <f t="shared" si="12"/>
        <v>26.332221000000001</v>
      </c>
    </row>
    <row r="101" spans="2:18">
      <c r="B101" s="47">
        <v>40856</v>
      </c>
      <c r="C101" s="183">
        <v>1229.099976</v>
      </c>
      <c r="D101" s="23">
        <f t="shared" si="13"/>
        <v>-3.6695142630739919E-2</v>
      </c>
      <c r="E101" s="23">
        <f t="shared" si="17"/>
        <v>0.97344913260529042</v>
      </c>
      <c r="F101" s="47">
        <v>40856</v>
      </c>
      <c r="G101" s="183">
        <v>25.655920999999999</v>
      </c>
      <c r="H101" s="48">
        <f t="shared" si="14"/>
        <v>-2.5683363359285227E-2</v>
      </c>
      <c r="I101" s="23">
        <f t="shared" si="15"/>
        <v>0.90778359517528417</v>
      </c>
      <c r="L101" s="22"/>
      <c r="N101" s="50">
        <f t="shared" si="9"/>
        <v>40856</v>
      </c>
      <c r="O101" s="51">
        <f t="shared" si="16"/>
        <v>95.490775026522655</v>
      </c>
      <c r="P101" s="51">
        <f t="shared" si="10"/>
        <v>89.53446194005889</v>
      </c>
      <c r="Q101" s="56">
        <f t="shared" si="11"/>
        <v>1229.099976</v>
      </c>
      <c r="R101" s="52">
        <f t="shared" si="12"/>
        <v>25.655920999999999</v>
      </c>
    </row>
    <row r="102" spans="2:18">
      <c r="B102" s="47">
        <v>40857</v>
      </c>
      <c r="C102" s="183">
        <v>1239.6999510000001</v>
      </c>
      <c r="D102" s="23">
        <f t="shared" si="13"/>
        <v>8.6241763949070904E-3</v>
      </c>
      <c r="E102" s="23">
        <f t="shared" si="17"/>
        <v>0.98207330900019751</v>
      </c>
      <c r="F102" s="47">
        <v>40857</v>
      </c>
      <c r="G102" s="184">
        <v>25.926441000000001</v>
      </c>
      <c r="H102" s="48">
        <f t="shared" si="14"/>
        <v>1.0544154700195874E-2</v>
      </c>
      <c r="I102" s="23">
        <f t="shared" si="15"/>
        <v>0.91832774987548005</v>
      </c>
      <c r="L102" s="22"/>
      <c r="N102" s="50">
        <f t="shared" si="9"/>
        <v>40857</v>
      </c>
      <c r="O102" s="51">
        <f t="shared" si="16"/>
        <v>96.314304314437777</v>
      </c>
      <c r="P102" s="51">
        <f t="shared" si="10"/>
        <v>90.478527157753675</v>
      </c>
      <c r="Q102" s="56">
        <f t="shared" si="11"/>
        <v>1239.6999510000001</v>
      </c>
      <c r="R102" s="52">
        <f t="shared" si="12"/>
        <v>25.926441000000001</v>
      </c>
    </row>
    <row r="103" spans="2:18">
      <c r="B103" s="47">
        <v>40858</v>
      </c>
      <c r="C103" s="183">
        <v>1263.849976</v>
      </c>
      <c r="D103" s="23">
        <f t="shared" si="13"/>
        <v>1.9480540416670467E-2</v>
      </c>
      <c r="E103" s="23">
        <f t="shared" si="17"/>
        <v>1.0015538494168679</v>
      </c>
      <c r="F103" s="47">
        <v>40858</v>
      </c>
      <c r="G103" s="183">
        <v>26.404682000000001</v>
      </c>
      <c r="H103" s="48">
        <f t="shared" si="14"/>
        <v>1.8446072100678945E-2</v>
      </c>
      <c r="I103" s="23">
        <f t="shared" si="15"/>
        <v>0.93677382197615899</v>
      </c>
      <c r="L103" s="22"/>
      <c r="N103" s="50">
        <f t="shared" si="9"/>
        <v>40858</v>
      </c>
      <c r="O103" s="51">
        <f t="shared" si="16"/>
        <v>98.190559012338682</v>
      </c>
      <c r="P103" s="51">
        <f t="shared" si="10"/>
        <v>92.147500593268845</v>
      </c>
      <c r="Q103" s="56">
        <f t="shared" si="11"/>
        <v>1263.849976</v>
      </c>
      <c r="R103" s="52">
        <f t="shared" si="12"/>
        <v>26.404682000000001</v>
      </c>
    </row>
    <row r="104" spans="2:18">
      <c r="B104" s="47">
        <v>40861</v>
      </c>
      <c r="C104" s="183">
        <v>1251.780029</v>
      </c>
      <c r="D104" s="23">
        <f t="shared" si="13"/>
        <v>-9.5501422077013398E-3</v>
      </c>
      <c r="E104" s="23">
        <f t="shared" si="17"/>
        <v>0.99200370720916653</v>
      </c>
      <c r="F104" s="47">
        <v>40861</v>
      </c>
      <c r="G104" s="183">
        <v>26.071363000000002</v>
      </c>
      <c r="H104" s="48">
        <f t="shared" si="14"/>
        <v>-1.2623480941751142E-2</v>
      </c>
      <c r="I104" s="23">
        <f t="shared" si="15"/>
        <v>0.92415034103440785</v>
      </c>
      <c r="N104" s="50">
        <f t="shared" si="9"/>
        <v>40861</v>
      </c>
      <c r="O104" s="51">
        <f t="shared" si="16"/>
        <v>97.252825210317155</v>
      </c>
      <c r="P104" s="51">
        <f t="shared" si="10"/>
        <v>90.984278375699716</v>
      </c>
      <c r="Q104" s="56">
        <f t="shared" si="11"/>
        <v>1251.780029</v>
      </c>
      <c r="R104" s="52">
        <f t="shared" si="12"/>
        <v>26.071363000000002</v>
      </c>
    </row>
    <row r="105" spans="2:18">
      <c r="B105" s="47">
        <v>40862</v>
      </c>
      <c r="C105" s="183">
        <v>1257.8100589999999</v>
      </c>
      <c r="D105" s="23">
        <f t="shared" si="13"/>
        <v>4.8171642463548103E-3</v>
      </c>
      <c r="E105" s="23">
        <f t="shared" si="17"/>
        <v>0.99682087145552134</v>
      </c>
      <c r="F105" s="47">
        <v>40862</v>
      </c>
      <c r="G105" s="183">
        <v>26.361205000000002</v>
      </c>
      <c r="H105" s="48">
        <f t="shared" si="14"/>
        <v>1.1117255357918854E-2</v>
      </c>
      <c r="I105" s="23">
        <f t="shared" si="15"/>
        <v>0.93526759639232671</v>
      </c>
      <c r="L105" s="22"/>
      <c r="N105" s="50">
        <f t="shared" si="9"/>
        <v>40862</v>
      </c>
      <c r="O105" s="51">
        <f t="shared" si="16"/>
        <v>97.721308042777295</v>
      </c>
      <c r="P105" s="51">
        <f t="shared" si="10"/>
        <v>91.995773831958346</v>
      </c>
      <c r="Q105" s="56">
        <f t="shared" si="11"/>
        <v>1257.8100589999999</v>
      </c>
      <c r="R105" s="52">
        <f t="shared" si="12"/>
        <v>26.361205000000002</v>
      </c>
    </row>
    <row r="106" spans="2:18">
      <c r="B106" s="47">
        <v>40863</v>
      </c>
      <c r="C106" s="183">
        <v>1236.910034</v>
      </c>
      <c r="D106" s="23">
        <f t="shared" si="13"/>
        <v>-1.6616201190675861E-2</v>
      </c>
      <c r="E106" s="23">
        <f t="shared" si="17"/>
        <v>0.98020467026484548</v>
      </c>
      <c r="F106" s="47">
        <v>40863</v>
      </c>
      <c r="G106" s="183">
        <v>26.052039000000001</v>
      </c>
      <c r="H106" s="48">
        <f t="shared" si="14"/>
        <v>-1.1728067817840637E-2</v>
      </c>
      <c r="I106" s="23">
        <f t="shared" si="15"/>
        <v>0.92353952857448607</v>
      </c>
      <c r="N106" s="50">
        <f t="shared" si="9"/>
        <v>40863</v>
      </c>
      <c r="O106" s="51">
        <f t="shared" si="16"/>
        <v>96.097551127722497</v>
      </c>
      <c r="P106" s="51">
        <f t="shared" si="10"/>
        <v>90.916841157502404</v>
      </c>
      <c r="Q106" s="56">
        <f t="shared" si="11"/>
        <v>1236.910034</v>
      </c>
      <c r="R106" s="52">
        <f t="shared" si="12"/>
        <v>26.052039000000001</v>
      </c>
    </row>
    <row r="107" spans="2:18">
      <c r="B107" s="47">
        <v>40864</v>
      </c>
      <c r="C107" s="183">
        <v>1216.130005</v>
      </c>
      <c r="D107" s="23">
        <f t="shared" si="13"/>
        <v>-1.6799951838696092E-2</v>
      </c>
      <c r="E107" s="23">
        <f t="shared" si="17"/>
        <v>0.96340471842614939</v>
      </c>
      <c r="F107" s="47">
        <v>40864</v>
      </c>
      <c r="G107" s="183">
        <v>24.810547</v>
      </c>
      <c r="H107" s="48">
        <f t="shared" si="14"/>
        <v>-4.765431220182037E-2</v>
      </c>
      <c r="I107" s="23">
        <f t="shared" si="15"/>
        <v>0.8758852163726657</v>
      </c>
      <c r="N107" s="50">
        <f t="shared" si="9"/>
        <v>40864</v>
      </c>
      <c r="O107" s="51">
        <f t="shared" si="16"/>
        <v>94.483116896960112</v>
      </c>
      <c r="P107" s="51">
        <f t="shared" si="10"/>
        <v>86.584261624579469</v>
      </c>
      <c r="Q107" s="56">
        <f t="shared" si="11"/>
        <v>1216.130005</v>
      </c>
      <c r="R107" s="52">
        <f t="shared" si="12"/>
        <v>24.810547</v>
      </c>
    </row>
    <row r="108" spans="2:18">
      <c r="B108" s="47">
        <v>40865</v>
      </c>
      <c r="C108" s="183">
        <v>1215.650024</v>
      </c>
      <c r="D108" s="23">
        <f t="shared" si="13"/>
        <v>-3.9467902117906739E-4</v>
      </c>
      <c r="E108" s="23">
        <f t="shared" si="17"/>
        <v>0.96301003940497032</v>
      </c>
      <c r="F108" s="47">
        <v>40865</v>
      </c>
      <c r="G108" s="183">
        <v>24.356459000000001</v>
      </c>
      <c r="H108" s="48">
        <f t="shared" si="14"/>
        <v>-1.830221639208518E-2</v>
      </c>
      <c r="I108" s="23">
        <f t="shared" si="15"/>
        <v>0.85758299998058052</v>
      </c>
      <c r="N108" s="50">
        <f t="shared" si="9"/>
        <v>40865</v>
      </c>
      <c r="O108" s="51">
        <f t="shared" si="16"/>
        <v>94.445826392865271</v>
      </c>
      <c r="P108" s="51">
        <f t="shared" si="10"/>
        <v>84.999577732177499</v>
      </c>
      <c r="Q108" s="56">
        <f t="shared" si="11"/>
        <v>1215.650024</v>
      </c>
      <c r="R108" s="52">
        <f t="shared" si="12"/>
        <v>24.356459000000001</v>
      </c>
    </row>
    <row r="109" spans="2:18">
      <c r="B109" s="47">
        <v>40868</v>
      </c>
      <c r="C109" s="183">
        <v>1192.9799800000001</v>
      </c>
      <c r="D109" s="23">
        <f t="shared" si="13"/>
        <v>-1.8648495498240547E-2</v>
      </c>
      <c r="E109" s="23">
        <f t="shared" si="17"/>
        <v>0.94436154390672977</v>
      </c>
      <c r="F109" s="47">
        <v>40868</v>
      </c>
      <c r="G109" s="183">
        <v>23.718803999999999</v>
      </c>
      <c r="H109" s="48">
        <f t="shared" si="14"/>
        <v>-2.6180119203698782E-2</v>
      </c>
      <c r="I109" s="23">
        <f t="shared" si="15"/>
        <v>0.83140288077688174</v>
      </c>
      <c r="N109" s="50">
        <f t="shared" si="9"/>
        <v>40868</v>
      </c>
      <c r="O109" s="51">
        <f t="shared" si="16"/>
        <v>92.684553824550321</v>
      </c>
      <c r="P109" s="51">
        <f t="shared" si="10"/>
        <v>82.774278654885038</v>
      </c>
      <c r="Q109" s="56">
        <f t="shared" si="11"/>
        <v>1192.9799800000001</v>
      </c>
      <c r="R109" s="52">
        <f t="shared" si="12"/>
        <v>23.718803999999999</v>
      </c>
    </row>
    <row r="110" spans="2:18">
      <c r="B110" s="47">
        <v>40869</v>
      </c>
      <c r="C110" s="183">
        <v>1188.040039</v>
      </c>
      <c r="D110" s="23">
        <f t="shared" si="13"/>
        <v>-4.1408414917407654E-3</v>
      </c>
      <c r="E110" s="23">
        <f t="shared" si="17"/>
        <v>0.94022070241498901</v>
      </c>
      <c r="F110" s="47">
        <v>40869</v>
      </c>
      <c r="G110" s="183">
        <v>23.520745000000002</v>
      </c>
      <c r="H110" s="48">
        <f t="shared" si="14"/>
        <v>-8.3502945595400613E-3</v>
      </c>
      <c r="I110" s="23">
        <f t="shared" si="15"/>
        <v>0.82305258621734168</v>
      </c>
      <c r="L110" s="22"/>
      <c r="N110" s="50">
        <f t="shared" si="9"/>
        <v>40869</v>
      </c>
      <c r="O110" s="51">
        <f t="shared" si="16"/>
        <v>92.300761778430143</v>
      </c>
      <c r="P110" s="51">
        <f t="shared" si="10"/>
        <v>82.083089046163295</v>
      </c>
      <c r="Q110" s="56">
        <f t="shared" si="11"/>
        <v>1188.040039</v>
      </c>
      <c r="R110" s="52">
        <f t="shared" si="12"/>
        <v>23.520745000000002</v>
      </c>
    </row>
    <row r="111" spans="2:18">
      <c r="B111" s="47">
        <v>40870</v>
      </c>
      <c r="C111" s="183">
        <v>1161.790039</v>
      </c>
      <c r="D111" s="23">
        <f t="shared" si="13"/>
        <v>-2.2095214923981144E-2</v>
      </c>
      <c r="E111" s="23">
        <f t="shared" si="17"/>
        <v>0.91812548749100786</v>
      </c>
      <c r="F111" s="47">
        <v>40870</v>
      </c>
      <c r="G111" s="183">
        <v>23.105305000000001</v>
      </c>
      <c r="H111" s="48">
        <f t="shared" si="14"/>
        <v>-1.7662705836911208E-2</v>
      </c>
      <c r="I111" s="23">
        <f t="shared" si="15"/>
        <v>0.80538988038043047</v>
      </c>
      <c r="N111" s="50">
        <f t="shared" si="9"/>
        <v>40870</v>
      </c>
      <c r="O111" s="51">
        <f t="shared" si="16"/>
        <v>90.261356609288541</v>
      </c>
      <c r="P111" s="51">
        <f t="shared" si="10"/>
        <v>80.633279590155922</v>
      </c>
      <c r="Q111" s="56">
        <f t="shared" si="11"/>
        <v>1161.790039</v>
      </c>
      <c r="R111" s="52">
        <f t="shared" si="12"/>
        <v>23.105305000000001</v>
      </c>
    </row>
    <row r="112" spans="2:18">
      <c r="B112" s="47">
        <v>40872</v>
      </c>
      <c r="C112" s="183">
        <v>1158.670044</v>
      </c>
      <c r="D112" s="23">
        <f t="shared" si="13"/>
        <v>-2.6855067570432656E-3</v>
      </c>
      <c r="E112" s="23">
        <f t="shared" si="17"/>
        <v>0.9154399807339646</v>
      </c>
      <c r="F112" s="47">
        <v>40872</v>
      </c>
      <c r="G112" s="183">
        <v>23.052167000000001</v>
      </c>
      <c r="H112" s="48">
        <f t="shared" si="14"/>
        <v>-2.2998181586436628E-3</v>
      </c>
      <c r="I112" s="23">
        <f t="shared" si="15"/>
        <v>0.8030900622217868</v>
      </c>
      <c r="L112" s="22"/>
      <c r="N112" s="50">
        <f t="shared" si="9"/>
        <v>40872</v>
      </c>
      <c r="O112" s="51">
        <f t="shared" si="16"/>
        <v>90.018959126214398</v>
      </c>
      <c r="P112" s="51">
        <f t="shared" si="10"/>
        <v>80.447837709563501</v>
      </c>
      <c r="Q112" s="56">
        <f t="shared" si="11"/>
        <v>1158.670044</v>
      </c>
      <c r="R112" s="52">
        <f t="shared" si="12"/>
        <v>23.052167000000001</v>
      </c>
    </row>
    <row r="113" spans="2:18">
      <c r="B113" s="47">
        <v>40875</v>
      </c>
      <c r="C113" s="183">
        <v>1192.5500489999999</v>
      </c>
      <c r="D113" s="23">
        <f t="shared" si="13"/>
        <v>2.9240425413121329E-2</v>
      </c>
      <c r="E113" s="23">
        <f t="shared" si="17"/>
        <v>0.94468040614708593</v>
      </c>
      <c r="F113" s="47">
        <v>40875</v>
      </c>
      <c r="G113" s="183">
        <v>23.684989999999999</v>
      </c>
      <c r="H113" s="48">
        <f t="shared" si="14"/>
        <v>2.7451779262227305E-2</v>
      </c>
      <c r="I113" s="23">
        <f t="shared" si="15"/>
        <v>0.83054184148401411</v>
      </c>
      <c r="L113" s="22"/>
      <c r="N113" s="50">
        <f t="shared" si="9"/>
        <v>40875</v>
      </c>
      <c r="O113" s="51">
        <f t="shared" si="16"/>
        <v>92.651151786311289</v>
      </c>
      <c r="P113" s="51">
        <f t="shared" si="10"/>
        <v>82.656273992489901</v>
      </c>
      <c r="Q113" s="56">
        <f t="shared" si="11"/>
        <v>1192.5500489999999</v>
      </c>
      <c r="R113" s="52">
        <f t="shared" si="12"/>
        <v>23.684989999999999</v>
      </c>
    </row>
    <row r="114" spans="2:18">
      <c r="B114" s="47">
        <v>40876</v>
      </c>
      <c r="C114" s="183">
        <v>1195.1899410000001</v>
      </c>
      <c r="D114" s="23">
        <f t="shared" si="13"/>
        <v>2.213653005350924E-3</v>
      </c>
      <c r="E114" s="23">
        <f t="shared" si="17"/>
        <v>0.94689405915243685</v>
      </c>
      <c r="F114" s="47">
        <v>40876</v>
      </c>
      <c r="G114" s="183">
        <v>23.873386</v>
      </c>
      <c r="H114" s="48">
        <f t="shared" si="14"/>
        <v>7.9542359950330876E-3</v>
      </c>
      <c r="I114" s="23">
        <f t="shared" si="15"/>
        <v>0.8384960774790472</v>
      </c>
      <c r="N114" s="50">
        <f t="shared" si="9"/>
        <v>40876</v>
      </c>
      <c r="O114" s="51">
        <f t="shared" si="16"/>
        <v>92.856249286912288</v>
      </c>
      <c r="P114" s="51">
        <f t="shared" si="10"/>
        <v>83.313741502296295</v>
      </c>
      <c r="Q114" s="56">
        <f t="shared" si="11"/>
        <v>1195.1899410000001</v>
      </c>
      <c r="R114" s="52">
        <f t="shared" si="12"/>
        <v>23.873386</v>
      </c>
    </row>
    <row r="115" spans="2:18">
      <c r="B115" s="47">
        <v>40877</v>
      </c>
      <c r="C115" s="183">
        <v>1246.959961</v>
      </c>
      <c r="D115" s="23">
        <f t="shared" si="13"/>
        <v>4.3315307654517854E-2</v>
      </c>
      <c r="E115" s="23">
        <f t="shared" si="17"/>
        <v>0.9902093668069547</v>
      </c>
      <c r="F115" s="47">
        <v>40877</v>
      </c>
      <c r="G115" s="183">
        <v>24.955468</v>
      </c>
      <c r="H115" s="48">
        <f t="shared" si="14"/>
        <v>4.5325870406485169E-2</v>
      </c>
      <c r="I115" s="23">
        <f t="shared" si="15"/>
        <v>0.88382194788553237</v>
      </c>
      <c r="L115" s="22"/>
      <c r="N115" s="50">
        <f t="shared" si="9"/>
        <v>40877</v>
      </c>
      <c r="O115" s="51">
        <f t="shared" si="16"/>
        <v>96.878346292419479</v>
      </c>
      <c r="P115" s="51">
        <f t="shared" si="10"/>
        <v>87.09000935270879</v>
      </c>
      <c r="Q115" s="56">
        <f t="shared" si="11"/>
        <v>1246.959961</v>
      </c>
      <c r="R115" s="52">
        <f t="shared" si="12"/>
        <v>24.955468</v>
      </c>
    </row>
    <row r="116" spans="2:18">
      <c r="B116" s="47">
        <v>40878</v>
      </c>
      <c r="C116" s="183">
        <v>1244.579956</v>
      </c>
      <c r="D116" s="23">
        <f t="shared" si="13"/>
        <v>-1.9086458863453171E-3</v>
      </c>
      <c r="E116" s="23">
        <f t="shared" si="17"/>
        <v>0.98830072092060939</v>
      </c>
      <c r="F116" s="47">
        <v>40878</v>
      </c>
      <c r="G116" s="183">
        <v>25.182511999999999</v>
      </c>
      <c r="H116" s="48">
        <f t="shared" si="14"/>
        <v>9.097966024920856E-3</v>
      </c>
      <c r="I116" s="23">
        <f t="shared" si="15"/>
        <v>0.89291991391045322</v>
      </c>
      <c r="L116" s="22"/>
      <c r="N116" s="50">
        <f t="shared" si="9"/>
        <v>40878</v>
      </c>
      <c r="O116" s="51">
        <f t="shared" si="16"/>
        <v>96.693439835292523</v>
      </c>
      <c r="P116" s="51">
        <f t="shared" si="10"/>
        <v>87.882351298909782</v>
      </c>
      <c r="Q116" s="56">
        <f t="shared" si="11"/>
        <v>1244.579956</v>
      </c>
      <c r="R116" s="52">
        <f t="shared" si="12"/>
        <v>25.182511999999999</v>
      </c>
    </row>
    <row r="117" spans="2:18">
      <c r="B117" s="47">
        <v>40879</v>
      </c>
      <c r="C117" s="183">
        <v>1244.280029</v>
      </c>
      <c r="D117" s="23">
        <f t="shared" si="13"/>
        <v>-2.4098652605974991E-4</v>
      </c>
      <c r="E117" s="23">
        <f t="shared" si="17"/>
        <v>0.98805973439454964</v>
      </c>
      <c r="F117" s="47">
        <v>40879</v>
      </c>
      <c r="G117" s="183">
        <v>24.858854000000001</v>
      </c>
      <c r="H117" s="48">
        <f t="shared" si="14"/>
        <v>-1.2852490649066239E-2</v>
      </c>
      <c r="I117" s="23">
        <f t="shared" si="15"/>
        <v>0.88006742326138698</v>
      </c>
      <c r="L117" s="22"/>
      <c r="N117" s="50">
        <f t="shared" si="9"/>
        <v>40879</v>
      </c>
      <c r="O117" s="51">
        <f t="shared" si="16"/>
        <v>96.670138019133844</v>
      </c>
      <c r="P117" s="51">
        <f t="shared" si="10"/>
        <v>86.752844200622576</v>
      </c>
      <c r="Q117" s="56">
        <f t="shared" si="11"/>
        <v>1244.280029</v>
      </c>
      <c r="R117" s="52">
        <f t="shared" si="12"/>
        <v>24.858854000000001</v>
      </c>
    </row>
    <row r="118" spans="2:18">
      <c r="B118" s="47">
        <v>40882</v>
      </c>
      <c r="C118" s="183">
        <v>1257.079956</v>
      </c>
      <c r="D118" s="23">
        <f t="shared" si="13"/>
        <v>1.0287014740795186E-2</v>
      </c>
      <c r="E118" s="23">
        <f t="shared" si="17"/>
        <v>0.99834674913534482</v>
      </c>
      <c r="F118" s="47">
        <v>40882</v>
      </c>
      <c r="G118" s="183">
        <v>24.931315000000001</v>
      </c>
      <c r="H118" s="48">
        <f t="shared" si="14"/>
        <v>2.9148970423173992E-3</v>
      </c>
      <c r="I118" s="23">
        <f t="shared" si="15"/>
        <v>0.88298232030370438</v>
      </c>
      <c r="N118" s="50">
        <f t="shared" si="9"/>
        <v>40882</v>
      </c>
      <c r="O118" s="51">
        <f t="shared" si="16"/>
        <v>97.66458515393137</v>
      </c>
      <c r="P118" s="51">
        <f t="shared" si="10"/>
        <v>87.005719809595604</v>
      </c>
      <c r="Q118" s="56">
        <f t="shared" si="11"/>
        <v>1257.079956</v>
      </c>
      <c r="R118" s="52">
        <f t="shared" si="12"/>
        <v>24.931315000000001</v>
      </c>
    </row>
    <row r="119" spans="2:18">
      <c r="B119" s="47">
        <v>40883</v>
      </c>
      <c r="C119" s="183">
        <v>1258.469971</v>
      </c>
      <c r="D119" s="23">
        <f t="shared" si="13"/>
        <v>1.1057490761550159E-3</v>
      </c>
      <c r="E119" s="23">
        <f t="shared" si="17"/>
        <v>0.99945249821149984</v>
      </c>
      <c r="F119" s="47">
        <v>40883</v>
      </c>
      <c r="G119" s="183">
        <v>24.969958999999999</v>
      </c>
      <c r="H119" s="48">
        <f t="shared" si="14"/>
        <v>1.5500185208841E-3</v>
      </c>
      <c r="I119" s="23">
        <f t="shared" si="15"/>
        <v>0.88453233882458848</v>
      </c>
      <c r="L119" s="22"/>
      <c r="N119" s="50">
        <f t="shared" si="9"/>
        <v>40883</v>
      </c>
      <c r="O119" s="51">
        <f t="shared" si="16"/>
        <v>97.772577678738386</v>
      </c>
      <c r="P119" s="51">
        <f t="shared" si="10"/>
        <v>87.140580286723335</v>
      </c>
      <c r="Q119" s="56">
        <f t="shared" si="11"/>
        <v>1258.469971</v>
      </c>
      <c r="R119" s="52">
        <f t="shared" si="12"/>
        <v>24.969958999999999</v>
      </c>
    </row>
    <row r="120" spans="2:18">
      <c r="B120" s="47">
        <v>40884</v>
      </c>
      <c r="C120" s="183">
        <v>1261.01001</v>
      </c>
      <c r="D120" s="23">
        <f t="shared" si="13"/>
        <v>2.0183548741983248E-3</v>
      </c>
      <c r="E120" s="23">
        <f t="shared" si="17"/>
        <v>1.0014708530856982</v>
      </c>
      <c r="F120" s="47">
        <v>40884</v>
      </c>
      <c r="G120" s="183">
        <v>24.670938</v>
      </c>
      <c r="H120" s="48">
        <f t="shared" si="14"/>
        <v>-1.1975229915275332E-2</v>
      </c>
      <c r="I120" s="23">
        <f t="shared" si="15"/>
        <v>0.87255710890931315</v>
      </c>
      <c r="L120" s="22"/>
      <c r="N120" s="50">
        <f t="shared" si="9"/>
        <v>40884</v>
      </c>
      <c r="O120" s="51">
        <f t="shared" si="16"/>
        <v>97.969917437459202</v>
      </c>
      <c r="P120" s="51">
        <f t="shared" si="10"/>
        <v>86.097051802839303</v>
      </c>
      <c r="Q120" s="56">
        <f t="shared" si="11"/>
        <v>1261.01001</v>
      </c>
      <c r="R120" s="52">
        <f t="shared" si="12"/>
        <v>24.670938</v>
      </c>
    </row>
    <row r="121" spans="2:18">
      <c r="B121" s="47">
        <v>40885</v>
      </c>
      <c r="C121" s="183">
        <v>1234.349976</v>
      </c>
      <c r="D121" s="23">
        <f t="shared" si="13"/>
        <v>-2.1141809968661551E-2</v>
      </c>
      <c r="E121" s="23">
        <f t="shared" si="17"/>
        <v>0.98032904311703661</v>
      </c>
      <c r="F121" s="47">
        <v>40885</v>
      </c>
      <c r="G121" s="183">
        <v>24.058295999999999</v>
      </c>
      <c r="H121" s="48">
        <f t="shared" si="14"/>
        <v>-2.4832537781903641E-2</v>
      </c>
      <c r="I121" s="23">
        <f t="shared" si="15"/>
        <v>0.84772457112740951</v>
      </c>
      <c r="L121" s="22"/>
      <c r="N121" s="50">
        <f t="shared" si="9"/>
        <v>40885</v>
      </c>
      <c r="O121" s="51">
        <f t="shared" si="16"/>
        <v>95.898656060350987</v>
      </c>
      <c r="P121" s="51">
        <f t="shared" si="10"/>
        <v>83.959043511034793</v>
      </c>
      <c r="Q121" s="56">
        <f t="shared" si="11"/>
        <v>1234.349976</v>
      </c>
      <c r="R121" s="52">
        <f t="shared" si="12"/>
        <v>24.058295999999999</v>
      </c>
    </row>
    <row r="122" spans="2:18">
      <c r="B122" s="47">
        <v>40886</v>
      </c>
      <c r="C122" s="183">
        <v>1255.1899410000001</v>
      </c>
      <c r="D122" s="23">
        <f t="shared" si="13"/>
        <v>1.6883351889821041E-2</v>
      </c>
      <c r="E122" s="23">
        <f t="shared" si="17"/>
        <v>0.99721239500685765</v>
      </c>
      <c r="F122" s="47">
        <v>40886</v>
      </c>
      <c r="G122" s="183">
        <v>24.491033999999999</v>
      </c>
      <c r="H122" s="48">
        <f t="shared" si="14"/>
        <v>1.7987059432638119E-2</v>
      </c>
      <c r="I122" s="23">
        <f t="shared" si="15"/>
        <v>0.86571163056004763</v>
      </c>
      <c r="N122" s="50">
        <f t="shared" si="9"/>
        <v>40886</v>
      </c>
      <c r="O122" s="51">
        <f t="shared" si="16"/>
        <v>97.517746816378803</v>
      </c>
      <c r="P122" s="51">
        <f t="shared" si="10"/>
        <v>85.469219816575219</v>
      </c>
      <c r="Q122" s="56">
        <f t="shared" si="11"/>
        <v>1255.1899410000001</v>
      </c>
      <c r="R122" s="52">
        <f t="shared" si="12"/>
        <v>24.491033999999999</v>
      </c>
    </row>
    <row r="123" spans="2:18">
      <c r="B123" s="47">
        <v>40889</v>
      </c>
      <c r="C123" s="183">
        <v>1236.469971</v>
      </c>
      <c r="D123" s="23">
        <f t="shared" si="13"/>
        <v>-1.491405355358888E-2</v>
      </c>
      <c r="E123" s="23">
        <f t="shared" si="17"/>
        <v>0.98229834145326878</v>
      </c>
      <c r="F123" s="47">
        <v>40889</v>
      </c>
      <c r="G123" s="183">
        <v>24.194437000000001</v>
      </c>
      <c r="H123" s="48">
        <f t="shared" si="14"/>
        <v>-1.2110431923780696E-2</v>
      </c>
      <c r="I123" s="23">
        <f t="shared" si="15"/>
        <v>0.85360119863626693</v>
      </c>
      <c r="N123" s="50">
        <f t="shared" si="9"/>
        <v>40889</v>
      </c>
      <c r="O123" s="51">
        <f t="shared" si="16"/>
        <v>96.063361917934003</v>
      </c>
      <c r="P123" s="51">
        <f t="shared" si="10"/>
        <v>84.43415064840795</v>
      </c>
      <c r="Q123" s="56">
        <f t="shared" si="11"/>
        <v>1236.469971</v>
      </c>
      <c r="R123" s="52">
        <f t="shared" si="12"/>
        <v>24.194437000000001</v>
      </c>
    </row>
    <row r="124" spans="2:18">
      <c r="B124" s="47">
        <v>40890</v>
      </c>
      <c r="C124" s="183">
        <v>1225.7299800000001</v>
      </c>
      <c r="D124" s="23">
        <f t="shared" si="13"/>
        <v>-8.6860103778452213E-3</v>
      </c>
      <c r="E124" s="23">
        <f t="shared" si="17"/>
        <v>0.97361233107542355</v>
      </c>
      <c r="F124" s="47">
        <v>40890</v>
      </c>
      <c r="G124" s="183">
        <v>23.970776000000001</v>
      </c>
      <c r="H124" s="48">
        <f t="shared" si="14"/>
        <v>-9.2443151291348169E-3</v>
      </c>
      <c r="I124" s="23">
        <f t="shared" si="15"/>
        <v>0.84435688350713212</v>
      </c>
      <c r="L124" s="22"/>
      <c r="N124" s="50">
        <f t="shared" si="9"/>
        <v>40890</v>
      </c>
      <c r="O124" s="51">
        <f t="shared" si="16"/>
        <v>95.228954559384135</v>
      </c>
      <c r="P124" s="51">
        <f t="shared" si="10"/>
        <v>83.653614752153217</v>
      </c>
      <c r="Q124" s="56">
        <f t="shared" si="11"/>
        <v>1225.7299800000001</v>
      </c>
      <c r="R124" s="52">
        <f t="shared" si="12"/>
        <v>23.970776000000001</v>
      </c>
    </row>
    <row r="125" spans="2:18">
      <c r="B125" s="47">
        <v>40891</v>
      </c>
      <c r="C125" s="183">
        <v>1211.8199460000001</v>
      </c>
      <c r="D125" s="23">
        <f t="shared" si="13"/>
        <v>-1.1348367280695881E-2</v>
      </c>
      <c r="E125" s="23">
        <f t="shared" si="17"/>
        <v>0.96226396379472767</v>
      </c>
      <c r="F125" s="47">
        <v>40891</v>
      </c>
      <c r="G125" s="183">
        <v>23.538038</v>
      </c>
      <c r="H125" s="48">
        <f t="shared" si="14"/>
        <v>-1.8052732210254718E-2</v>
      </c>
      <c r="I125" s="23">
        <f t="shared" si="15"/>
        <v>0.8263041512968774</v>
      </c>
      <c r="N125" s="50">
        <f t="shared" si="9"/>
        <v>40891</v>
      </c>
      <c r="O125" s="51">
        <f t="shared" si="16"/>
        <v>94.148261407287549</v>
      </c>
      <c r="P125" s="51">
        <f t="shared" si="10"/>
        <v>82.143438446612777</v>
      </c>
      <c r="Q125" s="56">
        <f t="shared" si="11"/>
        <v>1211.8199460000001</v>
      </c>
      <c r="R125" s="52">
        <f t="shared" si="12"/>
        <v>23.538038</v>
      </c>
    </row>
    <row r="126" spans="2:18">
      <c r="B126" s="47">
        <v>40892</v>
      </c>
      <c r="C126" s="183">
        <v>1215.75</v>
      </c>
      <c r="D126" s="23">
        <f t="shared" si="13"/>
        <v>3.2431006049804534E-3</v>
      </c>
      <c r="E126" s="23">
        <f t="shared" si="17"/>
        <v>0.96550706439970813</v>
      </c>
      <c r="F126" s="47">
        <v>40892</v>
      </c>
      <c r="G126" s="183">
        <v>23.513726999999999</v>
      </c>
      <c r="H126" s="48">
        <f t="shared" si="14"/>
        <v>-1.0328388457866433E-3</v>
      </c>
      <c r="I126" s="23">
        <f t="shared" si="15"/>
        <v>0.82527131245109075</v>
      </c>
      <c r="L126" s="22"/>
      <c r="N126" s="50">
        <f t="shared" si="9"/>
        <v>40892</v>
      </c>
      <c r="O126" s="51">
        <f t="shared" si="16"/>
        <v>94.453593690815367</v>
      </c>
      <c r="P126" s="51">
        <f t="shared" si="10"/>
        <v>82.058597512458647</v>
      </c>
      <c r="Q126" s="56">
        <f t="shared" si="11"/>
        <v>1215.75</v>
      </c>
      <c r="R126" s="52">
        <f t="shared" si="12"/>
        <v>23.513726999999999</v>
      </c>
    </row>
    <row r="127" spans="2:18">
      <c r="B127" s="47">
        <v>40893</v>
      </c>
      <c r="C127" s="183">
        <v>1219.660034</v>
      </c>
      <c r="D127" s="23">
        <f t="shared" si="13"/>
        <v>3.216149701830151E-3</v>
      </c>
      <c r="E127" s="23">
        <f t="shared" si="17"/>
        <v>0.96872321410153828</v>
      </c>
      <c r="F127" s="47">
        <v>40893</v>
      </c>
      <c r="G127" s="183">
        <v>23.377583999999999</v>
      </c>
      <c r="H127" s="48">
        <f t="shared" si="14"/>
        <v>-5.789937086536745E-3</v>
      </c>
      <c r="I127" s="23">
        <f t="shared" si="15"/>
        <v>0.81948137536455401</v>
      </c>
      <c r="L127" s="22"/>
      <c r="N127" s="50">
        <f t="shared" si="9"/>
        <v>40893</v>
      </c>
      <c r="O127" s="51">
        <f t="shared" si="16"/>
        <v>94.757370588000882</v>
      </c>
      <c r="P127" s="51">
        <f t="shared" si="10"/>
        <v>81.583483395452063</v>
      </c>
      <c r="Q127" s="56">
        <f t="shared" si="11"/>
        <v>1219.660034</v>
      </c>
      <c r="R127" s="52">
        <f t="shared" si="12"/>
        <v>23.377583999999999</v>
      </c>
    </row>
    <row r="128" spans="2:18">
      <c r="B128" s="47">
        <v>40896</v>
      </c>
      <c r="C128" s="183">
        <v>1205.349976</v>
      </c>
      <c r="D128" s="23">
        <f t="shared" si="13"/>
        <v>-1.1732825214472831E-2</v>
      </c>
      <c r="E128" s="23">
        <f t="shared" si="17"/>
        <v>0.95699038888706545</v>
      </c>
      <c r="F128" s="47">
        <v>40896</v>
      </c>
      <c r="G128" s="183">
        <v>23.168509</v>
      </c>
      <c r="H128" s="48">
        <f t="shared" si="14"/>
        <v>-8.9433963749204759E-3</v>
      </c>
      <c r="I128" s="23">
        <f t="shared" si="15"/>
        <v>0.81053797898963353</v>
      </c>
      <c r="L128" s="22"/>
      <c r="N128" s="50">
        <f t="shared" si="9"/>
        <v>40896</v>
      </c>
      <c r="O128" s="51">
        <f t="shared" si="16"/>
        <v>93.645598921108828</v>
      </c>
      <c r="P128" s="51">
        <f t="shared" si="10"/>
        <v>80.853849965799796</v>
      </c>
      <c r="Q128" s="56">
        <f t="shared" si="11"/>
        <v>1205.349976</v>
      </c>
      <c r="R128" s="52">
        <f t="shared" si="12"/>
        <v>23.168509</v>
      </c>
    </row>
    <row r="129" spans="2:18">
      <c r="B129" s="47">
        <v>40897</v>
      </c>
      <c r="C129" s="183">
        <v>1241.3000489999999</v>
      </c>
      <c r="D129" s="23">
        <f t="shared" si="13"/>
        <v>2.9825423085253266E-2</v>
      </c>
      <c r="E129" s="23">
        <f t="shared" si="17"/>
        <v>0.98681581197231871</v>
      </c>
      <c r="F129" s="47">
        <v>40897</v>
      </c>
      <c r="G129" s="183">
        <v>23.810321999999999</v>
      </c>
      <c r="H129" s="48">
        <f t="shared" si="14"/>
        <v>2.7701955270406087E-2</v>
      </c>
      <c r="I129" s="23">
        <f t="shared" si="15"/>
        <v>0.83823993426003962</v>
      </c>
      <c r="L129" s="22"/>
      <c r="N129" s="50">
        <f t="shared" si="9"/>
        <v>40897</v>
      </c>
      <c r="O129" s="51">
        <f t="shared" si="16"/>
        <v>96.438618529002838</v>
      </c>
      <c r="P129" s="51">
        <f t="shared" si="10"/>
        <v>83.09365970099249</v>
      </c>
      <c r="Q129" s="56">
        <f t="shared" si="11"/>
        <v>1241.3000489999999</v>
      </c>
      <c r="R129" s="52">
        <f t="shared" si="12"/>
        <v>23.810321999999999</v>
      </c>
    </row>
    <row r="130" spans="2:18">
      <c r="B130" s="47">
        <v>40898</v>
      </c>
      <c r="C130" s="183">
        <v>1243.719971</v>
      </c>
      <c r="D130" s="23">
        <f t="shared" si="13"/>
        <v>1.9495060859375801E-3</v>
      </c>
      <c r="E130" s="23">
        <f t="shared" si="17"/>
        <v>0.98876531805825629</v>
      </c>
      <c r="F130" s="47">
        <v>40898</v>
      </c>
      <c r="G130" s="183">
        <v>24.053432999999998</v>
      </c>
      <c r="H130" s="48">
        <f t="shared" si="14"/>
        <v>1.0210319709242022E-2</v>
      </c>
      <c r="I130" s="23">
        <f t="shared" si="15"/>
        <v>0.84845025396928164</v>
      </c>
      <c r="L130" s="22"/>
      <c r="N130" s="50">
        <f t="shared" si="9"/>
        <v>40898</v>
      </c>
      <c r="O130" s="51">
        <f t="shared" si="16"/>
        <v>96.626626202744546</v>
      </c>
      <c r="P130" s="51">
        <f t="shared" si="10"/>
        <v>83.942072532350593</v>
      </c>
      <c r="Q130" s="56">
        <f t="shared" si="11"/>
        <v>1243.719971</v>
      </c>
      <c r="R130" s="52">
        <f t="shared" si="12"/>
        <v>24.053432999999998</v>
      </c>
    </row>
    <row r="131" spans="2:18">
      <c r="B131" s="47">
        <v>40899</v>
      </c>
      <c r="C131" s="183">
        <v>1254</v>
      </c>
      <c r="D131" s="23">
        <f t="shared" si="13"/>
        <v>8.2655495125116829E-3</v>
      </c>
      <c r="E131" s="23">
        <f t="shared" si="17"/>
        <v>0.99703086757076798</v>
      </c>
      <c r="F131" s="47">
        <v>40899</v>
      </c>
      <c r="G131" s="183">
        <v>24.194437000000001</v>
      </c>
      <c r="H131" s="48">
        <f t="shared" si="14"/>
        <v>5.8621153994942166E-3</v>
      </c>
      <c r="I131" s="23">
        <f t="shared" si="15"/>
        <v>0.85431236936877586</v>
      </c>
      <c r="N131" s="50">
        <f t="shared" si="9"/>
        <v>40899</v>
      </c>
      <c r="O131" s="51">
        <f t="shared" si="16"/>
        <v>97.425298365850281</v>
      </c>
      <c r="P131" s="51">
        <f t="shared" si="10"/>
        <v>84.43415064840795</v>
      </c>
      <c r="Q131" s="56">
        <f t="shared" si="11"/>
        <v>1254</v>
      </c>
      <c r="R131" s="52">
        <f t="shared" si="12"/>
        <v>24.194437000000001</v>
      </c>
    </row>
    <row r="132" spans="2:18">
      <c r="B132" s="47">
        <v>40900</v>
      </c>
      <c r="C132" s="183">
        <v>1265.329956</v>
      </c>
      <c r="D132" s="23">
        <f t="shared" si="13"/>
        <v>9.0350526315789992E-3</v>
      </c>
      <c r="E132" s="23">
        <f t="shared" si="17"/>
        <v>1.006065920202347</v>
      </c>
      <c r="F132" s="47">
        <v>40900</v>
      </c>
      <c r="G132" s="183">
        <v>24.335443000000001</v>
      </c>
      <c r="H132" s="48">
        <f t="shared" si="14"/>
        <v>5.8280339401988179E-3</v>
      </c>
      <c r="I132" s="23">
        <f t="shared" si="15"/>
        <v>0.86014040330897468</v>
      </c>
      <c r="L132" s="22"/>
      <c r="N132" s="50">
        <f t="shared" ref="N132:N195" si="18">B132</f>
        <v>40900</v>
      </c>
      <c r="O132" s="51">
        <f t="shared" si="16"/>
        <v>98.305541064233026</v>
      </c>
      <c r="P132" s="51">
        <f t="shared" ref="P132:P195" si="19">(R132/$R$3)*100</f>
        <v>84.926235744098719</v>
      </c>
      <c r="Q132" s="56">
        <f t="shared" ref="Q132:Q195" si="20">C132</f>
        <v>1265.329956</v>
      </c>
      <c r="R132" s="52">
        <f t="shared" ref="R132:R195" si="21">G132</f>
        <v>24.335443000000001</v>
      </c>
    </row>
    <row r="133" spans="2:18">
      <c r="B133" s="47">
        <v>40904</v>
      </c>
      <c r="C133" s="183">
        <v>1265.4300539999999</v>
      </c>
      <c r="D133" s="23">
        <f t="shared" ref="D133:D196" si="22">C133/C132-1</f>
        <v>7.9108219579682171E-5</v>
      </c>
      <c r="E133" s="23">
        <f t="shared" si="17"/>
        <v>1.0061450284219267</v>
      </c>
      <c r="F133" s="47">
        <v>40904</v>
      </c>
      <c r="G133" s="183">
        <v>24.077743999999999</v>
      </c>
      <c r="H133" s="48">
        <f t="shared" ref="H133:H196" si="23">G133/G132-1</f>
        <v>-1.0589451772051284E-2</v>
      </c>
      <c r="I133" s="23">
        <f t="shared" ref="I133:I196" si="24">I132+H133</f>
        <v>0.84955095153692339</v>
      </c>
      <c r="L133" s="22"/>
      <c r="N133" s="50">
        <f t="shared" si="18"/>
        <v>40904</v>
      </c>
      <c r="O133" s="51">
        <f t="shared" ref="O133:O196" si="25">(Q133/$Q$3)*100</f>
        <v>98.313317840561425</v>
      </c>
      <c r="P133" s="51">
        <f t="shared" si="19"/>
        <v>84.026913466504723</v>
      </c>
      <c r="Q133" s="56">
        <f t="shared" si="20"/>
        <v>1265.4300539999999</v>
      </c>
      <c r="R133" s="52">
        <f t="shared" si="21"/>
        <v>24.077743999999999</v>
      </c>
    </row>
    <row r="134" spans="2:18">
      <c r="B134" s="47">
        <v>40905</v>
      </c>
      <c r="C134" s="183">
        <v>1249.6400149999999</v>
      </c>
      <c r="D134" s="23">
        <f t="shared" si="22"/>
        <v>-1.2478002201771643E-2</v>
      </c>
      <c r="E134" s="23">
        <f t="shared" ref="E134:E197" si="26">E133+D134</f>
        <v>0.99366702622015501</v>
      </c>
      <c r="F134" s="47">
        <v>40905</v>
      </c>
      <c r="G134" s="183">
        <v>24.004809999999999</v>
      </c>
      <c r="H134" s="48">
        <f t="shared" si="23"/>
        <v>-3.0291043878529766E-3</v>
      </c>
      <c r="I134" s="23">
        <f t="shared" si="24"/>
        <v>0.84652184714907042</v>
      </c>
      <c r="N134" s="50">
        <f t="shared" si="18"/>
        <v>40905</v>
      </c>
      <c r="O134" s="51">
        <f t="shared" si="25"/>
        <v>97.086564044083417</v>
      </c>
      <c r="P134" s="51">
        <f t="shared" si="19"/>
        <v>83.772387174225599</v>
      </c>
      <c r="Q134" s="56">
        <f t="shared" si="20"/>
        <v>1249.6400149999999</v>
      </c>
      <c r="R134" s="52">
        <f t="shared" si="21"/>
        <v>24.004809999999999</v>
      </c>
    </row>
    <row r="135" spans="2:18">
      <c r="B135" s="47">
        <v>40906</v>
      </c>
      <c r="C135" s="183">
        <v>1263.0200199999999</v>
      </c>
      <c r="D135" s="23">
        <f t="shared" si="22"/>
        <v>1.0707087512718649E-2</v>
      </c>
      <c r="E135" s="23">
        <f t="shared" si="26"/>
        <v>1.0043741137328737</v>
      </c>
      <c r="F135" s="47">
        <v>40906</v>
      </c>
      <c r="G135" s="183">
        <v>24.209025</v>
      </c>
      <c r="H135" s="48">
        <f t="shared" si="23"/>
        <v>8.5072533379768611E-3</v>
      </c>
      <c r="I135" s="23">
        <f t="shared" si="24"/>
        <v>0.85502910048704728</v>
      </c>
      <c r="L135" s="22"/>
      <c r="N135" s="50">
        <f t="shared" si="18"/>
        <v>40906</v>
      </c>
      <c r="O135" s="51">
        <f t="shared" si="25"/>
        <v>98.126078381612587</v>
      </c>
      <c r="P135" s="51">
        <f t="shared" si="19"/>
        <v>84.485060094643828</v>
      </c>
      <c r="Q135" s="56">
        <f t="shared" si="20"/>
        <v>1263.0200199999999</v>
      </c>
      <c r="R135" s="52">
        <f t="shared" si="21"/>
        <v>24.209025</v>
      </c>
    </row>
    <row r="136" spans="2:18">
      <c r="B136" s="47">
        <v>40907</v>
      </c>
      <c r="C136" s="183">
        <v>1257.599976</v>
      </c>
      <c r="D136" s="23">
        <f t="shared" si="22"/>
        <v>-4.2913365696293226E-3</v>
      </c>
      <c r="E136" s="23">
        <f t="shared" si="26"/>
        <v>1.0000827771632443</v>
      </c>
      <c r="F136" s="47">
        <v>40907</v>
      </c>
      <c r="G136" s="183">
        <v>24.058295999999999</v>
      </c>
      <c r="H136" s="48">
        <f t="shared" si="23"/>
        <v>-6.2261491324000495E-3</v>
      </c>
      <c r="I136" s="23">
        <f t="shared" si="24"/>
        <v>0.84880295135464723</v>
      </c>
      <c r="L136" s="22"/>
      <c r="N136" s="50">
        <f t="shared" si="18"/>
        <v>40907</v>
      </c>
      <c r="O136" s="51">
        <f t="shared" si="25"/>
        <v>97.704986353019251</v>
      </c>
      <c r="P136" s="51">
        <f t="shared" si="19"/>
        <v>83.959043511034793</v>
      </c>
      <c r="Q136" s="56">
        <f t="shared" si="20"/>
        <v>1257.599976</v>
      </c>
      <c r="R136" s="52">
        <f t="shared" si="21"/>
        <v>24.058295999999999</v>
      </c>
    </row>
    <row r="137" spans="2:18">
      <c r="B137" s="47">
        <v>40911</v>
      </c>
      <c r="C137" s="183">
        <v>1277.0600589999999</v>
      </c>
      <c r="D137" s="23">
        <f t="shared" si="22"/>
        <v>1.5473984869096347E-2</v>
      </c>
      <c r="E137" s="23">
        <f t="shared" si="26"/>
        <v>1.0155567620323407</v>
      </c>
      <c r="F137" s="47">
        <v>40911</v>
      </c>
      <c r="G137" s="183">
        <v>24.573692999999999</v>
      </c>
      <c r="H137" s="48">
        <f t="shared" si="23"/>
        <v>2.1422838924253007E-2</v>
      </c>
      <c r="I137" s="23">
        <f t="shared" si="24"/>
        <v>0.87022579027890024</v>
      </c>
      <c r="L137" s="22"/>
      <c r="N137" s="50">
        <f t="shared" si="18"/>
        <v>40911</v>
      </c>
      <c r="O137" s="51">
        <f t="shared" si="25"/>
        <v>99.21687183348115</v>
      </c>
      <c r="P137" s="51">
        <f t="shared" si="19"/>
        <v>85.757684576406035</v>
      </c>
      <c r="Q137" s="56">
        <f t="shared" si="20"/>
        <v>1277.0600589999999</v>
      </c>
      <c r="R137" s="52">
        <f t="shared" si="21"/>
        <v>24.573692999999999</v>
      </c>
    </row>
    <row r="138" spans="2:18">
      <c r="B138" s="47">
        <v>40912</v>
      </c>
      <c r="C138" s="183">
        <v>1277.3000489999999</v>
      </c>
      <c r="D138" s="23">
        <f t="shared" si="22"/>
        <v>1.8792381635357458E-4</v>
      </c>
      <c r="E138" s="23">
        <f t="shared" si="26"/>
        <v>1.0157446858486943</v>
      </c>
      <c r="F138" s="47">
        <v>40912</v>
      </c>
      <c r="G138" s="183">
        <v>24.145816</v>
      </c>
      <c r="H138" s="48">
        <f t="shared" si="23"/>
        <v>-1.7411994200464687E-2</v>
      </c>
      <c r="I138" s="23">
        <f t="shared" si="24"/>
        <v>0.85281379607843555</v>
      </c>
      <c r="L138" s="22"/>
      <c r="N138" s="50">
        <f t="shared" si="18"/>
        <v>40912</v>
      </c>
      <c r="O138" s="51">
        <f t="shared" si="25"/>
        <v>99.235517046682759</v>
      </c>
      <c r="P138" s="51">
        <f t="shared" si="19"/>
        <v>84.264472269916382</v>
      </c>
      <c r="Q138" s="56">
        <f t="shared" si="20"/>
        <v>1277.3000489999999</v>
      </c>
      <c r="R138" s="52">
        <f t="shared" si="21"/>
        <v>24.145816</v>
      </c>
    </row>
    <row r="139" spans="2:18">
      <c r="B139" s="47">
        <v>40913</v>
      </c>
      <c r="C139" s="183">
        <v>1281.0600589999999</v>
      </c>
      <c r="D139" s="23">
        <f t="shared" si="22"/>
        <v>2.9437171030750608E-3</v>
      </c>
      <c r="E139" s="23">
        <f t="shared" si="26"/>
        <v>1.0186884029517693</v>
      </c>
      <c r="F139" s="47">
        <v>40913</v>
      </c>
      <c r="G139" s="183">
        <v>24.145816</v>
      </c>
      <c r="H139" s="48">
        <f t="shared" si="23"/>
        <v>0</v>
      </c>
      <c r="I139" s="23">
        <f t="shared" si="24"/>
        <v>0.85281379607843555</v>
      </c>
      <c r="L139" s="22"/>
      <c r="N139" s="50">
        <f t="shared" si="18"/>
        <v>40913</v>
      </c>
      <c r="O139" s="51">
        <f t="shared" si="25"/>
        <v>99.527638335445573</v>
      </c>
      <c r="P139" s="51">
        <f t="shared" si="19"/>
        <v>84.264472269916382</v>
      </c>
      <c r="Q139" s="56">
        <f t="shared" si="20"/>
        <v>1281.0600589999999</v>
      </c>
      <c r="R139" s="52">
        <f t="shared" si="21"/>
        <v>24.145816</v>
      </c>
    </row>
    <row r="140" spans="2:18">
      <c r="B140" s="47">
        <v>40914</v>
      </c>
      <c r="C140" s="183">
        <v>1277.8100589999999</v>
      </c>
      <c r="D140" s="23">
        <f t="shared" si="22"/>
        <v>-2.5369614618513392E-3</v>
      </c>
      <c r="E140" s="23">
        <f t="shared" si="26"/>
        <v>1.016151441489918</v>
      </c>
      <c r="F140" s="47">
        <v>40914</v>
      </c>
      <c r="G140" s="183">
        <v>24.379201999999999</v>
      </c>
      <c r="H140" s="48">
        <f t="shared" si="23"/>
        <v>9.6656911491415087E-3</v>
      </c>
      <c r="I140" s="23">
        <f t="shared" si="24"/>
        <v>0.86247948722757706</v>
      </c>
      <c r="L140" s="22"/>
      <c r="N140" s="50">
        <f t="shared" si="18"/>
        <v>40914</v>
      </c>
      <c r="O140" s="51">
        <f t="shared" si="25"/>
        <v>99.275140552599467</v>
      </c>
      <c r="P140" s="51">
        <f t="shared" si="19"/>
        <v>85.078946633722779</v>
      </c>
      <c r="Q140" s="56">
        <f t="shared" si="20"/>
        <v>1277.8100589999999</v>
      </c>
      <c r="R140" s="52">
        <f t="shared" si="21"/>
        <v>24.379201999999999</v>
      </c>
    </row>
    <row r="141" spans="2:18">
      <c r="B141" s="47">
        <v>40917</v>
      </c>
      <c r="C141" s="183">
        <v>1280.6999510000001</v>
      </c>
      <c r="D141" s="23">
        <f t="shared" si="22"/>
        <v>2.2615974726805099E-3</v>
      </c>
      <c r="E141" s="23">
        <f t="shared" si="26"/>
        <v>1.0184130389625985</v>
      </c>
      <c r="F141" s="47">
        <v>40917</v>
      </c>
      <c r="G141" s="183">
        <v>24.184714</v>
      </c>
      <c r="H141" s="48">
        <f t="shared" si="23"/>
        <v>-7.9776196119955012E-3</v>
      </c>
      <c r="I141" s="23">
        <f t="shared" si="24"/>
        <v>0.85450186761558156</v>
      </c>
      <c r="N141" s="50">
        <f t="shared" si="18"/>
        <v>40917</v>
      </c>
      <c r="O141" s="51">
        <f t="shared" si="25"/>
        <v>99.499660959573234</v>
      </c>
      <c r="P141" s="51">
        <f t="shared" si="19"/>
        <v>84.400219160489684</v>
      </c>
      <c r="Q141" s="56">
        <f t="shared" si="20"/>
        <v>1280.6999510000001</v>
      </c>
      <c r="R141" s="52">
        <f t="shared" si="21"/>
        <v>24.184714</v>
      </c>
    </row>
    <row r="142" spans="2:18">
      <c r="B142" s="47">
        <v>40918</v>
      </c>
      <c r="C142" s="183">
        <v>1292.079956</v>
      </c>
      <c r="D142" s="23">
        <f t="shared" si="22"/>
        <v>8.885769841026514E-3</v>
      </c>
      <c r="E142" s="23">
        <f t="shared" si="26"/>
        <v>1.027298808803625</v>
      </c>
      <c r="F142" s="47">
        <v>40918</v>
      </c>
      <c r="G142" s="183">
        <v>24.398651999999998</v>
      </c>
      <c r="H142" s="48">
        <f t="shared" si="23"/>
        <v>8.8460008251491917E-3</v>
      </c>
      <c r="I142" s="23">
        <f t="shared" si="24"/>
        <v>0.86334786844073075</v>
      </c>
      <c r="N142" s="50">
        <f t="shared" si="18"/>
        <v>40918</v>
      </c>
      <c r="O142" s="51">
        <f t="shared" si="25"/>
        <v>100.38379204612018</v>
      </c>
      <c r="P142" s="51">
        <f t="shared" si="19"/>
        <v>85.146823568826164</v>
      </c>
      <c r="Q142" s="56">
        <f t="shared" si="20"/>
        <v>1292.079956</v>
      </c>
      <c r="R142" s="52">
        <f t="shared" si="21"/>
        <v>24.398651999999998</v>
      </c>
    </row>
    <row r="143" spans="2:18">
      <c r="B143" s="47">
        <v>40919</v>
      </c>
      <c r="C143" s="183">
        <v>1292.4799800000001</v>
      </c>
      <c r="D143" s="23">
        <f t="shared" si="22"/>
        <v>3.0959693952570255E-4</v>
      </c>
      <c r="E143" s="23">
        <f t="shared" si="26"/>
        <v>1.0276084057431507</v>
      </c>
      <c r="F143" s="47">
        <v>40919</v>
      </c>
      <c r="G143" s="183">
        <v>24.729284</v>
      </c>
      <c r="H143" s="48">
        <f t="shared" si="23"/>
        <v>1.355124045377587E-2</v>
      </c>
      <c r="I143" s="23">
        <f t="shared" si="24"/>
        <v>0.87689910889450662</v>
      </c>
      <c r="L143" s="22"/>
      <c r="N143" s="50">
        <f t="shared" si="18"/>
        <v>40919</v>
      </c>
      <c r="O143" s="51">
        <f t="shared" si="25"/>
        <v>100.41487056091565</v>
      </c>
      <c r="P143" s="51">
        <f t="shared" si="19"/>
        <v>86.300668648882549</v>
      </c>
      <c r="Q143" s="56">
        <f t="shared" si="20"/>
        <v>1292.4799800000001</v>
      </c>
      <c r="R143" s="52">
        <f t="shared" si="21"/>
        <v>24.729284</v>
      </c>
    </row>
    <row r="144" spans="2:18">
      <c r="B144" s="47">
        <v>40920</v>
      </c>
      <c r="C144" s="183">
        <v>1295.5</v>
      </c>
      <c r="D144" s="23">
        <f t="shared" si="22"/>
        <v>2.3366087264267144E-3</v>
      </c>
      <c r="E144" s="23">
        <f t="shared" si="26"/>
        <v>1.0299450144695774</v>
      </c>
      <c r="F144" s="47">
        <v>40920</v>
      </c>
      <c r="G144" s="183">
        <v>25.181470000000001</v>
      </c>
      <c r="H144" s="48">
        <f t="shared" si="23"/>
        <v>1.828544651757813E-2</v>
      </c>
      <c r="I144" s="23">
        <f t="shared" si="24"/>
        <v>0.89518455541208475</v>
      </c>
      <c r="L144" s="22"/>
      <c r="N144" s="50">
        <f t="shared" si="18"/>
        <v>40920</v>
      </c>
      <c r="O144" s="51">
        <f t="shared" si="25"/>
        <v>100.6495008237313</v>
      </c>
      <c r="P144" s="51">
        <f t="shared" si="19"/>
        <v>87.878714909892935</v>
      </c>
      <c r="Q144" s="56">
        <f t="shared" si="20"/>
        <v>1295.5</v>
      </c>
      <c r="R144" s="52">
        <f t="shared" si="21"/>
        <v>25.181470000000001</v>
      </c>
    </row>
    <row r="145" spans="2:18">
      <c r="B145" s="47">
        <v>40921</v>
      </c>
      <c r="C145" s="183">
        <v>1289.089966</v>
      </c>
      <c r="D145" s="23">
        <f t="shared" si="22"/>
        <v>-4.947922809726002E-3</v>
      </c>
      <c r="E145" s="23">
        <f t="shared" si="26"/>
        <v>1.0249970916598514</v>
      </c>
      <c r="F145" s="47">
        <v>40921</v>
      </c>
      <c r="G145" s="183">
        <v>24.94322</v>
      </c>
      <c r="H145" s="48">
        <f t="shared" si="23"/>
        <v>-9.461322154743157E-3</v>
      </c>
      <c r="I145" s="23">
        <f t="shared" si="24"/>
        <v>0.88572323325734159</v>
      </c>
      <c r="N145" s="50">
        <f t="shared" si="18"/>
        <v>40921</v>
      </c>
      <c r="O145" s="51">
        <f t="shared" si="25"/>
        <v>100.15149486281803</v>
      </c>
      <c r="P145" s="51">
        <f t="shared" si="19"/>
        <v>87.047266077585604</v>
      </c>
      <c r="Q145" s="56">
        <f t="shared" si="20"/>
        <v>1289.089966</v>
      </c>
      <c r="R145" s="52">
        <f t="shared" si="21"/>
        <v>24.94322</v>
      </c>
    </row>
    <row r="146" spans="2:18">
      <c r="B146" s="47">
        <v>40925</v>
      </c>
      <c r="C146" s="183">
        <v>1293.670044</v>
      </c>
      <c r="D146" s="23">
        <f t="shared" si="22"/>
        <v>3.5529545034096444E-3</v>
      </c>
      <c r="E146" s="23">
        <f t="shared" si="26"/>
        <v>1.0285500461632611</v>
      </c>
      <c r="F146" s="47">
        <v>40925</v>
      </c>
      <c r="G146" s="183">
        <v>25.254403</v>
      </c>
      <c r="H146" s="48">
        <f t="shared" si="23"/>
        <v>1.2475654706970429E-2</v>
      </c>
      <c r="I146" s="23">
        <f t="shared" si="24"/>
        <v>0.89819888796431202</v>
      </c>
      <c r="L146" s="22"/>
      <c r="N146" s="50">
        <f t="shared" si="18"/>
        <v>40925</v>
      </c>
      <c r="O146" s="51">
        <f t="shared" si="25"/>
        <v>100.50732856751408</v>
      </c>
      <c r="P146" s="51">
        <f t="shared" si="19"/>
        <v>88.133237712355339</v>
      </c>
      <c r="Q146" s="56">
        <f t="shared" si="20"/>
        <v>1293.670044</v>
      </c>
      <c r="R146" s="52">
        <f t="shared" si="21"/>
        <v>25.254403</v>
      </c>
    </row>
    <row r="147" spans="2:18">
      <c r="B147" s="47">
        <v>40926</v>
      </c>
      <c r="C147" s="183">
        <v>1308.040039</v>
      </c>
      <c r="D147" s="23">
        <f t="shared" si="22"/>
        <v>1.1107929001407779E-2</v>
      </c>
      <c r="E147" s="23">
        <f t="shared" si="26"/>
        <v>1.0396579751646688</v>
      </c>
      <c r="F147" s="47">
        <v>40926</v>
      </c>
      <c r="G147" s="183">
        <v>25.162019999999998</v>
      </c>
      <c r="H147" s="48">
        <f t="shared" si="23"/>
        <v>-3.6580947884613524E-3</v>
      </c>
      <c r="I147" s="23">
        <f t="shared" si="24"/>
        <v>0.89454079317585067</v>
      </c>
      <c r="L147" s="22"/>
      <c r="N147" s="50">
        <f t="shared" si="18"/>
        <v>40926</v>
      </c>
      <c r="O147" s="51">
        <f t="shared" si="25"/>
        <v>101.62375683736317</v>
      </c>
      <c r="P147" s="51">
        <f t="shared" si="19"/>
        <v>87.810837974789564</v>
      </c>
      <c r="Q147" s="56">
        <f t="shared" si="20"/>
        <v>1308.040039</v>
      </c>
      <c r="R147" s="52">
        <f t="shared" si="21"/>
        <v>25.162019999999998</v>
      </c>
    </row>
    <row r="148" spans="2:18">
      <c r="B148" s="47">
        <v>40927</v>
      </c>
      <c r="C148" s="183">
        <v>1314.5</v>
      </c>
      <c r="D148" s="23">
        <f t="shared" si="22"/>
        <v>4.938656927458096E-3</v>
      </c>
      <c r="E148" s="23">
        <f t="shared" si="26"/>
        <v>1.0445966320921269</v>
      </c>
      <c r="F148" s="47">
        <v>40927</v>
      </c>
      <c r="G148" s="183">
        <v>25.585035000000001</v>
      </c>
      <c r="H148" s="48">
        <f t="shared" si="23"/>
        <v>1.6811647077619396E-2</v>
      </c>
      <c r="I148" s="23">
        <f t="shared" si="24"/>
        <v>0.91135244025347006</v>
      </c>
      <c r="L148" s="22"/>
      <c r="N148" s="50">
        <f t="shared" si="18"/>
        <v>40927</v>
      </c>
      <c r="O148" s="51">
        <f t="shared" si="25"/>
        <v>102.12564170806235</v>
      </c>
      <c r="P148" s="51">
        <f t="shared" si="19"/>
        <v>89.287082792411738</v>
      </c>
      <c r="Q148" s="56">
        <f t="shared" si="20"/>
        <v>1314.5</v>
      </c>
      <c r="R148" s="52">
        <f t="shared" si="21"/>
        <v>25.585035000000001</v>
      </c>
    </row>
    <row r="149" spans="2:18">
      <c r="B149" s="47">
        <v>40928</v>
      </c>
      <c r="C149" s="183">
        <v>1315.380005</v>
      </c>
      <c r="D149" s="23">
        <f t="shared" si="22"/>
        <v>6.6945987067335011E-4</v>
      </c>
      <c r="E149" s="23">
        <f t="shared" si="26"/>
        <v>1.0452660919628003</v>
      </c>
      <c r="F149" s="47">
        <v>40928</v>
      </c>
      <c r="G149" s="183">
        <v>25.614208000000001</v>
      </c>
      <c r="H149" s="48">
        <f t="shared" si="23"/>
        <v>1.1402368611181934E-3</v>
      </c>
      <c r="I149" s="23">
        <f t="shared" si="24"/>
        <v>0.91249267711458826</v>
      </c>
      <c r="L149" s="22"/>
      <c r="N149" s="50">
        <f t="shared" si="18"/>
        <v>40928</v>
      </c>
      <c r="O149" s="51">
        <f t="shared" si="25"/>
        <v>102.19401072695267</v>
      </c>
      <c r="P149" s="51">
        <f t="shared" si="19"/>
        <v>89.388891215433361</v>
      </c>
      <c r="Q149" s="56">
        <f t="shared" si="20"/>
        <v>1315.380005</v>
      </c>
      <c r="R149" s="52">
        <f t="shared" si="21"/>
        <v>25.614208000000001</v>
      </c>
    </row>
    <row r="150" spans="2:18">
      <c r="B150" s="47">
        <v>40931</v>
      </c>
      <c r="C150" s="183">
        <v>1316</v>
      </c>
      <c r="D150" s="23">
        <f t="shared" si="22"/>
        <v>4.7134288011330128E-4</v>
      </c>
      <c r="E150" s="23">
        <f t="shared" si="26"/>
        <v>1.0457374348429136</v>
      </c>
      <c r="F150" s="47">
        <v>40931</v>
      </c>
      <c r="G150" s="183">
        <v>25.66283</v>
      </c>
      <c r="H150" s="48">
        <f t="shared" si="23"/>
        <v>1.8982433499408202E-3</v>
      </c>
      <c r="I150" s="23">
        <f t="shared" si="24"/>
        <v>0.91439092046452908</v>
      </c>
      <c r="L150" s="22"/>
      <c r="N150" s="50">
        <f t="shared" si="18"/>
        <v>40931</v>
      </c>
      <c r="O150" s="51">
        <f t="shared" si="25"/>
        <v>102.24217914629902</v>
      </c>
      <c r="P150" s="51">
        <f t="shared" si="19"/>
        <v>89.558573083741635</v>
      </c>
      <c r="Q150" s="56">
        <f t="shared" si="20"/>
        <v>1316</v>
      </c>
      <c r="R150" s="52">
        <f t="shared" si="21"/>
        <v>25.66283</v>
      </c>
    </row>
    <row r="151" spans="2:18">
      <c r="B151" s="47">
        <v>40932</v>
      </c>
      <c r="C151" s="183">
        <v>1314.650024</v>
      </c>
      <c r="D151" s="23">
        <f t="shared" si="22"/>
        <v>-1.0258176291793042E-3</v>
      </c>
      <c r="E151" s="23">
        <f t="shared" si="26"/>
        <v>1.0447116172137343</v>
      </c>
      <c r="F151" s="47">
        <v>40932</v>
      </c>
      <c r="G151" s="183">
        <v>26.066396000000001</v>
      </c>
      <c r="H151" s="48">
        <f t="shared" si="23"/>
        <v>1.5725701335355557E-2</v>
      </c>
      <c r="I151" s="23">
        <f t="shared" si="24"/>
        <v>0.93011662179988464</v>
      </c>
      <c r="L151" s="22"/>
      <c r="N151" s="50">
        <f t="shared" si="18"/>
        <v>40932</v>
      </c>
      <c r="O151" s="51">
        <f t="shared" si="25"/>
        <v>102.13729731648505</v>
      </c>
      <c r="P151" s="51">
        <f t="shared" si="19"/>
        <v>90.966944456077172</v>
      </c>
      <c r="Q151" s="56">
        <f t="shared" si="20"/>
        <v>1314.650024</v>
      </c>
      <c r="R151" s="52">
        <f t="shared" si="21"/>
        <v>26.066396000000001</v>
      </c>
    </row>
    <row r="152" spans="2:18">
      <c r="B152" s="47">
        <v>40933</v>
      </c>
      <c r="C152" s="183">
        <v>1326.0600589999999</v>
      </c>
      <c r="D152" s="23">
        <f t="shared" si="22"/>
        <v>8.6791425791659105E-3</v>
      </c>
      <c r="E152" s="23">
        <f t="shared" si="26"/>
        <v>1.0533907597929002</v>
      </c>
      <c r="F152" s="47">
        <v>40933</v>
      </c>
      <c r="G152" s="183">
        <v>26.435924</v>
      </c>
      <c r="H152" s="48">
        <f t="shared" si="23"/>
        <v>1.4176413187308334E-2</v>
      </c>
      <c r="I152" s="23">
        <f t="shared" si="24"/>
        <v>0.94429303498719297</v>
      </c>
      <c r="N152" s="50">
        <f t="shared" si="18"/>
        <v>40933</v>
      </c>
      <c r="O152" s="51">
        <f t="shared" si="25"/>
        <v>103.02376148254547</v>
      </c>
      <c r="P152" s="51">
        <f t="shared" si="19"/>
        <v>92.256529447073433</v>
      </c>
      <c r="Q152" s="56">
        <f t="shared" si="20"/>
        <v>1326.0600589999999</v>
      </c>
      <c r="R152" s="52">
        <f t="shared" si="21"/>
        <v>26.435924</v>
      </c>
    </row>
    <row r="153" spans="2:18">
      <c r="B153" s="47">
        <v>40934</v>
      </c>
      <c r="C153" s="183">
        <v>1318.4300539999999</v>
      </c>
      <c r="D153" s="23">
        <f t="shared" si="22"/>
        <v>-5.7538909706351671E-3</v>
      </c>
      <c r="E153" s="23">
        <f t="shared" si="26"/>
        <v>1.047636868822265</v>
      </c>
      <c r="F153" s="47">
        <v>40934</v>
      </c>
      <c r="G153" s="183">
        <v>27.05829</v>
      </c>
      <c r="H153" s="48">
        <f t="shared" si="23"/>
        <v>2.3542434151346381E-2</v>
      </c>
      <c r="I153" s="23">
        <f t="shared" si="24"/>
        <v>0.96783546913853935</v>
      </c>
      <c r="N153" s="50">
        <f t="shared" si="18"/>
        <v>40934</v>
      </c>
      <c r="O153" s="51">
        <f t="shared" si="25"/>
        <v>102.43097399159018</v>
      </c>
      <c r="P153" s="51">
        <f t="shared" si="19"/>
        <v>94.428472716612916</v>
      </c>
      <c r="Q153" s="56">
        <f t="shared" si="20"/>
        <v>1318.4300539999999</v>
      </c>
      <c r="R153" s="52">
        <f t="shared" si="21"/>
        <v>27.05829</v>
      </c>
    </row>
    <row r="154" spans="2:18">
      <c r="B154" s="47">
        <v>40935</v>
      </c>
      <c r="C154" s="183">
        <v>1316.329956</v>
      </c>
      <c r="D154" s="23">
        <f t="shared" si="22"/>
        <v>-1.5928778274041377E-3</v>
      </c>
      <c r="E154" s="23">
        <f t="shared" si="26"/>
        <v>1.0460439909948609</v>
      </c>
      <c r="F154" s="47">
        <v>40935</v>
      </c>
      <c r="G154" s="183">
        <v>27.165258000000001</v>
      </c>
      <c r="H154" s="48">
        <f t="shared" si="23"/>
        <v>3.9532431650337596E-3</v>
      </c>
      <c r="I154" s="23">
        <f t="shared" si="24"/>
        <v>0.97178871230357311</v>
      </c>
      <c r="L154" s="22"/>
      <c r="N154" s="50">
        <f t="shared" si="18"/>
        <v>40935</v>
      </c>
      <c r="O154" s="51">
        <f t="shared" si="25"/>
        <v>102.26781396427957</v>
      </c>
      <c r="P154" s="51">
        <f t="shared" si="19"/>
        <v>94.801771430964436</v>
      </c>
      <c r="Q154" s="56">
        <f t="shared" si="20"/>
        <v>1316.329956</v>
      </c>
      <c r="R154" s="52">
        <f t="shared" si="21"/>
        <v>27.165258000000001</v>
      </c>
    </row>
    <row r="155" spans="2:18">
      <c r="B155" s="47">
        <v>40938</v>
      </c>
      <c r="C155" s="183">
        <v>1313.01001</v>
      </c>
      <c r="D155" s="23">
        <f t="shared" si="22"/>
        <v>-2.5221229562294445E-3</v>
      </c>
      <c r="E155" s="23">
        <f t="shared" si="26"/>
        <v>1.0435218680386313</v>
      </c>
      <c r="F155" s="47">
        <v>40938</v>
      </c>
      <c r="G155" s="183">
        <v>26.888112</v>
      </c>
      <c r="H155" s="48">
        <f t="shared" si="23"/>
        <v>-1.0202222264923844E-2</v>
      </c>
      <c r="I155" s="23">
        <f t="shared" si="24"/>
        <v>0.96158649003864927</v>
      </c>
      <c r="L155" s="22"/>
      <c r="N155" s="50">
        <f t="shared" si="18"/>
        <v>40938</v>
      </c>
      <c r="O155" s="51">
        <f t="shared" si="25"/>
        <v>102.00988196299686</v>
      </c>
      <c r="P155" s="51">
        <f t="shared" si="19"/>
        <v>93.834582687717244</v>
      </c>
      <c r="Q155" s="56">
        <f t="shared" si="20"/>
        <v>1313.01001</v>
      </c>
      <c r="R155" s="52">
        <f t="shared" si="21"/>
        <v>26.888112</v>
      </c>
    </row>
    <row r="156" spans="2:18">
      <c r="B156" s="47">
        <v>40939</v>
      </c>
      <c r="C156" s="183">
        <v>1312.410034</v>
      </c>
      <c r="D156" s="23">
        <f t="shared" si="22"/>
        <v>-4.5694701139409322E-4</v>
      </c>
      <c r="E156" s="23">
        <f t="shared" si="26"/>
        <v>1.0430649210272374</v>
      </c>
      <c r="F156" s="47">
        <v>40939</v>
      </c>
      <c r="G156" s="183">
        <v>26.975631</v>
      </c>
      <c r="H156" s="48">
        <f t="shared" si="23"/>
        <v>3.2549328863253901E-3</v>
      </c>
      <c r="I156" s="23">
        <f t="shared" si="24"/>
        <v>0.96484142292497466</v>
      </c>
      <c r="L156" s="22"/>
      <c r="N156" s="50">
        <f t="shared" si="18"/>
        <v>40939</v>
      </c>
      <c r="O156" s="51">
        <f t="shared" si="25"/>
        <v>101.9632688523012</v>
      </c>
      <c r="P156" s="51">
        <f t="shared" si="19"/>
        <v>94.1400079567821</v>
      </c>
      <c r="Q156" s="56">
        <f t="shared" si="20"/>
        <v>1312.410034</v>
      </c>
      <c r="R156" s="52">
        <f t="shared" si="21"/>
        <v>26.975631</v>
      </c>
    </row>
    <row r="157" spans="2:18">
      <c r="B157" s="47">
        <v>40940</v>
      </c>
      <c r="C157" s="183">
        <v>1324.089966</v>
      </c>
      <c r="D157" s="23">
        <f t="shared" si="22"/>
        <v>8.8996058376675791E-3</v>
      </c>
      <c r="E157" s="23">
        <f t="shared" si="26"/>
        <v>1.0519645268649049</v>
      </c>
      <c r="F157" s="47">
        <v>40940</v>
      </c>
      <c r="G157" s="183">
        <v>27.398644000000001</v>
      </c>
      <c r="H157" s="48">
        <f t="shared" si="23"/>
        <v>1.5681301393839497E-2</v>
      </c>
      <c r="I157" s="23">
        <f t="shared" si="24"/>
        <v>0.98052272431881415</v>
      </c>
      <c r="N157" s="50">
        <f t="shared" si="18"/>
        <v>40940</v>
      </c>
      <c r="O157" s="51">
        <f t="shared" si="25"/>
        <v>102.87070175500681</v>
      </c>
      <c r="P157" s="51">
        <f t="shared" si="19"/>
        <v>95.616245794770862</v>
      </c>
      <c r="Q157" s="56">
        <f t="shared" si="20"/>
        <v>1324.089966</v>
      </c>
      <c r="R157" s="52">
        <f t="shared" si="21"/>
        <v>27.398644000000001</v>
      </c>
    </row>
    <row r="158" spans="2:18">
      <c r="B158" s="47">
        <v>40941</v>
      </c>
      <c r="C158" s="183">
        <v>1325.540039</v>
      </c>
      <c r="D158" s="23">
        <f t="shared" si="22"/>
        <v>1.0951468836974954E-3</v>
      </c>
      <c r="E158" s="23">
        <f t="shared" si="26"/>
        <v>1.0530596737486024</v>
      </c>
      <c r="F158" s="47">
        <v>40941</v>
      </c>
      <c r="G158" s="183">
        <v>27.491028</v>
      </c>
      <c r="H158" s="48">
        <f t="shared" si="23"/>
        <v>3.3718457015610159E-3</v>
      </c>
      <c r="I158" s="23">
        <f t="shared" si="24"/>
        <v>0.98389457002037517</v>
      </c>
      <c r="L158" s="22"/>
      <c r="N158" s="50">
        <f t="shared" si="18"/>
        <v>40941</v>
      </c>
      <c r="O158" s="51">
        <f t="shared" si="25"/>
        <v>102.98336028345759</v>
      </c>
      <c r="P158" s="51">
        <f t="shared" si="19"/>
        <v>95.938649022153356</v>
      </c>
      <c r="Q158" s="56">
        <f t="shared" si="20"/>
        <v>1325.540039</v>
      </c>
      <c r="R158" s="52">
        <f t="shared" si="21"/>
        <v>27.491028</v>
      </c>
    </row>
    <row r="159" spans="2:18">
      <c r="B159" s="47">
        <v>40942</v>
      </c>
      <c r="C159" s="183">
        <v>1344.900024</v>
      </c>
      <c r="D159" s="23">
        <f t="shared" si="22"/>
        <v>1.4605356632309219E-2</v>
      </c>
      <c r="E159" s="23">
        <f t="shared" si="26"/>
        <v>1.0676650303809117</v>
      </c>
      <c r="F159" s="47">
        <v>40942</v>
      </c>
      <c r="G159" s="183">
        <v>27.734138999999999</v>
      </c>
      <c r="H159" s="48">
        <f t="shared" si="23"/>
        <v>8.8432851619808517E-3</v>
      </c>
      <c r="I159" s="23">
        <f t="shared" si="24"/>
        <v>0.99273785518235602</v>
      </c>
      <c r="L159" s="22"/>
      <c r="N159" s="50">
        <f t="shared" si="18"/>
        <v>40942</v>
      </c>
      <c r="O159" s="51">
        <f t="shared" si="25"/>
        <v>104.48746898759107</v>
      </c>
      <c r="P159" s="51">
        <f t="shared" si="19"/>
        <v>96.787061853511446</v>
      </c>
      <c r="Q159" s="56">
        <f t="shared" si="20"/>
        <v>1344.900024</v>
      </c>
      <c r="R159" s="52">
        <f t="shared" si="21"/>
        <v>27.734138999999999</v>
      </c>
    </row>
    <row r="160" spans="2:18">
      <c r="B160" s="47">
        <v>40945</v>
      </c>
      <c r="C160" s="183">
        <v>1344.329956</v>
      </c>
      <c r="D160" s="23">
        <f t="shared" si="22"/>
        <v>-4.2387388640574564E-4</v>
      </c>
      <c r="E160" s="23">
        <f t="shared" si="26"/>
        <v>1.0672411564945059</v>
      </c>
      <c r="F160" s="47">
        <v>40945</v>
      </c>
      <c r="G160" s="183">
        <v>27.768174999999999</v>
      </c>
      <c r="H160" s="48">
        <f t="shared" si="23"/>
        <v>1.2272239639383731E-3</v>
      </c>
      <c r="I160" s="23">
        <f t="shared" si="24"/>
        <v>0.99396507914629439</v>
      </c>
      <c r="N160" s="50">
        <f t="shared" si="18"/>
        <v>40945</v>
      </c>
      <c r="O160" s="51">
        <f t="shared" si="25"/>
        <v>104.44317947803061</v>
      </c>
      <c r="P160" s="51">
        <f t="shared" si="19"/>
        <v>96.905841255217268</v>
      </c>
      <c r="Q160" s="56">
        <f t="shared" si="20"/>
        <v>1344.329956</v>
      </c>
      <c r="R160" s="52">
        <f t="shared" si="21"/>
        <v>27.768174999999999</v>
      </c>
    </row>
    <row r="161" spans="2:18">
      <c r="B161" s="47">
        <v>40946</v>
      </c>
      <c r="C161" s="183">
        <v>1347.0500489999999</v>
      </c>
      <c r="D161" s="23">
        <f t="shared" si="22"/>
        <v>2.0233819739414738E-3</v>
      </c>
      <c r="E161" s="23">
        <f t="shared" si="26"/>
        <v>1.0692645384684474</v>
      </c>
      <c r="F161" s="47">
        <v>40946</v>
      </c>
      <c r="G161" s="183">
        <v>27.724413999999999</v>
      </c>
      <c r="H161" s="48">
        <f t="shared" si="23"/>
        <v>-1.5759408027354871E-3</v>
      </c>
      <c r="I161" s="23">
        <f t="shared" si="24"/>
        <v>0.99238913834355891</v>
      </c>
      <c r="N161" s="50">
        <f t="shared" si="18"/>
        <v>40946</v>
      </c>
      <c r="O161" s="51">
        <f t="shared" si="25"/>
        <v>104.65450792468758</v>
      </c>
      <c r="P161" s="51">
        <f t="shared" si="19"/>
        <v>96.753123385959753</v>
      </c>
      <c r="Q161" s="56">
        <f t="shared" si="20"/>
        <v>1347.0500489999999</v>
      </c>
      <c r="R161" s="52">
        <f t="shared" si="21"/>
        <v>27.724413999999999</v>
      </c>
    </row>
    <row r="162" spans="2:18">
      <c r="B162" s="47">
        <v>40947</v>
      </c>
      <c r="C162" s="183">
        <v>1349.959961</v>
      </c>
      <c r="D162" s="23">
        <f t="shared" si="22"/>
        <v>2.1602107524960612E-3</v>
      </c>
      <c r="E162" s="23">
        <f t="shared" si="26"/>
        <v>1.0714247492209434</v>
      </c>
      <c r="F162" s="47">
        <v>40947</v>
      </c>
      <c r="G162" s="183">
        <v>27.748725</v>
      </c>
      <c r="H162" s="48">
        <f t="shared" si="23"/>
        <v>8.768805717589423E-4</v>
      </c>
      <c r="I162" s="23">
        <f t="shared" si="24"/>
        <v>0.99326601891531785</v>
      </c>
      <c r="N162" s="50">
        <f t="shared" si="18"/>
        <v>40947</v>
      </c>
      <c r="O162" s="51">
        <f t="shared" si="25"/>
        <v>104.88058371800368</v>
      </c>
      <c r="P162" s="51">
        <f t="shared" si="19"/>
        <v>96.837964320113898</v>
      </c>
      <c r="Q162" s="56">
        <f t="shared" si="20"/>
        <v>1349.959961</v>
      </c>
      <c r="R162" s="52">
        <f t="shared" si="21"/>
        <v>27.748725</v>
      </c>
    </row>
    <row r="163" spans="2:18">
      <c r="B163" s="47">
        <v>40948</v>
      </c>
      <c r="C163" s="183">
        <v>1351.9499510000001</v>
      </c>
      <c r="D163" s="23">
        <f t="shared" si="22"/>
        <v>1.4741103865969496E-3</v>
      </c>
      <c r="E163" s="23">
        <f t="shared" si="26"/>
        <v>1.0728988596075404</v>
      </c>
      <c r="F163" s="47">
        <v>40948</v>
      </c>
      <c r="G163" s="183">
        <v>27.617445</v>
      </c>
      <c r="H163" s="48">
        <f t="shared" si="23"/>
        <v>-4.7310281823759182E-3</v>
      </c>
      <c r="I163" s="23">
        <f t="shared" si="24"/>
        <v>0.98853499073294193</v>
      </c>
      <c r="L163" s="22"/>
      <c r="N163" s="50">
        <f t="shared" si="18"/>
        <v>40948</v>
      </c>
      <c r="O163" s="51">
        <f t="shared" si="25"/>
        <v>105.03518927581472</v>
      </c>
      <c r="P163" s="51">
        <f t="shared" si="19"/>
        <v>96.379821181791527</v>
      </c>
      <c r="Q163" s="56">
        <f t="shared" si="20"/>
        <v>1351.9499510000001</v>
      </c>
      <c r="R163" s="52">
        <f t="shared" si="21"/>
        <v>27.617445</v>
      </c>
    </row>
    <row r="164" spans="2:18">
      <c r="B164" s="47">
        <v>40949</v>
      </c>
      <c r="C164" s="183">
        <v>1342.6400149999999</v>
      </c>
      <c r="D164" s="23">
        <f t="shared" si="22"/>
        <v>-6.8863022577971833E-3</v>
      </c>
      <c r="E164" s="23">
        <f t="shared" si="26"/>
        <v>1.0660125573497432</v>
      </c>
      <c r="F164" s="47">
        <v>40949</v>
      </c>
      <c r="G164" s="183">
        <v>27.636894999999999</v>
      </c>
      <c r="H164" s="48">
        <f t="shared" si="23"/>
        <v>7.0426500351494781E-4</v>
      </c>
      <c r="I164" s="23">
        <f t="shared" si="24"/>
        <v>0.98923925573645688</v>
      </c>
      <c r="L164" s="22"/>
      <c r="N164" s="50">
        <f t="shared" si="18"/>
        <v>40949</v>
      </c>
      <c r="O164" s="51">
        <f t="shared" si="25"/>
        <v>104.31188521475654</v>
      </c>
      <c r="P164" s="51">
        <f t="shared" si="19"/>
        <v>96.447698116894898</v>
      </c>
      <c r="Q164" s="56">
        <f t="shared" si="20"/>
        <v>1342.6400149999999</v>
      </c>
      <c r="R164" s="52">
        <f t="shared" si="21"/>
        <v>27.636894999999999</v>
      </c>
    </row>
    <row r="165" spans="2:18">
      <c r="B165" s="47">
        <v>40952</v>
      </c>
      <c r="C165" s="183">
        <v>1351.7700199999999</v>
      </c>
      <c r="D165" s="23">
        <f t="shared" si="22"/>
        <v>6.8000393984979368E-3</v>
      </c>
      <c r="E165" s="23">
        <f t="shared" si="26"/>
        <v>1.0728125967482411</v>
      </c>
      <c r="F165" s="47">
        <v>40952</v>
      </c>
      <c r="G165" s="183">
        <v>27.734138999999999</v>
      </c>
      <c r="H165" s="48">
        <f t="shared" si="23"/>
        <v>3.5186297158200652E-3</v>
      </c>
      <c r="I165" s="23">
        <f t="shared" si="24"/>
        <v>0.99275788545227694</v>
      </c>
      <c r="N165" s="50">
        <f t="shared" si="18"/>
        <v>40952</v>
      </c>
      <c r="O165" s="51">
        <f t="shared" si="25"/>
        <v>105.02121014394848</v>
      </c>
      <c r="P165" s="51">
        <f t="shared" si="19"/>
        <v>96.787061853511446</v>
      </c>
      <c r="Q165" s="56">
        <f t="shared" si="20"/>
        <v>1351.7700199999999</v>
      </c>
      <c r="R165" s="52">
        <f t="shared" si="21"/>
        <v>27.734138999999999</v>
      </c>
    </row>
    <row r="166" spans="2:18">
      <c r="B166" s="47">
        <v>40953</v>
      </c>
      <c r="C166" s="183">
        <v>1350.5</v>
      </c>
      <c r="D166" s="23">
        <f t="shared" si="22"/>
        <v>-9.3952372164607389E-4</v>
      </c>
      <c r="E166" s="23">
        <f t="shared" si="26"/>
        <v>1.0718730730265951</v>
      </c>
      <c r="F166" s="47">
        <v>40953</v>
      </c>
      <c r="G166" s="183">
        <v>27.709828999999999</v>
      </c>
      <c r="H166" s="48">
        <f t="shared" si="23"/>
        <v>-8.7653703617762702E-4</v>
      </c>
      <c r="I166" s="23">
        <f t="shared" si="24"/>
        <v>0.99188134841609932</v>
      </c>
      <c r="L166" s="22"/>
      <c r="N166" s="50">
        <f t="shared" si="18"/>
        <v>40953</v>
      </c>
      <c r="O166" s="51">
        <f t="shared" si="25"/>
        <v>104.92254022574228</v>
      </c>
      <c r="P166" s="51">
        <f t="shared" si="19"/>
        <v>96.702224409174022</v>
      </c>
      <c r="Q166" s="56">
        <f t="shared" si="20"/>
        <v>1350.5</v>
      </c>
      <c r="R166" s="52">
        <f t="shared" si="21"/>
        <v>27.709828999999999</v>
      </c>
    </row>
    <row r="167" spans="2:18">
      <c r="B167" s="47">
        <v>40954</v>
      </c>
      <c r="C167" s="183">
        <v>1343.2299800000001</v>
      </c>
      <c r="D167" s="23">
        <f t="shared" si="22"/>
        <v>-5.3832062199185016E-3</v>
      </c>
      <c r="E167" s="23">
        <f t="shared" si="26"/>
        <v>1.0664898668066765</v>
      </c>
      <c r="F167" s="47">
        <v>40954</v>
      </c>
      <c r="G167" s="183">
        <v>27.636894999999999</v>
      </c>
      <c r="H167" s="48">
        <f t="shared" si="23"/>
        <v>-2.6320624353185496E-3</v>
      </c>
      <c r="I167" s="23">
        <f t="shared" si="24"/>
        <v>0.98924928598078077</v>
      </c>
      <c r="N167" s="50">
        <f t="shared" si="18"/>
        <v>40954</v>
      </c>
      <c r="O167" s="51">
        <f t="shared" si="25"/>
        <v>104.35772055458941</v>
      </c>
      <c r="P167" s="51">
        <f t="shared" si="19"/>
        <v>96.447698116894898</v>
      </c>
      <c r="Q167" s="56">
        <f t="shared" si="20"/>
        <v>1343.2299800000001</v>
      </c>
      <c r="R167" s="52">
        <f t="shared" si="21"/>
        <v>27.636894999999999</v>
      </c>
    </row>
    <row r="168" spans="2:18">
      <c r="B168" s="47">
        <v>40955</v>
      </c>
      <c r="C168" s="183">
        <v>1358.040039</v>
      </c>
      <c r="D168" s="23">
        <f t="shared" si="22"/>
        <v>1.1025706111770894E-2</v>
      </c>
      <c r="E168" s="23">
        <f t="shared" si="26"/>
        <v>1.0775155729184474</v>
      </c>
      <c r="F168" s="47">
        <v>40955</v>
      </c>
      <c r="G168" s="183">
        <v>27.60772</v>
      </c>
      <c r="H168" s="48">
        <f t="shared" si="23"/>
        <v>-1.0556540450726848E-3</v>
      </c>
      <c r="I168" s="23">
        <f t="shared" si="24"/>
        <v>0.98819363193570808</v>
      </c>
      <c r="L168" s="22"/>
      <c r="N168" s="50">
        <f t="shared" si="18"/>
        <v>40955</v>
      </c>
      <c r="O168" s="51">
        <f t="shared" si="25"/>
        <v>105.50833811191862</v>
      </c>
      <c r="P168" s="51">
        <f t="shared" si="19"/>
        <v>96.345882714239849</v>
      </c>
      <c r="Q168" s="56">
        <f t="shared" si="20"/>
        <v>1358.040039</v>
      </c>
      <c r="R168" s="52">
        <f t="shared" si="21"/>
        <v>27.60772</v>
      </c>
    </row>
    <row r="169" spans="2:18">
      <c r="B169" s="47">
        <v>40956</v>
      </c>
      <c r="C169" s="183">
        <v>1361.2299800000001</v>
      </c>
      <c r="D169" s="23">
        <f t="shared" si="22"/>
        <v>2.3489300082411013E-3</v>
      </c>
      <c r="E169" s="23">
        <f t="shared" si="26"/>
        <v>1.0798645029266885</v>
      </c>
      <c r="F169" s="47">
        <v>40956</v>
      </c>
      <c r="G169" s="183">
        <v>27.700104</v>
      </c>
      <c r="H169" s="48">
        <f t="shared" si="23"/>
        <v>3.3463103798503369E-3</v>
      </c>
      <c r="I169" s="23">
        <f t="shared" si="24"/>
        <v>0.99153994231555842</v>
      </c>
      <c r="L169" s="22"/>
      <c r="N169" s="50">
        <f t="shared" si="18"/>
        <v>40956</v>
      </c>
      <c r="O169" s="51">
        <f t="shared" si="25"/>
        <v>105.75616981342937</v>
      </c>
      <c r="P169" s="51">
        <f t="shared" si="19"/>
        <v>96.668285941622329</v>
      </c>
      <c r="Q169" s="56">
        <f t="shared" si="20"/>
        <v>1361.2299800000001</v>
      </c>
      <c r="R169" s="52">
        <f t="shared" si="21"/>
        <v>27.700104</v>
      </c>
    </row>
    <row r="170" spans="2:18">
      <c r="B170" s="47">
        <v>40960</v>
      </c>
      <c r="C170" s="183">
        <v>1362.209961</v>
      </c>
      <c r="D170" s="23">
        <f t="shared" si="22"/>
        <v>7.1992316830993275E-4</v>
      </c>
      <c r="E170" s="23">
        <f t="shared" si="26"/>
        <v>1.0805844260949984</v>
      </c>
      <c r="F170" s="47">
        <v>40960</v>
      </c>
      <c r="G170" s="183">
        <v>27.539650000000002</v>
      </c>
      <c r="H170" s="48">
        <f t="shared" si="23"/>
        <v>-5.7925414287252064E-3</v>
      </c>
      <c r="I170" s="23">
        <f t="shared" si="24"/>
        <v>0.98574740088683321</v>
      </c>
      <c r="N170" s="50">
        <f t="shared" si="18"/>
        <v>40960</v>
      </c>
      <c r="O170" s="51">
        <f t="shared" si="25"/>
        <v>105.83230613026974</v>
      </c>
      <c r="P170" s="51">
        <f t="shared" si="19"/>
        <v>96.10833089046163</v>
      </c>
      <c r="Q170" s="56">
        <f t="shared" si="20"/>
        <v>1362.209961</v>
      </c>
      <c r="R170" s="52">
        <f t="shared" si="21"/>
        <v>27.539650000000002</v>
      </c>
    </row>
    <row r="171" spans="2:18">
      <c r="B171" s="47">
        <v>40961</v>
      </c>
      <c r="C171" s="183">
        <v>1357.660034</v>
      </c>
      <c r="D171" s="23">
        <f t="shared" si="22"/>
        <v>-3.3401069807622585E-3</v>
      </c>
      <c r="E171" s="23">
        <f t="shared" si="26"/>
        <v>1.0772443191142362</v>
      </c>
      <c r="F171" s="47">
        <v>40961</v>
      </c>
      <c r="G171" s="183">
        <v>27.539650000000002</v>
      </c>
      <c r="H171" s="48">
        <f t="shared" si="23"/>
        <v>0</v>
      </c>
      <c r="I171" s="23">
        <f t="shared" si="24"/>
        <v>0.98574740088683321</v>
      </c>
      <c r="L171" s="22"/>
      <c r="N171" s="50">
        <f t="shared" si="18"/>
        <v>40961</v>
      </c>
      <c r="O171" s="51">
        <f t="shared" si="25"/>
        <v>105.47881490577386</v>
      </c>
      <c r="P171" s="51">
        <f t="shared" si="19"/>
        <v>96.10833089046163</v>
      </c>
      <c r="Q171" s="56">
        <f t="shared" si="20"/>
        <v>1357.660034</v>
      </c>
      <c r="R171" s="52">
        <f t="shared" si="21"/>
        <v>27.539650000000002</v>
      </c>
    </row>
    <row r="172" spans="2:18">
      <c r="B172" s="47">
        <v>40962</v>
      </c>
      <c r="C172" s="183">
        <v>1363.459961</v>
      </c>
      <c r="D172" s="23">
        <f t="shared" si="22"/>
        <v>4.2720024562497017E-3</v>
      </c>
      <c r="E172" s="23">
        <f t="shared" si="26"/>
        <v>1.0815163215704859</v>
      </c>
      <c r="F172" s="47">
        <v>40962</v>
      </c>
      <c r="G172" s="183">
        <v>27.515339000000001</v>
      </c>
      <c r="H172" s="48">
        <f t="shared" si="23"/>
        <v>-8.8276357905781033E-4</v>
      </c>
      <c r="I172" s="23">
        <f t="shared" si="24"/>
        <v>0.9848646373077754</v>
      </c>
      <c r="L172" s="22"/>
      <c r="N172" s="50">
        <f t="shared" si="18"/>
        <v>40962</v>
      </c>
      <c r="O172" s="51">
        <f t="shared" si="25"/>
        <v>105.92942066213365</v>
      </c>
      <c r="P172" s="51">
        <f t="shared" si="19"/>
        <v>96.0234899563075</v>
      </c>
      <c r="Q172" s="56">
        <f t="shared" si="20"/>
        <v>1363.459961</v>
      </c>
      <c r="R172" s="52">
        <f t="shared" si="21"/>
        <v>27.515339000000001</v>
      </c>
    </row>
    <row r="173" spans="2:18">
      <c r="B173" s="47">
        <v>40963</v>
      </c>
      <c r="C173" s="183">
        <v>1365.73999</v>
      </c>
      <c r="D173" s="23">
        <f t="shared" si="22"/>
        <v>1.6722375905544595E-3</v>
      </c>
      <c r="E173" s="23">
        <f t="shared" si="26"/>
        <v>1.0831885591610404</v>
      </c>
      <c r="F173" s="47">
        <v>40963</v>
      </c>
      <c r="G173" s="183">
        <v>28.025872</v>
      </c>
      <c r="H173" s="48">
        <f t="shared" si="23"/>
        <v>1.8554487008137555E-2</v>
      </c>
      <c r="I173" s="23">
        <f t="shared" si="24"/>
        <v>1.003419124315913</v>
      </c>
      <c r="L173" s="22"/>
      <c r="N173" s="50">
        <f t="shared" si="18"/>
        <v>40963</v>
      </c>
      <c r="O173" s="51">
        <f t="shared" si="25"/>
        <v>106.10655982131053</v>
      </c>
      <c r="P173" s="51">
        <f t="shared" si="19"/>
        <v>97.805156553177824</v>
      </c>
      <c r="Q173" s="56">
        <f t="shared" si="20"/>
        <v>1365.73999</v>
      </c>
      <c r="R173" s="52">
        <f t="shared" si="21"/>
        <v>28.025872</v>
      </c>
    </row>
    <row r="174" spans="2:18">
      <c r="B174" s="47">
        <v>40966</v>
      </c>
      <c r="C174" s="183">
        <v>1367.589966</v>
      </c>
      <c r="D174" s="23">
        <f t="shared" si="22"/>
        <v>1.3545594428994168E-3</v>
      </c>
      <c r="E174" s="23">
        <f t="shared" si="26"/>
        <v>1.0845431186039398</v>
      </c>
      <c r="F174" s="47">
        <v>40966</v>
      </c>
      <c r="G174" s="183">
        <v>28.176601999999999</v>
      </c>
      <c r="H174" s="48">
        <f t="shared" si="23"/>
        <v>5.3782447875305728E-3</v>
      </c>
      <c r="I174" s="23">
        <f t="shared" si="24"/>
        <v>1.0087973691034435</v>
      </c>
      <c r="L174" s="22"/>
      <c r="N174" s="50">
        <f t="shared" si="18"/>
        <v>40966</v>
      </c>
      <c r="O174" s="51">
        <f t="shared" si="25"/>
        <v>106.25028746387004</v>
      </c>
      <c r="P174" s="51">
        <f t="shared" si="19"/>
        <v>98.331176626603565</v>
      </c>
      <c r="Q174" s="56">
        <f t="shared" si="20"/>
        <v>1367.589966</v>
      </c>
      <c r="R174" s="52">
        <f t="shared" si="21"/>
        <v>28.176601999999999</v>
      </c>
    </row>
    <row r="175" spans="2:18">
      <c r="B175" s="47">
        <v>40967</v>
      </c>
      <c r="C175" s="183">
        <v>1372.1800539999999</v>
      </c>
      <c r="D175" s="23">
        <f t="shared" si="22"/>
        <v>3.3563334874597839E-3</v>
      </c>
      <c r="E175" s="23">
        <f t="shared" si="26"/>
        <v>1.0878994520913996</v>
      </c>
      <c r="F175" s="47">
        <v>40967</v>
      </c>
      <c r="G175" s="183">
        <v>28.307883</v>
      </c>
      <c r="H175" s="48">
        <f t="shared" si="23"/>
        <v>4.6592204411306515E-3</v>
      </c>
      <c r="I175" s="23">
        <f t="shared" si="24"/>
        <v>1.0134565895445742</v>
      </c>
      <c r="L175" s="22"/>
      <c r="N175" s="50">
        <f t="shared" si="18"/>
        <v>40967</v>
      </c>
      <c r="O175" s="51">
        <f t="shared" si="25"/>
        <v>106.60689886173726</v>
      </c>
      <c r="P175" s="51">
        <f t="shared" si="19"/>
        <v>98.789323254742655</v>
      </c>
      <c r="Q175" s="56">
        <f t="shared" si="20"/>
        <v>1372.1800539999999</v>
      </c>
      <c r="R175" s="52">
        <f t="shared" si="21"/>
        <v>28.307883</v>
      </c>
    </row>
    <row r="176" spans="2:18">
      <c r="B176" s="47">
        <v>40968</v>
      </c>
      <c r="C176" s="183">
        <v>1365.6800539999999</v>
      </c>
      <c r="D176" s="23">
        <f t="shared" si="22"/>
        <v>-4.7369876723190041E-3</v>
      </c>
      <c r="E176" s="23">
        <f t="shared" si="26"/>
        <v>1.0831624644190807</v>
      </c>
      <c r="F176" s="47">
        <v>40968</v>
      </c>
      <c r="G176" s="183">
        <v>28.264122</v>
      </c>
      <c r="H176" s="48">
        <f t="shared" si="23"/>
        <v>-1.5458944775206263E-3</v>
      </c>
      <c r="I176" s="23">
        <f t="shared" si="24"/>
        <v>1.0119106950670536</v>
      </c>
      <c r="L176" s="22"/>
      <c r="N176" s="50">
        <f t="shared" si="18"/>
        <v>40968</v>
      </c>
      <c r="O176" s="51">
        <f t="shared" si="25"/>
        <v>106.10190329604508</v>
      </c>
      <c r="P176" s="51">
        <f t="shared" si="19"/>
        <v>98.636605385485154</v>
      </c>
      <c r="Q176" s="56">
        <f t="shared" si="20"/>
        <v>1365.6800539999999</v>
      </c>
      <c r="R176" s="52">
        <f t="shared" si="21"/>
        <v>28.264122</v>
      </c>
    </row>
    <row r="177" spans="2:18">
      <c r="B177" s="47">
        <v>40969</v>
      </c>
      <c r="C177" s="183">
        <v>1374.089966</v>
      </c>
      <c r="D177" s="23">
        <f t="shared" si="22"/>
        <v>6.1580397073004445E-3</v>
      </c>
      <c r="E177" s="23">
        <f t="shared" si="26"/>
        <v>1.0893205041263812</v>
      </c>
      <c r="F177" s="47">
        <v>40969</v>
      </c>
      <c r="G177" s="183">
        <v>28.346779000000002</v>
      </c>
      <c r="H177" s="48">
        <f t="shared" si="23"/>
        <v>2.9244495901907808E-3</v>
      </c>
      <c r="I177" s="23">
        <f t="shared" si="24"/>
        <v>1.0148351446572443</v>
      </c>
      <c r="L177" s="22"/>
      <c r="N177" s="50">
        <f t="shared" si="18"/>
        <v>40969</v>
      </c>
      <c r="O177" s="51">
        <f t="shared" si="25"/>
        <v>106.75528302956225</v>
      </c>
      <c r="P177" s="51">
        <f t="shared" si="19"/>
        <v>98.925063165682531</v>
      </c>
      <c r="Q177" s="56">
        <f t="shared" si="20"/>
        <v>1374.089966</v>
      </c>
      <c r="R177" s="52">
        <f t="shared" si="21"/>
        <v>28.346779000000002</v>
      </c>
    </row>
    <row r="178" spans="2:18">
      <c r="B178" s="47">
        <v>40970</v>
      </c>
      <c r="C178" s="183">
        <v>1369.630005</v>
      </c>
      <c r="D178" s="23">
        <f t="shared" si="22"/>
        <v>-3.2457561807128776E-3</v>
      </c>
      <c r="E178" s="23">
        <f t="shared" si="26"/>
        <v>1.0860747479456683</v>
      </c>
      <c r="F178" s="47">
        <v>40970</v>
      </c>
      <c r="G178" s="183">
        <v>28.191188</v>
      </c>
      <c r="H178" s="48">
        <f t="shared" si="23"/>
        <v>-5.4888423125605268E-3</v>
      </c>
      <c r="I178" s="23">
        <f t="shared" si="24"/>
        <v>1.0093463023446838</v>
      </c>
      <c r="L178" s="22"/>
      <c r="N178" s="50">
        <f t="shared" si="18"/>
        <v>40970</v>
      </c>
      <c r="O178" s="51">
        <f t="shared" si="25"/>
        <v>106.4087814098453</v>
      </c>
      <c r="P178" s="51">
        <f t="shared" si="19"/>
        <v>98.382079093206016</v>
      </c>
      <c r="Q178" s="56">
        <f t="shared" si="20"/>
        <v>1369.630005</v>
      </c>
      <c r="R178" s="52">
        <f t="shared" si="21"/>
        <v>28.191188</v>
      </c>
    </row>
    <row r="179" spans="2:18">
      <c r="B179" s="47">
        <v>40973</v>
      </c>
      <c r="C179" s="183">
        <v>1364.329956</v>
      </c>
      <c r="D179" s="23">
        <f t="shared" si="22"/>
        <v>-3.8696939908233752E-3</v>
      </c>
      <c r="E179" s="23">
        <f t="shared" si="26"/>
        <v>1.0822050539548449</v>
      </c>
      <c r="F179" s="47">
        <v>40973</v>
      </c>
      <c r="G179" s="183">
        <v>28.123117000000001</v>
      </c>
      <c r="H179" s="48">
        <f t="shared" si="23"/>
        <v>-2.4146197740939623E-3</v>
      </c>
      <c r="I179" s="23">
        <f t="shared" si="24"/>
        <v>1.0069316825705898</v>
      </c>
      <c r="L179" s="22"/>
      <c r="N179" s="50">
        <f t="shared" si="18"/>
        <v>40973</v>
      </c>
      <c r="O179" s="51">
        <f t="shared" si="25"/>
        <v>105.99701198785279</v>
      </c>
      <c r="P179" s="51">
        <f t="shared" si="19"/>
        <v>98.144523779611092</v>
      </c>
      <c r="Q179" s="56">
        <f t="shared" si="20"/>
        <v>1364.329956</v>
      </c>
      <c r="R179" s="52">
        <f t="shared" si="21"/>
        <v>28.123117000000001</v>
      </c>
    </row>
    <row r="180" spans="2:18">
      <c r="B180" s="47">
        <v>40974</v>
      </c>
      <c r="C180" s="183">
        <v>1343.3599850000001</v>
      </c>
      <c r="D180" s="23">
        <f t="shared" si="22"/>
        <v>-1.5370160940745281E-2</v>
      </c>
      <c r="E180" s="23">
        <f t="shared" si="26"/>
        <v>1.0668348930140996</v>
      </c>
      <c r="F180" s="47">
        <v>40974</v>
      </c>
      <c r="G180" s="183">
        <v>27.948077000000001</v>
      </c>
      <c r="H180" s="48">
        <f t="shared" si="23"/>
        <v>-6.2240611522541567E-3</v>
      </c>
      <c r="I180" s="23">
        <f t="shared" si="24"/>
        <v>1.0007076214183357</v>
      </c>
      <c r="L180" s="22"/>
      <c r="N180" s="50">
        <f t="shared" si="18"/>
        <v>40974</v>
      </c>
      <c r="O180" s="51">
        <f t="shared" si="25"/>
        <v>104.36782085436138</v>
      </c>
      <c r="P180" s="51">
        <f t="shared" si="19"/>
        <v>97.533666261847927</v>
      </c>
      <c r="Q180" s="56">
        <f t="shared" si="20"/>
        <v>1343.3599850000001</v>
      </c>
      <c r="R180" s="52">
        <f t="shared" si="21"/>
        <v>27.948077000000001</v>
      </c>
    </row>
    <row r="181" spans="2:18">
      <c r="B181" s="47">
        <v>40975</v>
      </c>
      <c r="C181" s="183">
        <v>1352.630005</v>
      </c>
      <c r="D181" s="23">
        <f t="shared" si="22"/>
        <v>6.900622397205014E-3</v>
      </c>
      <c r="E181" s="23">
        <f t="shared" si="26"/>
        <v>1.0737355154113046</v>
      </c>
      <c r="F181" s="47">
        <v>40975</v>
      </c>
      <c r="G181" s="183">
        <v>28.102138</v>
      </c>
      <c r="H181" s="48">
        <f t="shared" si="23"/>
        <v>5.5124007279641063E-3</v>
      </c>
      <c r="I181" s="23">
        <f t="shared" si="24"/>
        <v>1.0062200221462998</v>
      </c>
      <c r="L181" s="22"/>
      <c r="N181" s="50">
        <f t="shared" si="18"/>
        <v>40975</v>
      </c>
      <c r="O181" s="51">
        <f t="shared" si="25"/>
        <v>105.08802377649647</v>
      </c>
      <c r="P181" s="51">
        <f t="shared" si="19"/>
        <v>98.071310914750754</v>
      </c>
      <c r="Q181" s="56">
        <f t="shared" si="20"/>
        <v>1352.630005</v>
      </c>
      <c r="R181" s="52">
        <f t="shared" si="21"/>
        <v>28.102138</v>
      </c>
    </row>
    <row r="182" spans="2:18">
      <c r="B182" s="47">
        <v>40976</v>
      </c>
      <c r="C182" s="183">
        <v>1365.910034</v>
      </c>
      <c r="D182" s="23">
        <f t="shared" si="22"/>
        <v>9.8179316967021979E-3</v>
      </c>
      <c r="E182" s="23">
        <f t="shared" si="26"/>
        <v>1.0835534471080068</v>
      </c>
      <c r="F182" s="47">
        <v>40976</v>
      </c>
      <c r="G182" s="183">
        <v>28.855312999999999</v>
      </c>
      <c r="H182" s="48">
        <f t="shared" si="23"/>
        <v>2.6801341591874639E-2</v>
      </c>
      <c r="I182" s="23">
        <f t="shared" si="24"/>
        <v>1.0330213637381744</v>
      </c>
      <c r="N182" s="50">
        <f t="shared" si="18"/>
        <v>40976</v>
      </c>
      <c r="O182" s="51">
        <f t="shared" si="25"/>
        <v>106.11977081607552</v>
      </c>
      <c r="P182" s="51">
        <f t="shared" si="19"/>
        <v>100.69975361893992</v>
      </c>
      <c r="Q182" s="56">
        <f t="shared" si="20"/>
        <v>1365.910034</v>
      </c>
      <c r="R182" s="52">
        <f t="shared" si="21"/>
        <v>28.855312999999999</v>
      </c>
    </row>
    <row r="183" spans="2:18">
      <c r="B183" s="47">
        <v>40977</v>
      </c>
      <c r="C183" s="183">
        <v>1370.869995</v>
      </c>
      <c r="D183" s="23">
        <f t="shared" si="22"/>
        <v>3.6312501383968243E-3</v>
      </c>
      <c r="E183" s="23">
        <f t="shared" si="26"/>
        <v>1.0871846972464037</v>
      </c>
      <c r="F183" s="47">
        <v>40977</v>
      </c>
      <c r="G183" s="183">
        <v>28.801513</v>
      </c>
      <c r="H183" s="48">
        <f t="shared" si="23"/>
        <v>-1.8644746636433673E-3</v>
      </c>
      <c r="I183" s="23">
        <f t="shared" si="24"/>
        <v>1.0311568890745311</v>
      </c>
      <c r="L183" s="22"/>
      <c r="N183" s="50">
        <f t="shared" si="18"/>
        <v>40977</v>
      </c>
      <c r="O183" s="51">
        <f t="shared" si="25"/>
        <v>106.50511824853804</v>
      </c>
      <c r="P183" s="51">
        <f t="shared" si="19"/>
        <v>100.51200147968228</v>
      </c>
      <c r="Q183" s="56">
        <f t="shared" si="20"/>
        <v>1370.869995</v>
      </c>
      <c r="R183" s="52">
        <f t="shared" si="21"/>
        <v>28.801513</v>
      </c>
    </row>
    <row r="184" spans="2:18">
      <c r="B184" s="47">
        <v>40980</v>
      </c>
      <c r="C184" s="183">
        <v>1371.089966</v>
      </c>
      <c r="D184" s="23">
        <f t="shared" si="22"/>
        <v>1.6046087579590917E-4</v>
      </c>
      <c r="E184" s="23">
        <f t="shared" si="26"/>
        <v>1.0873451581221996</v>
      </c>
      <c r="F184" s="47">
        <v>40980</v>
      </c>
      <c r="G184" s="183">
        <v>28.689025000000001</v>
      </c>
      <c r="H184" s="48">
        <f t="shared" si="23"/>
        <v>-3.9056281522432679E-3</v>
      </c>
      <c r="I184" s="23">
        <f t="shared" si="24"/>
        <v>1.0272512609222879</v>
      </c>
      <c r="L184" s="22"/>
      <c r="N184" s="50">
        <f t="shared" si="18"/>
        <v>40980</v>
      </c>
      <c r="O184" s="51">
        <f t="shared" si="25"/>
        <v>106.52220815308893</v>
      </c>
      <c r="P184" s="51">
        <f t="shared" si="19"/>
        <v>100.11943897706492</v>
      </c>
      <c r="Q184" s="56">
        <f t="shared" si="20"/>
        <v>1371.089966</v>
      </c>
      <c r="R184" s="52">
        <f t="shared" si="21"/>
        <v>28.689025000000001</v>
      </c>
    </row>
    <row r="185" spans="2:18">
      <c r="B185" s="47">
        <v>40981</v>
      </c>
      <c r="C185" s="183">
        <v>1395.9499510000001</v>
      </c>
      <c r="D185" s="23">
        <f t="shared" si="22"/>
        <v>1.8131549071521702E-2</v>
      </c>
      <c r="E185" s="23">
        <f t="shared" si="26"/>
        <v>1.1054767071937213</v>
      </c>
      <c r="F185" s="47">
        <v>40981</v>
      </c>
      <c r="G185" s="183">
        <v>29.217226</v>
      </c>
      <c r="H185" s="48">
        <f t="shared" si="23"/>
        <v>1.8411256569367485E-2</v>
      </c>
      <c r="I185" s="23">
        <f t="shared" si="24"/>
        <v>1.0456625174916554</v>
      </c>
      <c r="N185" s="50">
        <f t="shared" si="18"/>
        <v>40981</v>
      </c>
      <c r="O185" s="51">
        <f t="shared" si="25"/>
        <v>108.45362079742351</v>
      </c>
      <c r="P185" s="51">
        <f t="shared" si="19"/>
        <v>101.96276365565279</v>
      </c>
      <c r="Q185" s="56">
        <f t="shared" si="20"/>
        <v>1395.9499510000001</v>
      </c>
      <c r="R185" s="52">
        <f t="shared" si="21"/>
        <v>29.217226</v>
      </c>
    </row>
    <row r="186" spans="2:18">
      <c r="B186" s="47">
        <v>40982</v>
      </c>
      <c r="C186" s="183">
        <v>1394.280029</v>
      </c>
      <c r="D186" s="23">
        <f t="shared" si="22"/>
        <v>-1.1962620857601802E-3</v>
      </c>
      <c r="E186" s="23">
        <f t="shared" si="26"/>
        <v>1.1042804451079611</v>
      </c>
      <c r="F186" s="47">
        <v>40982</v>
      </c>
      <c r="G186" s="183">
        <v>29.143864000000001</v>
      </c>
      <c r="H186" s="48">
        <f t="shared" si="23"/>
        <v>-2.5109159918192958E-3</v>
      </c>
      <c r="I186" s="23">
        <f t="shared" si="24"/>
        <v>1.0431516014998361</v>
      </c>
      <c r="L186" s="22"/>
      <c r="N186" s="50">
        <f t="shared" si="18"/>
        <v>40982</v>
      </c>
      <c r="O186" s="51">
        <f t="shared" si="25"/>
        <v>108.32388184280015</v>
      </c>
      <c r="P186" s="51">
        <f t="shared" si="19"/>
        <v>101.70674372181973</v>
      </c>
      <c r="Q186" s="56">
        <f t="shared" si="20"/>
        <v>1394.280029</v>
      </c>
      <c r="R186" s="52">
        <f t="shared" si="21"/>
        <v>29.143864000000001</v>
      </c>
    </row>
    <row r="187" spans="2:18">
      <c r="B187" s="47">
        <v>40983</v>
      </c>
      <c r="C187" s="183">
        <v>1402.599976</v>
      </c>
      <c r="D187" s="23">
        <f t="shared" si="22"/>
        <v>5.9671994340815271E-3</v>
      </c>
      <c r="E187" s="23">
        <f t="shared" si="26"/>
        <v>1.1102476445420426</v>
      </c>
      <c r="F187" s="47">
        <v>40983</v>
      </c>
      <c r="G187" s="183">
        <v>29.236785999999999</v>
      </c>
      <c r="H187" s="48">
        <f t="shared" si="23"/>
        <v>3.1883898442566228E-3</v>
      </c>
      <c r="I187" s="23">
        <f t="shared" si="24"/>
        <v>1.0463399913440927</v>
      </c>
      <c r="L187" s="22"/>
      <c r="N187" s="50">
        <f t="shared" si="18"/>
        <v>40983</v>
      </c>
      <c r="O187" s="51">
        <f t="shared" si="25"/>
        <v>108.97027204923002</v>
      </c>
      <c r="P187" s="51">
        <f t="shared" si="19"/>
        <v>102.0310244705948</v>
      </c>
      <c r="Q187" s="56">
        <f t="shared" si="20"/>
        <v>1402.599976</v>
      </c>
      <c r="R187" s="52">
        <f t="shared" si="21"/>
        <v>29.236785999999999</v>
      </c>
    </row>
    <row r="188" spans="2:18">
      <c r="B188" s="47">
        <v>40984</v>
      </c>
      <c r="C188" s="183">
        <v>1404.170044</v>
      </c>
      <c r="D188" s="23">
        <f t="shared" si="22"/>
        <v>1.1193982795276725E-3</v>
      </c>
      <c r="E188" s="23">
        <f t="shared" si="26"/>
        <v>1.1113670428215703</v>
      </c>
      <c r="F188" s="47">
        <v>40984</v>
      </c>
      <c r="G188" s="183">
        <v>29.251459000000001</v>
      </c>
      <c r="H188" s="48">
        <f t="shared" si="23"/>
        <v>5.0186774975879977E-4</v>
      </c>
      <c r="I188" s="23">
        <f t="shared" si="24"/>
        <v>1.0468418590938515</v>
      </c>
      <c r="L188" s="22"/>
      <c r="N188" s="50">
        <f t="shared" si="18"/>
        <v>40984</v>
      </c>
      <c r="O188" s="51">
        <f t="shared" si="25"/>
        <v>109.09225318428159</v>
      </c>
      <c r="P188" s="51">
        <f t="shared" si="19"/>
        <v>102.08223055125146</v>
      </c>
      <c r="Q188" s="56">
        <f t="shared" si="20"/>
        <v>1404.170044</v>
      </c>
      <c r="R188" s="52">
        <f t="shared" si="21"/>
        <v>29.251459000000001</v>
      </c>
    </row>
    <row r="189" spans="2:18">
      <c r="B189" s="47">
        <v>40987</v>
      </c>
      <c r="C189" s="183">
        <v>1409.75</v>
      </c>
      <c r="D189" s="23">
        <f t="shared" si="22"/>
        <v>3.9738463470597729E-3</v>
      </c>
      <c r="E189" s="23">
        <f t="shared" si="26"/>
        <v>1.1153408891686301</v>
      </c>
      <c r="F189" s="47">
        <v>40987</v>
      </c>
      <c r="G189" s="183">
        <v>29.124300000000002</v>
      </c>
      <c r="H189" s="48">
        <f t="shared" si="23"/>
        <v>-4.3470994045117228E-3</v>
      </c>
      <c r="I189" s="23">
        <f t="shared" si="24"/>
        <v>1.0424947596893399</v>
      </c>
      <c r="L189" s="22"/>
      <c r="N189" s="50">
        <f t="shared" si="18"/>
        <v>40987</v>
      </c>
      <c r="O189" s="51">
        <f t="shared" si="25"/>
        <v>109.52576903609045</v>
      </c>
      <c r="P189" s="51">
        <f t="shared" si="19"/>
        <v>101.63846894761086</v>
      </c>
      <c r="Q189" s="56">
        <f t="shared" si="20"/>
        <v>1409.75</v>
      </c>
      <c r="R189" s="52">
        <f t="shared" si="21"/>
        <v>29.124300000000002</v>
      </c>
    </row>
    <row r="190" spans="2:18">
      <c r="B190" s="47">
        <v>40988</v>
      </c>
      <c r="C190" s="183">
        <v>1405.5200199999999</v>
      </c>
      <c r="D190" s="23">
        <f t="shared" si="22"/>
        <v>-3.0005178223089235E-3</v>
      </c>
      <c r="E190" s="23">
        <f t="shared" si="26"/>
        <v>1.1123403713463211</v>
      </c>
      <c r="F190" s="47">
        <v>40988</v>
      </c>
      <c r="G190" s="183">
        <v>29.109631</v>
      </c>
      <c r="H190" s="48">
        <f t="shared" si="23"/>
        <v>-5.0366875770413433E-4</v>
      </c>
      <c r="I190" s="23">
        <f t="shared" si="24"/>
        <v>1.0419910909316359</v>
      </c>
      <c r="L190" s="22"/>
      <c r="N190" s="50">
        <f t="shared" si="18"/>
        <v>40988</v>
      </c>
      <c r="O190" s="51">
        <f t="shared" si="25"/>
        <v>109.19713501409558</v>
      </c>
      <c r="P190" s="51">
        <f t="shared" si="19"/>
        <v>101.58727682622109</v>
      </c>
      <c r="Q190" s="56">
        <f t="shared" si="20"/>
        <v>1405.5200199999999</v>
      </c>
      <c r="R190" s="52">
        <f t="shared" si="21"/>
        <v>29.109631</v>
      </c>
    </row>
    <row r="191" spans="2:18">
      <c r="B191" s="47">
        <v>40989</v>
      </c>
      <c r="C191" s="183">
        <v>1402.8900149999999</v>
      </c>
      <c r="D191" s="23">
        <f t="shared" si="22"/>
        <v>-1.8711971103763103E-3</v>
      </c>
      <c r="E191" s="23">
        <f t="shared" si="26"/>
        <v>1.1104691742359449</v>
      </c>
      <c r="F191" s="47">
        <v>40989</v>
      </c>
      <c r="G191" s="183">
        <v>29.050941999999999</v>
      </c>
      <c r="H191" s="48">
        <f t="shared" si="23"/>
        <v>-2.0161368586225636E-3</v>
      </c>
      <c r="I191" s="23">
        <f t="shared" si="24"/>
        <v>1.0399749540730134</v>
      </c>
      <c r="L191" s="22"/>
      <c r="N191" s="50">
        <f t="shared" si="18"/>
        <v>40989</v>
      </c>
      <c r="O191" s="51">
        <f t="shared" si="25"/>
        <v>108.99280565059584</v>
      </c>
      <c r="P191" s="51">
        <f t="shared" si="19"/>
        <v>101.38246297304465</v>
      </c>
      <c r="Q191" s="56">
        <f t="shared" si="20"/>
        <v>1402.8900149999999</v>
      </c>
      <c r="R191" s="52">
        <f t="shared" si="21"/>
        <v>29.050941999999999</v>
      </c>
    </row>
    <row r="192" spans="2:18">
      <c r="B192" s="47">
        <v>40990</v>
      </c>
      <c r="C192" s="183">
        <v>1392.780029</v>
      </c>
      <c r="D192" s="23">
        <f t="shared" si="22"/>
        <v>-7.2065421322425882E-3</v>
      </c>
      <c r="E192" s="23">
        <f t="shared" si="26"/>
        <v>1.1032626321037022</v>
      </c>
      <c r="F192" s="47">
        <v>40990</v>
      </c>
      <c r="G192" s="183">
        <v>28.97269</v>
      </c>
      <c r="H192" s="48">
        <f t="shared" si="23"/>
        <v>-2.6936131709601741E-3</v>
      </c>
      <c r="I192" s="23">
        <f t="shared" si="24"/>
        <v>1.0372813409020534</v>
      </c>
      <c r="L192" s="22"/>
      <c r="N192" s="50">
        <f t="shared" si="18"/>
        <v>40990</v>
      </c>
      <c r="O192" s="51">
        <f t="shared" si="25"/>
        <v>108.20734440456347</v>
      </c>
      <c r="P192" s="51">
        <f t="shared" si="19"/>
        <v>101.10937783547607</v>
      </c>
      <c r="Q192" s="56">
        <f t="shared" si="20"/>
        <v>1392.780029</v>
      </c>
      <c r="R192" s="52">
        <f t="shared" si="21"/>
        <v>28.97269</v>
      </c>
    </row>
    <row r="193" spans="2:18">
      <c r="B193" s="47">
        <v>40991</v>
      </c>
      <c r="C193" s="183">
        <v>1397.1099850000001</v>
      </c>
      <c r="D193" s="23">
        <f t="shared" si="22"/>
        <v>3.1088584771774563E-3</v>
      </c>
      <c r="E193" s="23">
        <f t="shared" si="26"/>
        <v>1.1063714905808797</v>
      </c>
      <c r="F193" s="47">
        <v>40991</v>
      </c>
      <c r="G193" s="183">
        <v>29.006923</v>
      </c>
      <c r="H193" s="48">
        <f t="shared" si="23"/>
        <v>1.1815609803578209E-3</v>
      </c>
      <c r="I193" s="23">
        <f t="shared" si="24"/>
        <v>1.0384629018824112</v>
      </c>
      <c r="L193" s="22"/>
      <c r="N193" s="50">
        <f t="shared" si="18"/>
        <v>40991</v>
      </c>
      <c r="O193" s="51">
        <f t="shared" si="25"/>
        <v>108.54374572450847</v>
      </c>
      <c r="P193" s="51">
        <f t="shared" si="19"/>
        <v>101.22884473107472</v>
      </c>
      <c r="Q193" s="56">
        <f t="shared" si="20"/>
        <v>1397.1099850000001</v>
      </c>
      <c r="R193" s="52">
        <f t="shared" si="21"/>
        <v>29.006923</v>
      </c>
    </row>
    <row r="194" spans="2:18">
      <c r="B194" s="47">
        <v>40994</v>
      </c>
      <c r="C194" s="183">
        <v>1416.51001</v>
      </c>
      <c r="D194" s="23">
        <f t="shared" si="22"/>
        <v>1.3885825173599375E-2</v>
      </c>
      <c r="E194" s="23">
        <f t="shared" si="26"/>
        <v>1.1202573157544791</v>
      </c>
      <c r="F194" s="47">
        <v>40994</v>
      </c>
      <c r="G194" s="183">
        <v>29.319929999999999</v>
      </c>
      <c r="H194" s="48">
        <f t="shared" si="23"/>
        <v>1.0790768810604146E-2</v>
      </c>
      <c r="I194" s="23">
        <f t="shared" si="24"/>
        <v>1.0492536706930153</v>
      </c>
      <c r="L194" s="22"/>
      <c r="N194" s="50">
        <f t="shared" si="18"/>
        <v>40994</v>
      </c>
      <c r="O194" s="51">
        <f t="shared" si="25"/>
        <v>110.0509652013266</v>
      </c>
      <c r="P194" s="51">
        <f t="shared" si="19"/>
        <v>102.32118179153231</v>
      </c>
      <c r="Q194" s="56">
        <f t="shared" si="20"/>
        <v>1416.51001</v>
      </c>
      <c r="R194" s="52">
        <f t="shared" si="21"/>
        <v>29.319929999999999</v>
      </c>
    </row>
    <row r="195" spans="2:18">
      <c r="B195" s="47">
        <v>40995</v>
      </c>
      <c r="C195" s="183">
        <v>1412.5200199999999</v>
      </c>
      <c r="D195" s="23">
        <f t="shared" si="22"/>
        <v>-2.8167750117064072E-3</v>
      </c>
      <c r="E195" s="23">
        <f t="shared" si="26"/>
        <v>1.1174405407427725</v>
      </c>
      <c r="F195" s="47">
        <v>40995</v>
      </c>
      <c r="G195" s="183">
        <v>29.471540999999998</v>
      </c>
      <c r="H195" s="48">
        <f t="shared" si="23"/>
        <v>5.1709195758653514E-3</v>
      </c>
      <c r="I195" s="23">
        <f t="shared" si="24"/>
        <v>1.0544245902688807</v>
      </c>
      <c r="N195" s="50">
        <f t="shared" si="18"/>
        <v>40995</v>
      </c>
      <c r="O195" s="51">
        <f t="shared" si="25"/>
        <v>109.74097639253333</v>
      </c>
      <c r="P195" s="51">
        <f t="shared" si="19"/>
        <v>102.85027639348381</v>
      </c>
      <c r="Q195" s="56">
        <f t="shared" si="20"/>
        <v>1412.5200199999999</v>
      </c>
      <c r="R195" s="52">
        <f t="shared" si="21"/>
        <v>29.471540999999998</v>
      </c>
    </row>
    <row r="196" spans="2:18">
      <c r="B196" s="47">
        <v>40996</v>
      </c>
      <c r="C196" s="183">
        <v>1405.540039</v>
      </c>
      <c r="D196" s="23">
        <f t="shared" si="22"/>
        <v>-4.9415094307830865E-3</v>
      </c>
      <c r="E196" s="23">
        <f t="shared" si="26"/>
        <v>1.1124990313119896</v>
      </c>
      <c r="F196" s="47">
        <v>40996</v>
      </c>
      <c r="G196" s="183">
        <v>29.143864000000001</v>
      </c>
      <c r="H196" s="48">
        <f t="shared" si="23"/>
        <v>-1.1118420987894617E-2</v>
      </c>
      <c r="I196" s="23">
        <f t="shared" si="24"/>
        <v>1.043306169280986</v>
      </c>
      <c r="N196" s="50">
        <f t="shared" ref="N196:N259" si="27">B196</f>
        <v>40996</v>
      </c>
      <c r="O196" s="51">
        <f t="shared" si="25"/>
        <v>109.19869032274627</v>
      </c>
      <c r="P196" s="51">
        <f t="shared" ref="P196:P259" si="28">(R196/$R$3)*100</f>
        <v>101.70674372181973</v>
      </c>
      <c r="Q196" s="56">
        <f t="shared" ref="Q196:Q259" si="29">C196</f>
        <v>1405.540039</v>
      </c>
      <c r="R196" s="52">
        <f t="shared" ref="R196:R259" si="30">G196</f>
        <v>29.143864000000001</v>
      </c>
    </row>
    <row r="197" spans="2:18">
      <c r="B197" s="47">
        <v>40997</v>
      </c>
      <c r="C197" s="183">
        <v>1403.280029</v>
      </c>
      <c r="D197" s="23">
        <f t="shared" ref="D197:D260" si="31">C197/C196-1</f>
        <v>-1.6079300036219157E-3</v>
      </c>
      <c r="E197" s="23">
        <f t="shared" si="26"/>
        <v>1.1108911013083675</v>
      </c>
      <c r="F197" s="47">
        <v>40997</v>
      </c>
      <c r="G197" s="183">
        <v>29.109631</v>
      </c>
      <c r="H197" s="48">
        <f t="shared" ref="H197:H260" si="32">G197/G196-1</f>
        <v>-1.1746211826956232E-3</v>
      </c>
      <c r="I197" s="23">
        <f t="shared" ref="I197:I260" si="33">I196+H197</f>
        <v>1.0421315480982902</v>
      </c>
      <c r="L197" s="22"/>
      <c r="N197" s="50">
        <f t="shared" si="27"/>
        <v>40997</v>
      </c>
      <c r="O197" s="51">
        <f t="shared" ref="O197:O260" si="34">(Q197/$Q$3)*100</f>
        <v>109.02310647222014</v>
      </c>
      <c r="P197" s="51">
        <f t="shared" si="28"/>
        <v>101.58727682622109</v>
      </c>
      <c r="Q197" s="56">
        <f t="shared" si="29"/>
        <v>1403.280029</v>
      </c>
      <c r="R197" s="52">
        <f t="shared" si="30"/>
        <v>29.109631</v>
      </c>
    </row>
    <row r="198" spans="2:18">
      <c r="B198" s="47">
        <v>40998</v>
      </c>
      <c r="C198" s="183">
        <v>1408.469971</v>
      </c>
      <c r="D198" s="23">
        <f t="shared" si="31"/>
        <v>3.6984364437213646E-3</v>
      </c>
      <c r="E198" s="23">
        <f t="shared" ref="E198:E261" si="35">E197+D198</f>
        <v>1.1145895377520889</v>
      </c>
      <c r="F198" s="47">
        <v>40998</v>
      </c>
      <c r="G198" s="183">
        <v>29.236785999999999</v>
      </c>
      <c r="H198" s="48">
        <f t="shared" si="32"/>
        <v>4.368141939002923E-3</v>
      </c>
      <c r="I198" s="23">
        <f t="shared" si="33"/>
        <v>1.0464996900372932</v>
      </c>
      <c r="L198" s="22"/>
      <c r="N198" s="50">
        <f t="shared" si="27"/>
        <v>40998</v>
      </c>
      <c r="O198" s="51">
        <f t="shared" si="34"/>
        <v>109.4263215024047</v>
      </c>
      <c r="P198" s="51">
        <f t="shared" si="28"/>
        <v>102.0310244705948</v>
      </c>
      <c r="Q198" s="56">
        <f t="shared" si="29"/>
        <v>1408.469971</v>
      </c>
      <c r="R198" s="52">
        <f t="shared" si="30"/>
        <v>29.236785999999999</v>
      </c>
    </row>
    <row r="199" spans="2:18">
      <c r="B199" s="47">
        <v>41001</v>
      </c>
      <c r="C199" s="183">
        <v>1419.040039</v>
      </c>
      <c r="D199" s="23">
        <f t="shared" si="31"/>
        <v>7.5046456208756052E-3</v>
      </c>
      <c r="E199" s="23">
        <f t="shared" si="35"/>
        <v>1.1220941833729645</v>
      </c>
      <c r="F199" s="47">
        <v>41001</v>
      </c>
      <c r="G199" s="183">
        <v>29.466653000000001</v>
      </c>
      <c r="H199" s="48">
        <f t="shared" si="32"/>
        <v>7.8622527113616503E-3</v>
      </c>
      <c r="I199" s="23">
        <f t="shared" si="33"/>
        <v>1.0543619427486548</v>
      </c>
      <c r="N199" s="50">
        <f t="shared" si="27"/>
        <v>41001</v>
      </c>
      <c r="O199" s="51">
        <f t="shared" si="34"/>
        <v>110.24752726687626</v>
      </c>
      <c r="P199" s="51">
        <f t="shared" si="28"/>
        <v>102.83321816938174</v>
      </c>
      <c r="Q199" s="56">
        <f t="shared" si="29"/>
        <v>1419.040039</v>
      </c>
      <c r="R199" s="52">
        <f t="shared" si="30"/>
        <v>29.466653000000001</v>
      </c>
    </row>
    <row r="200" spans="2:18">
      <c r="B200" s="47">
        <v>41002</v>
      </c>
      <c r="C200" s="183">
        <v>1413.380005</v>
      </c>
      <c r="D200" s="23">
        <f t="shared" si="31"/>
        <v>-3.9886358696323843E-3</v>
      </c>
      <c r="E200" s="23">
        <f t="shared" si="35"/>
        <v>1.1181055475033321</v>
      </c>
      <c r="F200" s="47">
        <v>41002</v>
      </c>
      <c r="G200" s="183">
        <v>29.476434999999999</v>
      </c>
      <c r="H200" s="48">
        <f t="shared" si="32"/>
        <v>3.3196847975913713E-4</v>
      </c>
      <c r="I200" s="23">
        <f t="shared" si="33"/>
        <v>1.0546939112284139</v>
      </c>
      <c r="N200" s="50">
        <f t="shared" si="27"/>
        <v>41002</v>
      </c>
      <c r="O200" s="51">
        <f t="shared" si="34"/>
        <v>109.8077900250813</v>
      </c>
      <c r="P200" s="51">
        <f t="shared" si="28"/>
        <v>102.86735555648616</v>
      </c>
      <c r="Q200" s="56">
        <f t="shared" si="29"/>
        <v>1413.380005</v>
      </c>
      <c r="R200" s="52">
        <f t="shared" si="30"/>
        <v>29.476434999999999</v>
      </c>
    </row>
    <row r="201" spans="2:18">
      <c r="B201" s="47">
        <v>41003</v>
      </c>
      <c r="C201" s="183">
        <v>1398.959961</v>
      </c>
      <c r="D201" s="23">
        <f t="shared" si="31"/>
        <v>-1.020252440885494E-2</v>
      </c>
      <c r="E201" s="23">
        <f t="shared" si="35"/>
        <v>1.1079030230944773</v>
      </c>
      <c r="F201" s="47">
        <v>41003</v>
      </c>
      <c r="G201" s="184">
        <v>29.227004000000001</v>
      </c>
      <c r="H201" s="48">
        <f t="shared" si="32"/>
        <v>-8.4620477340627831E-3</v>
      </c>
      <c r="I201" s="23">
        <f t="shared" si="33"/>
        <v>1.0462318634943513</v>
      </c>
      <c r="L201" s="22"/>
      <c r="N201" s="50">
        <f t="shared" si="27"/>
        <v>41003</v>
      </c>
      <c r="O201" s="51">
        <f t="shared" si="34"/>
        <v>108.68747336706801</v>
      </c>
      <c r="P201" s="51">
        <f t="shared" si="28"/>
        <v>101.99688708349038</v>
      </c>
      <c r="Q201" s="56">
        <f t="shared" si="29"/>
        <v>1398.959961</v>
      </c>
      <c r="R201" s="52">
        <f t="shared" si="30"/>
        <v>29.227004000000001</v>
      </c>
    </row>
    <row r="202" spans="2:18">
      <c r="B202" s="47">
        <v>41004</v>
      </c>
      <c r="C202" s="183">
        <v>1398.079956</v>
      </c>
      <c r="D202" s="23">
        <f t="shared" si="31"/>
        <v>-6.2904230609350797E-4</v>
      </c>
      <c r="E202" s="23">
        <f t="shared" si="35"/>
        <v>1.1072739807883838</v>
      </c>
      <c r="F202" s="47">
        <v>41004</v>
      </c>
      <c r="G202" s="183">
        <v>29.134081999999999</v>
      </c>
      <c r="H202" s="48">
        <f t="shared" si="32"/>
        <v>-3.1793200562055812E-3</v>
      </c>
      <c r="I202" s="23">
        <f t="shared" si="33"/>
        <v>1.0430525434381457</v>
      </c>
      <c r="N202" s="50">
        <f t="shared" si="27"/>
        <v>41004</v>
      </c>
      <c r="O202" s="51">
        <f t="shared" si="34"/>
        <v>108.6191043481777</v>
      </c>
      <c r="P202" s="51">
        <f t="shared" si="28"/>
        <v>101.67260633471528</v>
      </c>
      <c r="Q202" s="56">
        <f t="shared" si="29"/>
        <v>1398.079956</v>
      </c>
      <c r="R202" s="52">
        <f t="shared" si="30"/>
        <v>29.134081999999999</v>
      </c>
    </row>
    <row r="203" spans="2:18">
      <c r="B203" s="47">
        <v>41008</v>
      </c>
      <c r="C203" s="183">
        <v>1382.1999510000001</v>
      </c>
      <c r="D203" s="23">
        <f t="shared" si="31"/>
        <v>-1.135843835815642E-2</v>
      </c>
      <c r="E203" s="23">
        <f t="shared" si="35"/>
        <v>1.0959155424302274</v>
      </c>
      <c r="F203" s="47">
        <v>41008</v>
      </c>
      <c r="G203" s="183">
        <v>28.596102999999999</v>
      </c>
      <c r="H203" s="48">
        <f t="shared" si="32"/>
        <v>-1.846562386966577E-2</v>
      </c>
      <c r="I203" s="23">
        <f t="shared" si="33"/>
        <v>1.0245869195684798</v>
      </c>
      <c r="N203" s="50">
        <f t="shared" si="27"/>
        <v>41008</v>
      </c>
      <c r="O203" s="51">
        <f t="shared" si="34"/>
        <v>107.38536094692077</v>
      </c>
      <c r="P203" s="51">
        <f t="shared" si="28"/>
        <v>99.795158228289836</v>
      </c>
      <c r="Q203" s="56">
        <f t="shared" si="29"/>
        <v>1382.1999510000001</v>
      </c>
      <c r="R203" s="52">
        <f t="shared" si="30"/>
        <v>28.596102999999999</v>
      </c>
    </row>
    <row r="204" spans="2:18">
      <c r="B204" s="47">
        <v>41009</v>
      </c>
      <c r="C204" s="183">
        <v>1358.589966</v>
      </c>
      <c r="D204" s="23">
        <f t="shared" si="31"/>
        <v>-1.708145408550954E-2</v>
      </c>
      <c r="E204" s="23">
        <f t="shared" si="35"/>
        <v>1.0788340883447178</v>
      </c>
      <c r="F204" s="47">
        <v>41009</v>
      </c>
      <c r="G204" s="183">
        <v>28.204841999999999</v>
      </c>
      <c r="H204" s="48">
        <f t="shared" si="32"/>
        <v>-1.3682318881002797E-2</v>
      </c>
      <c r="I204" s="23">
        <f t="shared" si="33"/>
        <v>1.0109046006874771</v>
      </c>
      <c r="L204" s="22"/>
      <c r="N204" s="50">
        <f t="shared" si="27"/>
        <v>41009</v>
      </c>
      <c r="O204" s="51">
        <f t="shared" si="34"/>
        <v>105.55106283445006</v>
      </c>
      <c r="P204" s="51">
        <f t="shared" si="28"/>
        <v>98.429729050630257</v>
      </c>
      <c r="Q204" s="56">
        <f t="shared" si="29"/>
        <v>1358.589966</v>
      </c>
      <c r="R204" s="52">
        <f t="shared" si="30"/>
        <v>28.204841999999999</v>
      </c>
    </row>
    <row r="205" spans="2:18">
      <c r="B205" s="47">
        <v>41010</v>
      </c>
      <c r="C205" s="183">
        <v>1368.709961</v>
      </c>
      <c r="D205" s="23">
        <f t="shared" si="31"/>
        <v>7.4488957325333782E-3</v>
      </c>
      <c r="E205" s="23">
        <f t="shared" si="35"/>
        <v>1.0862829840772512</v>
      </c>
      <c r="F205" s="47">
        <v>41010</v>
      </c>
      <c r="G205" s="183">
        <v>28.429818000000001</v>
      </c>
      <c r="H205" s="48">
        <f t="shared" si="32"/>
        <v>7.9765027579308256E-3</v>
      </c>
      <c r="I205" s="23">
        <f t="shared" si="33"/>
        <v>1.0188811034454079</v>
      </c>
      <c r="N205" s="50">
        <f t="shared" si="27"/>
        <v>41010</v>
      </c>
      <c r="O205" s="51">
        <f t="shared" si="34"/>
        <v>106.33730169596195</v>
      </c>
      <c r="P205" s="51">
        <f t="shared" si="28"/>
        <v>99.21485405586499</v>
      </c>
      <c r="Q205" s="56">
        <f t="shared" si="29"/>
        <v>1368.709961</v>
      </c>
      <c r="R205" s="52">
        <f t="shared" si="30"/>
        <v>28.429818000000001</v>
      </c>
    </row>
    <row r="206" spans="2:18">
      <c r="B206" s="47">
        <v>41011</v>
      </c>
      <c r="C206" s="183">
        <v>1387.5699460000001</v>
      </c>
      <c r="D206" s="23">
        <f t="shared" si="31"/>
        <v>1.3779387552802502E-2</v>
      </c>
      <c r="E206" s="23">
        <f t="shared" si="35"/>
        <v>1.1000623716300537</v>
      </c>
      <c r="F206" s="47">
        <v>41011</v>
      </c>
      <c r="G206" s="183">
        <v>28.713479</v>
      </c>
      <c r="H206" s="48">
        <f t="shared" si="32"/>
        <v>9.9775876159320376E-3</v>
      </c>
      <c r="I206" s="23">
        <f t="shared" si="33"/>
        <v>1.02885869106134</v>
      </c>
      <c r="L206" s="22"/>
      <c r="N206" s="50">
        <f t="shared" si="27"/>
        <v>41011</v>
      </c>
      <c r="O206" s="51">
        <f t="shared" si="34"/>
        <v>107.80256458734989</v>
      </c>
      <c r="P206" s="51">
        <f t="shared" si="28"/>
        <v>100.20477895500927</v>
      </c>
      <c r="Q206" s="56">
        <f t="shared" si="29"/>
        <v>1387.5699460000001</v>
      </c>
      <c r="R206" s="52">
        <f t="shared" si="30"/>
        <v>28.713479</v>
      </c>
    </row>
    <row r="207" spans="2:18">
      <c r="B207" s="47">
        <v>41012</v>
      </c>
      <c r="C207" s="183">
        <v>1370.26001</v>
      </c>
      <c r="D207" s="23">
        <f t="shared" si="31"/>
        <v>-1.2475000665660207E-2</v>
      </c>
      <c r="E207" s="23">
        <f t="shared" si="35"/>
        <v>1.0875873709643935</v>
      </c>
      <c r="F207" s="47">
        <v>41012</v>
      </c>
      <c r="G207" s="183">
        <v>28.38091</v>
      </c>
      <c r="H207" s="48">
        <f t="shared" si="32"/>
        <v>-1.158233037522205E-2</v>
      </c>
      <c r="I207" s="23">
        <f t="shared" si="33"/>
        <v>1.0172763606861179</v>
      </c>
      <c r="L207" s="22"/>
      <c r="N207" s="50">
        <f t="shared" si="27"/>
        <v>41012</v>
      </c>
      <c r="O207" s="51">
        <f t="shared" si="34"/>
        <v>106.45772752236282</v>
      </c>
      <c r="P207" s="51">
        <f t="shared" si="28"/>
        <v>99.044174099976274</v>
      </c>
      <c r="Q207" s="56">
        <f t="shared" si="29"/>
        <v>1370.26001</v>
      </c>
      <c r="R207" s="52">
        <f t="shared" si="30"/>
        <v>28.38091</v>
      </c>
    </row>
    <row r="208" spans="2:18">
      <c r="B208" s="47">
        <v>41015</v>
      </c>
      <c r="C208" s="183">
        <v>1369.5699460000001</v>
      </c>
      <c r="D208" s="23">
        <f t="shared" si="31"/>
        <v>-5.0360077281963456E-4</v>
      </c>
      <c r="E208" s="23">
        <f t="shared" si="35"/>
        <v>1.0870837701915739</v>
      </c>
      <c r="F208" s="47">
        <v>41015</v>
      </c>
      <c r="G208" s="183">
        <v>26.458852</v>
      </c>
      <c r="H208" s="48">
        <f t="shared" si="32"/>
        <v>-6.7723621265139089E-2</v>
      </c>
      <c r="I208" s="23">
        <f t="shared" si="33"/>
        <v>0.94955273942097884</v>
      </c>
      <c r="N208" s="50">
        <f t="shared" si="27"/>
        <v>41015</v>
      </c>
      <c r="O208" s="51">
        <f t="shared" si="34"/>
        <v>106.40411532850993</v>
      </c>
      <c r="P208" s="51">
        <f t="shared" si="28"/>
        <v>92.33654396471097</v>
      </c>
      <c r="Q208" s="56">
        <f t="shared" si="29"/>
        <v>1369.5699460000001</v>
      </c>
      <c r="R208" s="52">
        <f t="shared" si="30"/>
        <v>26.458852</v>
      </c>
    </row>
    <row r="209" spans="2:18">
      <c r="B209" s="47">
        <v>41016</v>
      </c>
      <c r="C209" s="183">
        <v>1390.780029</v>
      </c>
      <c r="D209" s="23">
        <f t="shared" si="31"/>
        <v>1.5486673800010564E-2</v>
      </c>
      <c r="E209" s="23">
        <f t="shared" si="35"/>
        <v>1.1025704439915844</v>
      </c>
      <c r="F209" s="47">
        <v>41016</v>
      </c>
      <c r="G209" s="183">
        <v>26.722951999999999</v>
      </c>
      <c r="H209" s="48">
        <f t="shared" si="32"/>
        <v>9.9815366139088813E-3</v>
      </c>
      <c r="I209" s="23">
        <f t="shared" si="33"/>
        <v>0.95953427603488772</v>
      </c>
      <c r="N209" s="50">
        <f t="shared" si="27"/>
        <v>41016</v>
      </c>
      <c r="O209" s="51">
        <f t="shared" si="34"/>
        <v>108.05196115358126</v>
      </c>
      <c r="P209" s="51">
        <f t="shared" si="28"/>
        <v>93.258204559096541</v>
      </c>
      <c r="Q209" s="56">
        <f t="shared" si="29"/>
        <v>1390.780029</v>
      </c>
      <c r="R209" s="52">
        <f t="shared" si="30"/>
        <v>26.722951999999999</v>
      </c>
    </row>
    <row r="210" spans="2:18">
      <c r="B210" s="47">
        <v>41017</v>
      </c>
      <c r="C210" s="183">
        <v>1385.1400149999999</v>
      </c>
      <c r="D210" s="23">
        <f t="shared" si="31"/>
        <v>-4.0552883147562113E-3</v>
      </c>
      <c r="E210" s="23">
        <f t="shared" si="35"/>
        <v>1.0985151556768282</v>
      </c>
      <c r="F210" s="47">
        <v>41017</v>
      </c>
      <c r="G210" s="183">
        <v>26.600684000000001</v>
      </c>
      <c r="H210" s="48">
        <f t="shared" si="32"/>
        <v>-4.5753927185887555E-3</v>
      </c>
      <c r="I210" s="23">
        <f t="shared" si="33"/>
        <v>0.95495888331629897</v>
      </c>
      <c r="L210" s="22"/>
      <c r="N210" s="50">
        <f t="shared" si="27"/>
        <v>41017</v>
      </c>
      <c r="O210" s="51">
        <f t="shared" si="34"/>
        <v>107.61377929812865</v>
      </c>
      <c r="P210" s="51">
        <f t="shared" si="28"/>
        <v>92.831511649008192</v>
      </c>
      <c r="Q210" s="56">
        <f t="shared" si="29"/>
        <v>1385.1400149999999</v>
      </c>
      <c r="R210" s="52">
        <f t="shared" si="30"/>
        <v>26.600684000000001</v>
      </c>
    </row>
    <row r="211" spans="2:18">
      <c r="B211" s="47">
        <v>41018</v>
      </c>
      <c r="C211" s="183">
        <v>1376.920044</v>
      </c>
      <c r="D211" s="23">
        <f t="shared" si="31"/>
        <v>-5.9343971807788165E-3</v>
      </c>
      <c r="E211" s="23">
        <f t="shared" si="35"/>
        <v>1.0925807584960494</v>
      </c>
      <c r="F211" s="47">
        <v>41018</v>
      </c>
      <c r="G211" s="183">
        <v>26.497979999999998</v>
      </c>
      <c r="H211" s="48">
        <f t="shared" si="32"/>
        <v>-3.8609533499215365E-3</v>
      </c>
      <c r="I211" s="23">
        <f t="shared" si="33"/>
        <v>0.95109792996637743</v>
      </c>
      <c r="L211" s="22"/>
      <c r="N211" s="50">
        <f t="shared" si="27"/>
        <v>41018</v>
      </c>
      <c r="O211" s="51">
        <f t="shared" si="34"/>
        <v>106.97515638964887</v>
      </c>
      <c r="P211" s="51">
        <f t="shared" si="28"/>
        <v>92.473093513128674</v>
      </c>
      <c r="Q211" s="56">
        <f t="shared" si="29"/>
        <v>1376.920044</v>
      </c>
      <c r="R211" s="52">
        <f t="shared" si="30"/>
        <v>26.497979999999998</v>
      </c>
    </row>
    <row r="212" spans="2:18">
      <c r="B212" s="47">
        <v>41019</v>
      </c>
      <c r="C212" s="183">
        <v>1378.530029</v>
      </c>
      <c r="D212" s="23">
        <f t="shared" si="31"/>
        <v>1.1692654246815426E-3</v>
      </c>
      <c r="E212" s="23">
        <f t="shared" si="35"/>
        <v>1.093750023920731</v>
      </c>
      <c r="F212" s="47">
        <v>41019</v>
      </c>
      <c r="G212" s="183">
        <v>26.493086999999999</v>
      </c>
      <c r="H212" s="48">
        <f t="shared" si="32"/>
        <v>-1.8465558506719493E-4</v>
      </c>
      <c r="I212" s="23">
        <f t="shared" si="33"/>
        <v>0.95091327438131024</v>
      </c>
      <c r="L212" s="22"/>
      <c r="N212" s="50">
        <f t="shared" si="27"/>
        <v>41019</v>
      </c>
      <c r="O212" s="51">
        <f t="shared" si="34"/>
        <v>107.10023874131518</v>
      </c>
      <c r="P212" s="51">
        <f t="shared" si="28"/>
        <v>92.456017839943044</v>
      </c>
      <c r="Q212" s="56">
        <f t="shared" si="29"/>
        <v>1378.530029</v>
      </c>
      <c r="R212" s="52">
        <f t="shared" si="30"/>
        <v>26.493086999999999</v>
      </c>
    </row>
    <row r="213" spans="2:18">
      <c r="B213" s="47">
        <v>41022</v>
      </c>
      <c r="C213" s="183">
        <v>1366.9399410000001</v>
      </c>
      <c r="D213" s="23">
        <f t="shared" si="31"/>
        <v>-8.4075702060748547E-3</v>
      </c>
      <c r="E213" s="23">
        <f t="shared" si="35"/>
        <v>1.0853424537146561</v>
      </c>
      <c r="F213" s="47">
        <v>41022</v>
      </c>
      <c r="G213" s="183">
        <v>26.468634000000002</v>
      </c>
      <c r="H213" s="48">
        <f t="shared" si="32"/>
        <v>-9.2299549690066929E-4</v>
      </c>
      <c r="I213" s="23">
        <f t="shared" si="33"/>
        <v>0.94999027888440957</v>
      </c>
      <c r="L213" s="22"/>
      <c r="N213" s="50">
        <f t="shared" si="27"/>
        <v>41022</v>
      </c>
      <c r="O213" s="51">
        <f t="shared" si="34"/>
        <v>106.19978596501021</v>
      </c>
      <c r="P213" s="51">
        <f t="shared" si="28"/>
        <v>92.370681351815392</v>
      </c>
      <c r="Q213" s="56">
        <f t="shared" si="29"/>
        <v>1366.9399410000001</v>
      </c>
      <c r="R213" s="52">
        <f t="shared" si="30"/>
        <v>26.468634000000002</v>
      </c>
    </row>
    <row r="214" spans="2:18">
      <c r="B214" s="47">
        <v>41023</v>
      </c>
      <c r="C214" s="183">
        <v>1371.969971</v>
      </c>
      <c r="D214" s="23">
        <f t="shared" si="31"/>
        <v>3.6797739601639456E-3</v>
      </c>
      <c r="E214" s="23">
        <f t="shared" si="35"/>
        <v>1.08902222767482</v>
      </c>
      <c r="F214" s="47">
        <v>41023</v>
      </c>
      <c r="G214" s="183">
        <v>26.781639999999999</v>
      </c>
      <c r="H214" s="48">
        <f t="shared" si="32"/>
        <v>1.1825544151617295E-2</v>
      </c>
      <c r="I214" s="23">
        <f t="shared" si="33"/>
        <v>0.96181582303602686</v>
      </c>
      <c r="N214" s="50">
        <f t="shared" si="27"/>
        <v>41023</v>
      </c>
      <c r="O214" s="51">
        <f t="shared" si="34"/>
        <v>106.59057717197923</v>
      </c>
      <c r="P214" s="51">
        <f t="shared" si="28"/>
        <v>93.463014922456267</v>
      </c>
      <c r="Q214" s="56">
        <f t="shared" si="29"/>
        <v>1371.969971</v>
      </c>
      <c r="R214" s="52">
        <f t="shared" si="30"/>
        <v>26.781639999999999</v>
      </c>
    </row>
    <row r="215" spans="2:18">
      <c r="B215" s="47">
        <v>41024</v>
      </c>
      <c r="C215" s="183">
        <v>1390.6899410000001</v>
      </c>
      <c r="D215" s="23">
        <f t="shared" si="31"/>
        <v>1.3644591642450798E-2</v>
      </c>
      <c r="E215" s="23">
        <f t="shared" si="35"/>
        <v>1.1026668193172708</v>
      </c>
      <c r="F215" s="47">
        <v>41024</v>
      </c>
      <c r="G215" s="183">
        <v>26.874566000000002</v>
      </c>
      <c r="H215" s="48">
        <f t="shared" si="32"/>
        <v>3.4697651077379987E-3</v>
      </c>
      <c r="I215" s="23">
        <f t="shared" si="33"/>
        <v>0.96528558814376486</v>
      </c>
      <c r="N215" s="50">
        <f t="shared" si="27"/>
        <v>41024</v>
      </c>
      <c r="O215" s="51">
        <f t="shared" si="34"/>
        <v>108.04496207042402</v>
      </c>
      <c r="P215" s="51">
        <f t="shared" si="28"/>
        <v>93.7873096304982</v>
      </c>
      <c r="Q215" s="56">
        <f t="shared" si="29"/>
        <v>1390.6899410000001</v>
      </c>
      <c r="R215" s="52">
        <f t="shared" si="30"/>
        <v>26.874566000000002</v>
      </c>
    </row>
    <row r="216" spans="2:18">
      <c r="B216" s="47">
        <v>41025</v>
      </c>
      <c r="C216" s="183">
        <v>1399.9799800000001</v>
      </c>
      <c r="D216" s="23">
        <f t="shared" si="31"/>
        <v>6.6801655251205183E-3</v>
      </c>
      <c r="E216" s="23">
        <f t="shared" si="35"/>
        <v>1.1093469848423914</v>
      </c>
      <c r="F216" s="47">
        <v>41025</v>
      </c>
      <c r="G216" s="183">
        <v>26.747405000000001</v>
      </c>
      <c r="H216" s="48">
        <f t="shared" si="32"/>
        <v>-4.7316485036447142E-3</v>
      </c>
      <c r="I216" s="23">
        <f t="shared" si="33"/>
        <v>0.96055393964012015</v>
      </c>
      <c r="N216" s="50">
        <f t="shared" si="27"/>
        <v>41025</v>
      </c>
      <c r="O216" s="51">
        <f t="shared" si="34"/>
        <v>108.76672030120982</v>
      </c>
      <c r="P216" s="51">
        <f t="shared" si="28"/>
        <v>93.343541047224193</v>
      </c>
      <c r="Q216" s="56">
        <f t="shared" si="29"/>
        <v>1399.9799800000001</v>
      </c>
      <c r="R216" s="52">
        <f t="shared" si="30"/>
        <v>26.747405000000001</v>
      </c>
    </row>
    <row r="217" spans="2:18">
      <c r="B217" s="47">
        <v>41026</v>
      </c>
      <c r="C217" s="183">
        <v>1403.3599850000001</v>
      </c>
      <c r="D217" s="23">
        <f t="shared" si="31"/>
        <v>2.4143238105447384E-3</v>
      </c>
      <c r="E217" s="23">
        <f t="shared" si="35"/>
        <v>1.1117613086529361</v>
      </c>
      <c r="F217" s="47">
        <v>41026</v>
      </c>
      <c r="G217" s="183">
        <v>26.943034999999998</v>
      </c>
      <c r="H217" s="48">
        <f t="shared" si="32"/>
        <v>7.3139805525057611E-3</v>
      </c>
      <c r="I217" s="23">
        <f t="shared" si="33"/>
        <v>0.96786792019262591</v>
      </c>
      <c r="N217" s="50">
        <f t="shared" si="27"/>
        <v>41026</v>
      </c>
      <c r="O217" s="51">
        <f t="shared" si="34"/>
        <v>109.0293183838279</v>
      </c>
      <c r="P217" s="51">
        <f t="shared" si="28"/>
        <v>94.026253891145629</v>
      </c>
      <c r="Q217" s="56">
        <f t="shared" si="29"/>
        <v>1403.3599850000001</v>
      </c>
      <c r="R217" s="52">
        <f t="shared" si="30"/>
        <v>26.943034999999998</v>
      </c>
    </row>
    <row r="218" spans="2:18">
      <c r="B218" s="47">
        <v>41029</v>
      </c>
      <c r="C218" s="183">
        <v>1397.910034</v>
      </c>
      <c r="D218" s="23">
        <f t="shared" si="31"/>
        <v>-3.8835017801936988E-3</v>
      </c>
      <c r="E218" s="23">
        <f t="shared" si="35"/>
        <v>1.1078778068727424</v>
      </c>
      <c r="F218" s="47">
        <v>41029</v>
      </c>
      <c r="G218" s="183">
        <v>27.099537999999999</v>
      </c>
      <c r="H218" s="48">
        <f t="shared" si="32"/>
        <v>5.808662609835924E-3</v>
      </c>
      <c r="I218" s="23">
        <f t="shared" si="33"/>
        <v>0.97367658280246183</v>
      </c>
      <c r="N218" s="50">
        <f t="shared" si="27"/>
        <v>41029</v>
      </c>
      <c r="O218" s="51">
        <f t="shared" si="34"/>
        <v>108.60590283179098</v>
      </c>
      <c r="P218" s="51">
        <f t="shared" si="28"/>
        <v>94.572420676466066</v>
      </c>
      <c r="Q218" s="56">
        <f t="shared" si="29"/>
        <v>1397.910034</v>
      </c>
      <c r="R218" s="52">
        <f t="shared" si="30"/>
        <v>27.099537999999999</v>
      </c>
    </row>
    <row r="219" spans="2:18">
      <c r="B219" s="47">
        <v>41030</v>
      </c>
      <c r="C219" s="183">
        <v>1405.8199460000001</v>
      </c>
      <c r="D219" s="23">
        <f t="shared" si="31"/>
        <v>5.6583841646564714E-3</v>
      </c>
      <c r="E219" s="23">
        <f t="shared" si="35"/>
        <v>1.1135361910373989</v>
      </c>
      <c r="F219" s="47">
        <v>41030</v>
      </c>
      <c r="G219" s="183">
        <v>27.231587999999999</v>
      </c>
      <c r="H219" s="48">
        <f t="shared" si="32"/>
        <v>4.8727767978922198E-3</v>
      </c>
      <c r="I219" s="23">
        <f t="shared" si="33"/>
        <v>0.97854935960035405</v>
      </c>
      <c r="N219" s="50">
        <f t="shared" si="27"/>
        <v>41030</v>
      </c>
      <c r="O219" s="51">
        <f t="shared" si="34"/>
        <v>109.22043675256263</v>
      </c>
      <c r="P219" s="51">
        <f t="shared" si="28"/>
        <v>95.033250973658852</v>
      </c>
      <c r="Q219" s="56">
        <f t="shared" si="29"/>
        <v>1405.8199460000001</v>
      </c>
      <c r="R219" s="52">
        <f t="shared" si="30"/>
        <v>27.231587999999999</v>
      </c>
    </row>
    <row r="220" spans="2:18">
      <c r="B220" s="47">
        <v>41031</v>
      </c>
      <c r="C220" s="183">
        <v>1402.3100589999999</v>
      </c>
      <c r="D220" s="23">
        <f t="shared" si="31"/>
        <v>-2.4966831705488524E-3</v>
      </c>
      <c r="E220" s="23">
        <f t="shared" si="35"/>
        <v>1.11103950786685</v>
      </c>
      <c r="F220" s="47">
        <v>41031</v>
      </c>
      <c r="G220" s="183">
        <v>27.123992000000001</v>
      </c>
      <c r="H220" s="48">
        <f t="shared" si="32"/>
        <v>-3.9511467344466311E-3</v>
      </c>
      <c r="I220" s="23">
        <f t="shared" si="33"/>
        <v>0.97459821286590742</v>
      </c>
      <c r="L220" s="22"/>
      <c r="N220" s="50">
        <f t="shared" si="27"/>
        <v>41031</v>
      </c>
      <c r="O220" s="51">
        <f t="shared" si="34"/>
        <v>108.94774792624251</v>
      </c>
      <c r="P220" s="51">
        <f t="shared" si="28"/>
        <v>94.657760654410424</v>
      </c>
      <c r="Q220" s="56">
        <f t="shared" si="29"/>
        <v>1402.3100589999999</v>
      </c>
      <c r="R220" s="52">
        <f t="shared" si="30"/>
        <v>27.123992000000001</v>
      </c>
    </row>
    <row r="221" spans="2:18">
      <c r="B221" s="47">
        <v>41032</v>
      </c>
      <c r="C221" s="183">
        <v>1391.5699460000001</v>
      </c>
      <c r="D221" s="23">
        <f t="shared" si="31"/>
        <v>-7.6588718244371412E-3</v>
      </c>
      <c r="E221" s="23">
        <f t="shared" si="35"/>
        <v>1.103380636042413</v>
      </c>
      <c r="F221" s="47">
        <v>41032</v>
      </c>
      <c r="G221" s="183">
        <v>27.094649</v>
      </c>
      <c r="H221" s="48">
        <f t="shared" si="32"/>
        <v>-1.0818097867010268E-3</v>
      </c>
      <c r="I221" s="23">
        <f t="shared" si="33"/>
        <v>0.97351640307920639</v>
      </c>
      <c r="N221" s="50">
        <f t="shared" si="27"/>
        <v>41032</v>
      </c>
      <c r="O221" s="51">
        <f t="shared" si="34"/>
        <v>108.11333108931433</v>
      </c>
      <c r="P221" s="51">
        <f t="shared" si="28"/>
        <v>94.555358962547288</v>
      </c>
      <c r="Q221" s="56">
        <f t="shared" si="29"/>
        <v>1391.5699460000001</v>
      </c>
      <c r="R221" s="52">
        <f t="shared" si="30"/>
        <v>27.094649</v>
      </c>
    </row>
    <row r="222" spans="2:18">
      <c r="B222" s="47">
        <v>41033</v>
      </c>
      <c r="C222" s="183">
        <v>1369.099976</v>
      </c>
      <c r="D222" s="23">
        <f t="shared" si="31"/>
        <v>-1.6147208456598894E-2</v>
      </c>
      <c r="E222" s="23">
        <f t="shared" si="35"/>
        <v>1.0872334275858142</v>
      </c>
      <c r="F222" s="47">
        <v>41033</v>
      </c>
      <c r="G222" s="183">
        <v>26.727844999999999</v>
      </c>
      <c r="H222" s="48">
        <f t="shared" si="32"/>
        <v>-1.3537876058110299E-2</v>
      </c>
      <c r="I222" s="23">
        <f t="shared" si="33"/>
        <v>0.9599785270210961</v>
      </c>
      <c r="N222" s="50">
        <f t="shared" si="27"/>
        <v>41033</v>
      </c>
      <c r="O222" s="51">
        <f t="shared" si="34"/>
        <v>106.36760259527787</v>
      </c>
      <c r="P222" s="51">
        <f t="shared" si="28"/>
        <v>93.275280232282185</v>
      </c>
      <c r="Q222" s="56">
        <f t="shared" si="29"/>
        <v>1369.099976</v>
      </c>
      <c r="R222" s="52">
        <f t="shared" si="30"/>
        <v>26.727844999999999</v>
      </c>
    </row>
    <row r="223" spans="2:18">
      <c r="B223" s="47">
        <v>41036</v>
      </c>
      <c r="C223" s="183">
        <v>1369.579956</v>
      </c>
      <c r="D223" s="23">
        <f t="shared" si="31"/>
        <v>3.5058067958071426E-4</v>
      </c>
      <c r="E223" s="23">
        <f t="shared" si="35"/>
        <v>1.0875840082653949</v>
      </c>
      <c r="F223" s="47">
        <v>41036</v>
      </c>
      <c r="G223" s="183">
        <v>26.791422000000001</v>
      </c>
      <c r="H223" s="48">
        <f t="shared" si="32"/>
        <v>2.378680361248886E-3</v>
      </c>
      <c r="I223" s="23">
        <f t="shared" si="33"/>
        <v>0.96235720738234498</v>
      </c>
      <c r="L223" s="22"/>
      <c r="N223" s="50">
        <f t="shared" si="27"/>
        <v>41036</v>
      </c>
      <c r="O223" s="51">
        <f t="shared" si="34"/>
        <v>106.4048930216811</v>
      </c>
      <c r="P223" s="51">
        <f t="shared" si="28"/>
        <v>93.49715230956069</v>
      </c>
      <c r="Q223" s="56">
        <f t="shared" si="29"/>
        <v>1369.579956</v>
      </c>
      <c r="R223" s="52">
        <f t="shared" si="30"/>
        <v>26.791422000000001</v>
      </c>
    </row>
    <row r="224" spans="2:18">
      <c r="B224" s="47">
        <v>41037</v>
      </c>
      <c r="C224" s="183">
        <v>1363.719971</v>
      </c>
      <c r="D224" s="23">
        <f t="shared" si="31"/>
        <v>-4.2786731613061457E-3</v>
      </c>
      <c r="E224" s="23">
        <f t="shared" si="35"/>
        <v>1.0833053351040887</v>
      </c>
      <c r="F224" s="47">
        <v>41037</v>
      </c>
      <c r="G224" s="183">
        <v>26.810984999999999</v>
      </c>
      <c r="H224" s="48">
        <f t="shared" si="32"/>
        <v>7.3019640390858953E-4</v>
      </c>
      <c r="I224" s="23">
        <f t="shared" si="33"/>
        <v>0.96308740378625357</v>
      </c>
      <c r="L224" s="22"/>
      <c r="N224" s="50">
        <f t="shared" si="27"/>
        <v>41037</v>
      </c>
      <c r="O224" s="51">
        <f t="shared" si="34"/>
        <v>105.94962126167758</v>
      </c>
      <c r="P224" s="51">
        <f t="shared" si="28"/>
        <v>93.565423593952829</v>
      </c>
      <c r="Q224" s="56">
        <f t="shared" si="29"/>
        <v>1363.719971</v>
      </c>
      <c r="R224" s="52">
        <f t="shared" si="30"/>
        <v>26.810984999999999</v>
      </c>
    </row>
    <row r="225" spans="2:18">
      <c r="B225" s="47">
        <v>41038</v>
      </c>
      <c r="C225" s="183">
        <v>1354.579956</v>
      </c>
      <c r="D225" s="23">
        <f t="shared" si="31"/>
        <v>-6.7022667368416E-3</v>
      </c>
      <c r="E225" s="23">
        <f t="shared" si="35"/>
        <v>1.076603068367247</v>
      </c>
      <c r="F225" s="47">
        <v>41038</v>
      </c>
      <c r="G225" s="183">
        <v>26.537103999999999</v>
      </c>
      <c r="H225" s="48">
        <f t="shared" si="32"/>
        <v>-1.0215253188198714E-2</v>
      </c>
      <c r="I225" s="23">
        <f t="shared" si="33"/>
        <v>0.95287215059805486</v>
      </c>
      <c r="L225" s="22"/>
      <c r="N225" s="50">
        <f t="shared" si="27"/>
        <v>41038</v>
      </c>
      <c r="O225" s="51">
        <f t="shared" si="34"/>
        <v>105.23951863931447</v>
      </c>
      <c r="P225" s="51">
        <f t="shared" si="28"/>
        <v>92.609629102279541</v>
      </c>
      <c r="Q225" s="56">
        <f t="shared" si="29"/>
        <v>1354.579956</v>
      </c>
      <c r="R225" s="52">
        <f t="shared" si="30"/>
        <v>26.537103999999999</v>
      </c>
    </row>
    <row r="226" spans="2:18">
      <c r="B226" s="47">
        <v>41039</v>
      </c>
      <c r="C226" s="183">
        <v>1357.98999</v>
      </c>
      <c r="D226" s="23">
        <f t="shared" si="31"/>
        <v>2.5174106444552091E-3</v>
      </c>
      <c r="E226" s="23">
        <f t="shared" si="35"/>
        <v>1.0791204790117022</v>
      </c>
      <c r="F226" s="47">
        <v>41039</v>
      </c>
      <c r="G226" s="183">
        <v>26.615355000000001</v>
      </c>
      <c r="H226" s="48">
        <f t="shared" si="32"/>
        <v>2.948739244493348E-3</v>
      </c>
      <c r="I226" s="23">
        <f t="shared" si="33"/>
        <v>0.9558208898425482</v>
      </c>
      <c r="L226" s="22"/>
      <c r="N226" s="50">
        <f t="shared" si="27"/>
        <v>41039</v>
      </c>
      <c r="O226" s="51">
        <f t="shared" si="34"/>
        <v>105.50444972375442</v>
      </c>
      <c r="P226" s="51">
        <f t="shared" si="28"/>
        <v>92.882710750031407</v>
      </c>
      <c r="Q226" s="56">
        <f t="shared" si="29"/>
        <v>1357.98999</v>
      </c>
      <c r="R226" s="52">
        <f t="shared" si="30"/>
        <v>26.615355000000001</v>
      </c>
    </row>
    <row r="227" spans="2:18">
      <c r="B227" s="47">
        <v>41040</v>
      </c>
      <c r="C227" s="183">
        <v>1353.3900149999999</v>
      </c>
      <c r="D227" s="23">
        <f t="shared" si="31"/>
        <v>-3.3873408742873812E-3</v>
      </c>
      <c r="E227" s="23">
        <f t="shared" si="35"/>
        <v>1.0757331381374149</v>
      </c>
      <c r="F227" s="47">
        <v>41040</v>
      </c>
      <c r="G227" s="183">
        <v>26.449072999999999</v>
      </c>
      <c r="H227" s="48">
        <f t="shared" si="32"/>
        <v>-6.2475965471812112E-3</v>
      </c>
      <c r="I227" s="23">
        <f t="shared" si="33"/>
        <v>0.94957329329536699</v>
      </c>
      <c r="L227" s="22"/>
      <c r="N227" s="50">
        <f t="shared" si="27"/>
        <v>41040</v>
      </c>
      <c r="O227" s="51">
        <f t="shared" si="34"/>
        <v>105.14707018878595</v>
      </c>
      <c r="P227" s="51">
        <f t="shared" si="28"/>
        <v>92.302417047056679</v>
      </c>
      <c r="Q227" s="56">
        <f t="shared" si="29"/>
        <v>1353.3900149999999</v>
      </c>
      <c r="R227" s="52">
        <f t="shared" si="30"/>
        <v>26.449072999999999</v>
      </c>
    </row>
    <row r="228" spans="2:18">
      <c r="B228" s="47">
        <v>41043</v>
      </c>
      <c r="C228" s="183">
        <v>1338.349976</v>
      </c>
      <c r="D228" s="23">
        <f t="shared" si="31"/>
        <v>-1.1112863870212597E-2</v>
      </c>
      <c r="E228" s="23">
        <f t="shared" si="35"/>
        <v>1.0646202742672024</v>
      </c>
      <c r="F228" s="47">
        <v>41043</v>
      </c>
      <c r="G228" s="183">
        <v>26.145845000000001</v>
      </c>
      <c r="H228" s="48">
        <f t="shared" si="32"/>
        <v>-1.146459840010261E-2</v>
      </c>
      <c r="I228" s="23">
        <f t="shared" si="33"/>
        <v>0.93810869489526438</v>
      </c>
      <c r="L228" s="22"/>
      <c r="N228" s="50">
        <f t="shared" si="27"/>
        <v>41043</v>
      </c>
      <c r="O228" s="51">
        <f t="shared" si="34"/>
        <v>103.97858511142628</v>
      </c>
      <c r="P228" s="51">
        <f t="shared" si="28"/>
        <v>91.244206904253389</v>
      </c>
      <c r="Q228" s="56">
        <f t="shared" si="29"/>
        <v>1338.349976</v>
      </c>
      <c r="R228" s="52">
        <f t="shared" si="30"/>
        <v>26.145845000000001</v>
      </c>
    </row>
    <row r="229" spans="2:18">
      <c r="B229" s="47">
        <v>41044</v>
      </c>
      <c r="C229" s="183">
        <v>1330.660034</v>
      </c>
      <c r="D229" s="23">
        <f t="shared" si="31"/>
        <v>-5.7458378883700201E-3</v>
      </c>
      <c r="E229" s="23">
        <f t="shared" si="35"/>
        <v>1.0588744363788325</v>
      </c>
      <c r="F229" s="47">
        <v>41044</v>
      </c>
      <c r="G229" s="183">
        <v>26.033359000000001</v>
      </c>
      <c r="H229" s="48">
        <f t="shared" si="32"/>
        <v>-4.3022514667244716E-3</v>
      </c>
      <c r="I229" s="23">
        <f t="shared" si="33"/>
        <v>0.93380644342853991</v>
      </c>
      <c r="N229" s="50">
        <f t="shared" si="27"/>
        <v>41044</v>
      </c>
      <c r="O229" s="51">
        <f t="shared" si="34"/>
        <v>103.38114101751394</v>
      </c>
      <c r="P229" s="51">
        <f t="shared" si="28"/>
        <v>90.851651381269448</v>
      </c>
      <c r="Q229" s="56">
        <f t="shared" si="29"/>
        <v>1330.660034</v>
      </c>
      <c r="R229" s="52">
        <f t="shared" si="30"/>
        <v>26.033359000000001</v>
      </c>
    </row>
    <row r="230" spans="2:18">
      <c r="B230" s="47">
        <v>41045</v>
      </c>
      <c r="C230" s="183">
        <v>1324.8000489999999</v>
      </c>
      <c r="D230" s="23">
        <f t="shared" si="31"/>
        <v>-4.4038182933808789E-3</v>
      </c>
      <c r="E230" s="23">
        <f t="shared" si="35"/>
        <v>1.0544706180854515</v>
      </c>
      <c r="F230" s="47">
        <v>41045</v>
      </c>
      <c r="G230" s="183">
        <v>25.832840000000001</v>
      </c>
      <c r="H230" s="48">
        <f t="shared" si="32"/>
        <v>-7.7023867722947337E-3</v>
      </c>
      <c r="I230" s="23">
        <f t="shared" si="33"/>
        <v>0.92610405665624518</v>
      </c>
      <c r="L230" s="22"/>
      <c r="N230" s="50">
        <f t="shared" si="27"/>
        <v>41045</v>
      </c>
      <c r="O230" s="51">
        <f t="shared" si="34"/>
        <v>102.92586925751041</v>
      </c>
      <c r="P230" s="51">
        <f t="shared" si="28"/>
        <v>90.151876823429234</v>
      </c>
      <c r="Q230" s="56">
        <f t="shared" si="29"/>
        <v>1324.8000489999999</v>
      </c>
      <c r="R230" s="52">
        <f t="shared" si="30"/>
        <v>25.832840000000001</v>
      </c>
    </row>
    <row r="231" spans="2:18">
      <c r="B231" s="47">
        <v>41046</v>
      </c>
      <c r="C231" s="183">
        <v>1304.8599850000001</v>
      </c>
      <c r="D231" s="23">
        <f t="shared" si="31"/>
        <v>-1.5051376254893167E-2</v>
      </c>
      <c r="E231" s="23">
        <f t="shared" si="35"/>
        <v>1.0394192418305583</v>
      </c>
      <c r="F231" s="47">
        <v>41046</v>
      </c>
      <c r="G231" s="183">
        <v>25.534503999999998</v>
      </c>
      <c r="H231" s="48">
        <f t="shared" si="32"/>
        <v>-1.1548710865704415E-2</v>
      </c>
      <c r="I231" s="23">
        <f t="shared" si="33"/>
        <v>0.91455534579054076</v>
      </c>
      <c r="N231" s="50">
        <f t="shared" si="27"/>
        <v>41046</v>
      </c>
      <c r="O231" s="51">
        <f t="shared" si="34"/>
        <v>101.37669327295369</v>
      </c>
      <c r="P231" s="51">
        <f t="shared" si="28"/>
        <v>89.110738863994854</v>
      </c>
      <c r="Q231" s="56">
        <f t="shared" si="29"/>
        <v>1304.8599850000001</v>
      </c>
      <c r="R231" s="52">
        <f t="shared" si="30"/>
        <v>25.534503999999998</v>
      </c>
    </row>
    <row r="232" spans="2:18">
      <c r="B232" s="47">
        <v>41047</v>
      </c>
      <c r="C232" s="183">
        <v>1295.219971</v>
      </c>
      <c r="D232" s="23">
        <f t="shared" si="31"/>
        <v>-7.3877765513670202E-3</v>
      </c>
      <c r="E232" s="23">
        <f t="shared" si="35"/>
        <v>1.0320314652791913</v>
      </c>
      <c r="F232" s="47">
        <v>41047</v>
      </c>
      <c r="G232" s="183">
        <v>25.192153000000001</v>
      </c>
      <c r="H232" s="48">
        <f t="shared" si="32"/>
        <v>-1.3407387901484102E-2</v>
      </c>
      <c r="I232" s="23">
        <f t="shared" si="33"/>
        <v>0.90114795788905666</v>
      </c>
      <c r="L232" s="22"/>
      <c r="N232" s="50">
        <f t="shared" si="27"/>
        <v>41047</v>
      </c>
      <c r="O232" s="51">
        <f t="shared" si="34"/>
        <v>100.62774491553664</v>
      </c>
      <c r="P232" s="51">
        <f t="shared" si="28"/>
        <v>87.915996621857417</v>
      </c>
      <c r="Q232" s="56">
        <f t="shared" si="29"/>
        <v>1295.219971</v>
      </c>
      <c r="R232" s="52">
        <f t="shared" si="30"/>
        <v>25.192153000000001</v>
      </c>
    </row>
    <row r="233" spans="2:18">
      <c r="B233" s="47">
        <v>41050</v>
      </c>
      <c r="C233" s="183">
        <v>1315.98999</v>
      </c>
      <c r="D233" s="23">
        <f t="shared" si="31"/>
        <v>1.6035900823829996E-2</v>
      </c>
      <c r="E233" s="23">
        <f t="shared" si="35"/>
        <v>1.0480673661030213</v>
      </c>
      <c r="F233" s="47">
        <v>41050</v>
      </c>
      <c r="G233" s="183">
        <v>25.495380000000001</v>
      </c>
      <c r="H233" s="48">
        <f t="shared" si="32"/>
        <v>1.2036565513078523E-2</v>
      </c>
      <c r="I233" s="23">
        <f t="shared" si="33"/>
        <v>0.91318452340213518</v>
      </c>
      <c r="L233" s="22"/>
      <c r="N233" s="50">
        <f t="shared" si="27"/>
        <v>41050</v>
      </c>
      <c r="O233" s="51">
        <f t="shared" si="34"/>
        <v>102.24140145312785</v>
      </c>
      <c r="P233" s="51">
        <f t="shared" si="28"/>
        <v>88.974203274844001</v>
      </c>
      <c r="Q233" s="56">
        <f t="shared" si="29"/>
        <v>1315.98999</v>
      </c>
      <c r="R233" s="52">
        <f t="shared" si="30"/>
        <v>25.495380000000001</v>
      </c>
    </row>
    <row r="234" spans="2:18">
      <c r="B234" s="47">
        <v>41051</v>
      </c>
      <c r="C234" s="183">
        <v>1316.630005</v>
      </c>
      <c r="D234" s="23">
        <f t="shared" si="31"/>
        <v>4.8633728589364544E-4</v>
      </c>
      <c r="E234" s="23">
        <f t="shared" si="35"/>
        <v>1.048553703388915</v>
      </c>
      <c r="F234" s="47">
        <v>41051</v>
      </c>
      <c r="G234" s="183">
        <v>25.412236</v>
      </c>
      <c r="H234" s="48">
        <f t="shared" si="32"/>
        <v>-3.261139861418072E-3</v>
      </c>
      <c r="I234" s="23">
        <f t="shared" si="33"/>
        <v>0.90992338354071711</v>
      </c>
      <c r="N234" s="50">
        <f t="shared" si="27"/>
        <v>41051</v>
      </c>
      <c r="O234" s="51">
        <f t="shared" si="34"/>
        <v>102.29112525881654</v>
      </c>
      <c r="P234" s="51">
        <f t="shared" si="28"/>
        <v>88.684045953906505</v>
      </c>
      <c r="Q234" s="56">
        <f t="shared" si="29"/>
        <v>1316.630005</v>
      </c>
      <c r="R234" s="52">
        <f t="shared" si="30"/>
        <v>25.412236</v>
      </c>
    </row>
    <row r="235" spans="2:18">
      <c r="B235" s="47">
        <v>41052</v>
      </c>
      <c r="C235" s="183">
        <v>1318.8599850000001</v>
      </c>
      <c r="D235" s="23">
        <f t="shared" si="31"/>
        <v>1.6937028561794243E-3</v>
      </c>
      <c r="E235" s="23">
        <f t="shared" si="35"/>
        <v>1.0502474062450944</v>
      </c>
      <c r="F235" s="47">
        <v>41052</v>
      </c>
      <c r="G235" s="183">
        <v>25.397565</v>
      </c>
      <c r="H235" s="48">
        <f t="shared" si="32"/>
        <v>-5.7732031136492612E-4</v>
      </c>
      <c r="I235" s="23">
        <f t="shared" si="33"/>
        <v>0.90934606322935219</v>
      </c>
      <c r="L235" s="22"/>
      <c r="N235" s="50">
        <f t="shared" si="27"/>
        <v>41052</v>
      </c>
      <c r="O235" s="51">
        <f t="shared" si="34"/>
        <v>102.46437602982921</v>
      </c>
      <c r="P235" s="51">
        <f t="shared" si="28"/>
        <v>88.63284685288329</v>
      </c>
      <c r="Q235" s="56">
        <f t="shared" si="29"/>
        <v>1318.8599850000001</v>
      </c>
      <c r="R235" s="52">
        <f t="shared" si="30"/>
        <v>25.397565</v>
      </c>
    </row>
    <row r="236" spans="2:18">
      <c r="B236" s="47">
        <v>41053</v>
      </c>
      <c r="C236" s="183">
        <v>1320.6800539999999</v>
      </c>
      <c r="D236" s="23">
        <f t="shared" si="31"/>
        <v>1.3800320130266108E-3</v>
      </c>
      <c r="E236" s="23">
        <f t="shared" si="35"/>
        <v>1.051627438258121</v>
      </c>
      <c r="F236" s="47">
        <v>41053</v>
      </c>
      <c r="G236" s="183">
        <v>25.554068000000001</v>
      </c>
      <c r="H236" s="48">
        <f t="shared" si="32"/>
        <v>6.1621261723319165E-3</v>
      </c>
      <c r="I236" s="23">
        <f t="shared" si="33"/>
        <v>0.9155081894016841</v>
      </c>
      <c r="N236" s="50">
        <f t="shared" si="27"/>
        <v>41053</v>
      </c>
      <c r="O236" s="51">
        <f t="shared" si="34"/>
        <v>102.60578014894517</v>
      </c>
      <c r="P236" s="51">
        <f t="shared" si="28"/>
        <v>89.179013638203713</v>
      </c>
      <c r="Q236" s="56">
        <f t="shared" si="29"/>
        <v>1320.6800539999999</v>
      </c>
      <c r="R236" s="52">
        <f t="shared" si="30"/>
        <v>25.554068000000001</v>
      </c>
    </row>
    <row r="237" spans="2:18">
      <c r="B237" s="47">
        <v>41054</v>
      </c>
      <c r="C237" s="183">
        <v>1317.8199460000001</v>
      </c>
      <c r="D237" s="23">
        <f t="shared" si="31"/>
        <v>-2.1656327672530118E-3</v>
      </c>
      <c r="E237" s="23">
        <f t="shared" si="35"/>
        <v>1.049461805490868</v>
      </c>
      <c r="F237" s="47">
        <v>41054</v>
      </c>
      <c r="G237" s="183">
        <v>25.426908999999998</v>
      </c>
      <c r="H237" s="48">
        <f t="shared" si="32"/>
        <v>-4.9760766074505858E-3</v>
      </c>
      <c r="I237" s="23">
        <f t="shared" si="33"/>
        <v>0.91053211279423352</v>
      </c>
      <c r="N237" s="50">
        <f t="shared" si="27"/>
        <v>41054</v>
      </c>
      <c r="O237" s="51">
        <f t="shared" si="34"/>
        <v>102.38357370934506</v>
      </c>
      <c r="P237" s="51">
        <f t="shared" si="28"/>
        <v>88.735252034563132</v>
      </c>
      <c r="Q237" s="56">
        <f t="shared" si="29"/>
        <v>1317.8199460000001</v>
      </c>
      <c r="R237" s="52">
        <f t="shared" si="30"/>
        <v>25.426908999999998</v>
      </c>
    </row>
    <row r="238" spans="2:18">
      <c r="B238" s="47">
        <v>41058</v>
      </c>
      <c r="C238" s="183">
        <v>1332.420044</v>
      </c>
      <c r="D238" s="23">
        <f t="shared" si="31"/>
        <v>1.1078977856053607E-2</v>
      </c>
      <c r="E238" s="23">
        <f t="shared" si="35"/>
        <v>1.0605407833469216</v>
      </c>
      <c r="F238" s="47">
        <v>41058</v>
      </c>
      <c r="G238" s="183">
        <v>25.221498</v>
      </c>
      <c r="H238" s="48">
        <f t="shared" si="32"/>
        <v>-8.0784888167098057E-3</v>
      </c>
      <c r="I238" s="23">
        <f t="shared" si="33"/>
        <v>0.90245362397752371</v>
      </c>
      <c r="L238" s="22"/>
      <c r="N238" s="50">
        <f t="shared" si="27"/>
        <v>41058</v>
      </c>
      <c r="O238" s="51">
        <f t="shared" si="34"/>
        <v>103.51787905529454</v>
      </c>
      <c r="P238" s="51">
        <f t="shared" si="28"/>
        <v>88.018405293353979</v>
      </c>
      <c r="Q238" s="56">
        <f t="shared" si="29"/>
        <v>1332.420044</v>
      </c>
      <c r="R238" s="52">
        <f t="shared" si="30"/>
        <v>25.221498</v>
      </c>
    </row>
    <row r="239" spans="2:18">
      <c r="B239" s="47">
        <v>41059</v>
      </c>
      <c r="C239" s="183">
        <v>1313.3199460000001</v>
      </c>
      <c r="D239" s="23">
        <f t="shared" si="31"/>
        <v>-1.4334892428261803E-2</v>
      </c>
      <c r="E239" s="23">
        <f t="shared" si="35"/>
        <v>1.0462058909186598</v>
      </c>
      <c r="F239" s="47">
        <v>41059</v>
      </c>
      <c r="G239" s="183">
        <v>25.118793</v>
      </c>
      <c r="H239" s="48">
        <f t="shared" si="32"/>
        <v>-4.0721213307790549E-3</v>
      </c>
      <c r="I239" s="23">
        <f t="shared" si="33"/>
        <v>0.89838150264674466</v>
      </c>
      <c r="L239" s="22"/>
      <c r="N239" s="50">
        <f t="shared" si="27"/>
        <v>41059</v>
      </c>
      <c r="O239" s="51">
        <f t="shared" si="34"/>
        <v>102.03396139463507</v>
      </c>
      <c r="P239" s="51">
        <f t="shared" si="28"/>
        <v>87.65998366765777</v>
      </c>
      <c r="Q239" s="56">
        <f t="shared" si="29"/>
        <v>1313.3199460000001</v>
      </c>
      <c r="R239" s="52">
        <f t="shared" si="30"/>
        <v>25.118793</v>
      </c>
    </row>
    <row r="240" spans="2:18">
      <c r="B240" s="47">
        <v>41060</v>
      </c>
      <c r="C240" s="183">
        <v>1310.329956</v>
      </c>
      <c r="D240" s="23">
        <f t="shared" si="31"/>
        <v>-2.2766653389425517E-3</v>
      </c>
      <c r="E240" s="23">
        <f t="shared" si="35"/>
        <v>1.0439292255797172</v>
      </c>
      <c r="F240" s="47">
        <v>41060</v>
      </c>
      <c r="G240" s="183">
        <v>24.756878</v>
      </c>
      <c r="H240" s="48">
        <f t="shared" si="32"/>
        <v>-1.4408136569300956E-2</v>
      </c>
      <c r="I240" s="23">
        <f t="shared" si="33"/>
        <v>0.8839733660774437</v>
      </c>
      <c r="L240" s="22"/>
      <c r="N240" s="50">
        <f t="shared" si="27"/>
        <v>41060</v>
      </c>
      <c r="O240" s="51">
        <f t="shared" si="34"/>
        <v>101.80166421133292</v>
      </c>
      <c r="P240" s="51">
        <f t="shared" si="28"/>
        <v>86.396966651311473</v>
      </c>
      <c r="Q240" s="56">
        <f t="shared" si="29"/>
        <v>1310.329956</v>
      </c>
      <c r="R240" s="52">
        <f t="shared" si="30"/>
        <v>24.756878</v>
      </c>
    </row>
    <row r="241" spans="2:18">
      <c r="B241" s="47">
        <v>41061</v>
      </c>
      <c r="C241" s="183">
        <v>1278.040039</v>
      </c>
      <c r="D241" s="23">
        <f t="shared" si="31"/>
        <v>-2.4642584756720654E-2</v>
      </c>
      <c r="E241" s="23">
        <f t="shared" si="35"/>
        <v>1.0192866408229966</v>
      </c>
      <c r="F241" s="47">
        <v>41061</v>
      </c>
      <c r="G241" s="183">
        <v>24.536795000000001</v>
      </c>
      <c r="H241" s="48">
        <f t="shared" si="32"/>
        <v>-8.8897719655927077E-3</v>
      </c>
      <c r="I241" s="23">
        <f t="shared" si="33"/>
        <v>0.87508359411185099</v>
      </c>
      <c r="L241" s="22"/>
      <c r="N241" s="50">
        <f t="shared" si="27"/>
        <v>41061</v>
      </c>
      <c r="O241" s="51">
        <f t="shared" si="34"/>
        <v>99.293008072629931</v>
      </c>
      <c r="P241" s="51">
        <f t="shared" si="28"/>
        <v>85.628917319262385</v>
      </c>
      <c r="Q241" s="56">
        <f t="shared" si="29"/>
        <v>1278.040039</v>
      </c>
      <c r="R241" s="52">
        <f t="shared" si="30"/>
        <v>24.536795000000001</v>
      </c>
    </row>
    <row r="242" spans="2:18">
      <c r="B242" s="47">
        <v>41064</v>
      </c>
      <c r="C242" s="183">
        <v>1278.1800539999999</v>
      </c>
      <c r="D242" s="23">
        <f t="shared" si="31"/>
        <v>1.0955447069527224E-4</v>
      </c>
      <c r="E242" s="23">
        <f t="shared" si="35"/>
        <v>1.0193961952936919</v>
      </c>
      <c r="F242" s="47">
        <v>41064</v>
      </c>
      <c r="G242" s="183">
        <v>24.482997999999998</v>
      </c>
      <c r="H242" s="48">
        <f t="shared" si="32"/>
        <v>-2.1925031366160086E-3</v>
      </c>
      <c r="I242" s="23">
        <f t="shared" si="33"/>
        <v>0.87289109097523498</v>
      </c>
      <c r="L242" s="22"/>
      <c r="N242" s="50">
        <f t="shared" si="27"/>
        <v>41064</v>
      </c>
      <c r="O242" s="51">
        <f t="shared" si="34"/>
        <v>99.303886065573053</v>
      </c>
      <c r="P242" s="51">
        <f t="shared" si="28"/>
        <v>85.441175649454877</v>
      </c>
      <c r="Q242" s="56">
        <f t="shared" si="29"/>
        <v>1278.1800539999999</v>
      </c>
      <c r="R242" s="52">
        <f t="shared" si="30"/>
        <v>24.482997999999998</v>
      </c>
    </row>
    <row r="243" spans="2:18">
      <c r="B243" s="47">
        <v>41065</v>
      </c>
      <c r="C243" s="183">
        <v>1285.5</v>
      </c>
      <c r="D243" s="23">
        <f t="shared" si="31"/>
        <v>5.7268504363627848E-3</v>
      </c>
      <c r="E243" s="23">
        <f t="shared" si="35"/>
        <v>1.0251230457300546</v>
      </c>
      <c r="F243" s="47">
        <v>41065</v>
      </c>
      <c r="G243" s="183">
        <v>24.566140000000001</v>
      </c>
      <c r="H243" s="48">
        <f t="shared" si="32"/>
        <v>3.3959076417031664E-3</v>
      </c>
      <c r="I243" s="23">
        <f t="shared" si="33"/>
        <v>0.87628699861693815</v>
      </c>
      <c r="L243" s="22"/>
      <c r="N243" s="50">
        <f t="shared" si="27"/>
        <v>41065</v>
      </c>
      <c r="O243" s="51">
        <f t="shared" si="34"/>
        <v>99.872584568820201</v>
      </c>
      <c r="P243" s="51">
        <f t="shared" si="28"/>
        <v>85.731325990758961</v>
      </c>
      <c r="Q243" s="56">
        <f t="shared" si="29"/>
        <v>1285.5</v>
      </c>
      <c r="R243" s="52">
        <f t="shared" si="30"/>
        <v>24.566140000000001</v>
      </c>
    </row>
    <row r="244" spans="2:18">
      <c r="B244" s="47">
        <v>41066</v>
      </c>
      <c r="C244" s="183">
        <v>1315.130005</v>
      </c>
      <c r="D244" s="23">
        <f t="shared" si="31"/>
        <v>2.3049401011279613E-2</v>
      </c>
      <c r="E244" s="23">
        <f t="shared" si="35"/>
        <v>1.0481724467413343</v>
      </c>
      <c r="F244" s="47">
        <v>41066</v>
      </c>
      <c r="G244" s="183">
        <v>24.795089000000001</v>
      </c>
      <c r="H244" s="48">
        <f t="shared" si="32"/>
        <v>9.3196977628557942E-3</v>
      </c>
      <c r="I244" s="23">
        <f t="shared" si="33"/>
        <v>0.88560669637979395</v>
      </c>
      <c r="L244" s="22"/>
      <c r="N244" s="50">
        <f t="shared" si="27"/>
        <v>41066</v>
      </c>
      <c r="O244" s="51">
        <f t="shared" si="34"/>
        <v>102.17458782057989</v>
      </c>
      <c r="P244" s="51">
        <f t="shared" si="28"/>
        <v>86.530316037801697</v>
      </c>
      <c r="Q244" s="56">
        <f t="shared" si="29"/>
        <v>1315.130005</v>
      </c>
      <c r="R244" s="52">
        <f t="shared" si="30"/>
        <v>24.795089000000001</v>
      </c>
    </row>
    <row r="245" spans="2:18">
      <c r="B245" s="47">
        <v>41067</v>
      </c>
      <c r="C245" s="183">
        <v>1314.98999</v>
      </c>
      <c r="D245" s="23">
        <f t="shared" si="31"/>
        <v>-1.0646475973297154E-4</v>
      </c>
      <c r="E245" s="23">
        <f t="shared" si="35"/>
        <v>1.0480659819816012</v>
      </c>
      <c r="F245" s="47">
        <v>41067</v>
      </c>
      <c r="G245" s="183">
        <v>24.854171999999998</v>
      </c>
      <c r="H245" s="48">
        <f t="shared" si="32"/>
        <v>2.3828508943846138E-3</v>
      </c>
      <c r="I245" s="23">
        <f t="shared" si="33"/>
        <v>0.88798954727417856</v>
      </c>
      <c r="N245" s="50">
        <f t="shared" si="27"/>
        <v>41067</v>
      </c>
      <c r="O245" s="51">
        <f t="shared" si="34"/>
        <v>102.16370982763674</v>
      </c>
      <c r="P245" s="51">
        <f t="shared" si="28"/>
        <v>86.736504878763753</v>
      </c>
      <c r="Q245" s="56">
        <f t="shared" si="29"/>
        <v>1314.98999</v>
      </c>
      <c r="R245" s="52">
        <f t="shared" si="30"/>
        <v>24.854171999999998</v>
      </c>
    </row>
    <row r="246" spans="2:18">
      <c r="B246" s="47">
        <v>41068</v>
      </c>
      <c r="C246" s="183">
        <v>1325.660034</v>
      </c>
      <c r="D246" s="23">
        <f t="shared" si="31"/>
        <v>8.1141636675119422E-3</v>
      </c>
      <c r="E246" s="23">
        <f t="shared" si="35"/>
        <v>1.0561801456491131</v>
      </c>
      <c r="F246" s="47">
        <v>41068</v>
      </c>
      <c r="G246" s="183">
        <v>24.923102</v>
      </c>
      <c r="H246" s="48">
        <f t="shared" si="32"/>
        <v>2.7733774434328673E-3</v>
      </c>
      <c r="I246" s="23">
        <f t="shared" si="33"/>
        <v>0.89076292471761143</v>
      </c>
      <c r="L246" s="22"/>
      <c r="N246" s="50">
        <f t="shared" si="27"/>
        <v>41068</v>
      </c>
      <c r="O246" s="51">
        <f t="shared" si="34"/>
        <v>102.99268289005839</v>
      </c>
      <c r="P246" s="51">
        <f t="shared" si="28"/>
        <v>86.977057944916723</v>
      </c>
      <c r="Q246" s="56">
        <f t="shared" si="29"/>
        <v>1325.660034</v>
      </c>
      <c r="R246" s="52">
        <f t="shared" si="30"/>
        <v>24.923102</v>
      </c>
    </row>
    <row r="247" spans="2:18">
      <c r="B247" s="47">
        <v>41071</v>
      </c>
      <c r="C247" s="183">
        <v>1308.9300539999999</v>
      </c>
      <c r="D247" s="23">
        <f t="shared" si="31"/>
        <v>-1.262011343098246E-2</v>
      </c>
      <c r="E247" s="23">
        <f t="shared" si="35"/>
        <v>1.0435600322181307</v>
      </c>
      <c r="F247" s="47">
        <v>41071</v>
      </c>
      <c r="G247" s="183">
        <v>24.662153</v>
      </c>
      <c r="H247" s="48">
        <f t="shared" si="32"/>
        <v>-1.0470165391129882E-2</v>
      </c>
      <c r="I247" s="23">
        <f t="shared" si="33"/>
        <v>0.88029275932648154</v>
      </c>
      <c r="L247" s="22"/>
      <c r="N247" s="50">
        <f t="shared" si="27"/>
        <v>41071</v>
      </c>
      <c r="O247" s="51">
        <f t="shared" si="34"/>
        <v>101.69290354942464</v>
      </c>
      <c r="P247" s="51">
        <f t="shared" si="28"/>
        <v>86.066393762999553</v>
      </c>
      <c r="Q247" s="56">
        <f t="shared" si="29"/>
        <v>1308.9300539999999</v>
      </c>
      <c r="R247" s="52">
        <f t="shared" si="30"/>
        <v>24.662153</v>
      </c>
    </row>
    <row r="248" spans="2:18">
      <c r="B248" s="47">
        <v>41072</v>
      </c>
      <c r="C248" s="183">
        <v>1324.1800539999999</v>
      </c>
      <c r="D248" s="23">
        <f t="shared" si="31"/>
        <v>1.1650737144736745E-2</v>
      </c>
      <c r="E248" s="23">
        <f t="shared" si="35"/>
        <v>1.0552107693628674</v>
      </c>
      <c r="F248" s="47">
        <v>41072</v>
      </c>
      <c r="G248" s="183">
        <v>24.809861000000001</v>
      </c>
      <c r="H248" s="48">
        <f t="shared" si="32"/>
        <v>5.989258115461471E-3</v>
      </c>
      <c r="I248" s="23">
        <f t="shared" si="33"/>
        <v>0.88628201744194302</v>
      </c>
      <c r="L248" s="22"/>
      <c r="N248" s="50">
        <f t="shared" si="27"/>
        <v>41072</v>
      </c>
      <c r="O248" s="51">
        <f t="shared" si="34"/>
        <v>102.87770083816406</v>
      </c>
      <c r="P248" s="51">
        <f t="shared" si="28"/>
        <v>86.581867610313097</v>
      </c>
      <c r="Q248" s="56">
        <f t="shared" si="29"/>
        <v>1324.1800539999999</v>
      </c>
      <c r="R248" s="52">
        <f t="shared" si="30"/>
        <v>24.809861000000001</v>
      </c>
    </row>
    <row r="249" spans="2:18">
      <c r="B249" s="47">
        <v>41073</v>
      </c>
      <c r="C249" s="183">
        <v>1314.880005</v>
      </c>
      <c r="D249" s="23">
        <f t="shared" si="31"/>
        <v>-7.0232510842517248E-3</v>
      </c>
      <c r="E249" s="23">
        <f t="shared" si="35"/>
        <v>1.0481875182786156</v>
      </c>
      <c r="F249" s="47">
        <v>41073</v>
      </c>
      <c r="G249" s="183">
        <v>24.519369999999999</v>
      </c>
      <c r="H249" s="48">
        <f t="shared" si="32"/>
        <v>-1.170869115308637E-2</v>
      </c>
      <c r="I249" s="23">
        <f t="shared" si="33"/>
        <v>0.87457332628885665</v>
      </c>
      <c r="L249" s="22"/>
      <c r="N249" s="50">
        <f t="shared" si="27"/>
        <v>41073</v>
      </c>
      <c r="O249" s="51">
        <f t="shared" si="34"/>
        <v>102.15516491420711</v>
      </c>
      <c r="P249" s="51">
        <f t="shared" si="28"/>
        <v>85.568107263006539</v>
      </c>
      <c r="Q249" s="56">
        <f t="shared" si="29"/>
        <v>1314.880005</v>
      </c>
      <c r="R249" s="52">
        <f t="shared" si="30"/>
        <v>24.519369999999999</v>
      </c>
    </row>
    <row r="250" spans="2:18">
      <c r="B250" s="47">
        <v>41074</v>
      </c>
      <c r="C250" s="183">
        <v>1329.099976</v>
      </c>
      <c r="D250" s="23">
        <f t="shared" si="31"/>
        <v>1.0814653007062747E-2</v>
      </c>
      <c r="E250" s="23">
        <f t="shared" si="35"/>
        <v>1.0590021712856783</v>
      </c>
      <c r="F250" s="47">
        <v>41074</v>
      </c>
      <c r="G250" s="183">
        <v>24.140255</v>
      </c>
      <c r="H250" s="48">
        <f t="shared" si="32"/>
        <v>-1.546185729894356E-2</v>
      </c>
      <c r="I250" s="23">
        <f t="shared" si="33"/>
        <v>0.85911146898991309</v>
      </c>
      <c r="L250" s="22"/>
      <c r="N250" s="50">
        <f t="shared" si="27"/>
        <v>41074</v>
      </c>
      <c r="O250" s="51">
        <f t="shared" si="34"/>
        <v>103.25993757563351</v>
      </c>
      <c r="P250" s="51">
        <f t="shared" si="28"/>
        <v>84.245065399165227</v>
      </c>
      <c r="Q250" s="56">
        <f t="shared" si="29"/>
        <v>1329.099976</v>
      </c>
      <c r="R250" s="52">
        <f t="shared" si="30"/>
        <v>24.140255</v>
      </c>
    </row>
    <row r="251" spans="2:18">
      <c r="B251" s="47">
        <v>41075</v>
      </c>
      <c r="C251" s="183">
        <v>1342.839966</v>
      </c>
      <c r="D251" s="23">
        <f t="shared" si="31"/>
        <v>1.033781524949795E-2</v>
      </c>
      <c r="E251" s="23">
        <f t="shared" si="35"/>
        <v>1.0693399865351763</v>
      </c>
      <c r="F251" s="47">
        <v>41075</v>
      </c>
      <c r="G251" s="183">
        <v>24.273192000000002</v>
      </c>
      <c r="H251" s="48">
        <f t="shared" si="32"/>
        <v>5.5068598074048403E-3</v>
      </c>
      <c r="I251" s="23">
        <f t="shared" si="33"/>
        <v>0.86461832879731793</v>
      </c>
      <c r="N251" s="50">
        <f t="shared" si="27"/>
        <v>41075</v>
      </c>
      <c r="O251" s="51">
        <f t="shared" si="34"/>
        <v>104.32741973296511</v>
      </c>
      <c r="P251" s="51">
        <f t="shared" si="28"/>
        <v>84.708991163784077</v>
      </c>
      <c r="Q251" s="56">
        <f t="shared" si="29"/>
        <v>1342.839966</v>
      </c>
      <c r="R251" s="52">
        <f t="shared" si="30"/>
        <v>24.273192000000002</v>
      </c>
    </row>
    <row r="252" spans="2:18">
      <c r="B252" s="47">
        <v>41078</v>
      </c>
      <c r="C252" s="183">
        <v>1344.780029</v>
      </c>
      <c r="D252" s="23">
        <f t="shared" si="31"/>
        <v>1.4447462461062432E-3</v>
      </c>
      <c r="E252" s="23">
        <f t="shared" si="35"/>
        <v>1.0707847327812825</v>
      </c>
      <c r="F252" s="47">
        <v>41078</v>
      </c>
      <c r="G252" s="183">
        <v>24.578453</v>
      </c>
      <c r="H252" s="48">
        <f t="shared" si="32"/>
        <v>1.2576055098151073E-2</v>
      </c>
      <c r="I252" s="23">
        <f t="shared" si="33"/>
        <v>0.877194383895469</v>
      </c>
      <c r="N252" s="50">
        <f t="shared" si="27"/>
        <v>41078</v>
      </c>
      <c r="O252" s="51">
        <f t="shared" si="34"/>
        <v>104.47814638099027</v>
      </c>
      <c r="P252" s="51">
        <f t="shared" si="28"/>
        <v>85.774296103968624</v>
      </c>
      <c r="Q252" s="56">
        <f t="shared" si="29"/>
        <v>1344.780029</v>
      </c>
      <c r="R252" s="52">
        <f t="shared" si="30"/>
        <v>24.578453</v>
      </c>
    </row>
    <row r="253" spans="2:18">
      <c r="B253" s="47">
        <v>41079</v>
      </c>
      <c r="C253" s="183">
        <v>1357.9799800000001</v>
      </c>
      <c r="D253" s="23">
        <f t="shared" si="31"/>
        <v>9.815695292423321E-3</v>
      </c>
      <c r="E253" s="23">
        <f t="shared" si="35"/>
        <v>1.0806004280737058</v>
      </c>
      <c r="F253" s="47">
        <v>41079</v>
      </c>
      <c r="G253" s="183">
        <v>25.376071</v>
      </c>
      <c r="H253" s="48">
        <f t="shared" si="32"/>
        <v>3.2451920387340794E-2</v>
      </c>
      <c r="I253" s="23">
        <f t="shared" si="33"/>
        <v>0.90964630428280979</v>
      </c>
      <c r="L253" s="22"/>
      <c r="N253" s="50">
        <f t="shared" si="27"/>
        <v>41079</v>
      </c>
      <c r="O253" s="51">
        <f t="shared" si="34"/>
        <v>105.50367203058326</v>
      </c>
      <c r="P253" s="51">
        <f t="shared" si="28"/>
        <v>88.557836732414813</v>
      </c>
      <c r="Q253" s="56">
        <f t="shared" si="29"/>
        <v>1357.9799800000001</v>
      </c>
      <c r="R253" s="52">
        <f t="shared" si="30"/>
        <v>25.376071</v>
      </c>
    </row>
    <row r="254" spans="2:18">
      <c r="B254" s="47">
        <v>41080</v>
      </c>
      <c r="C254" s="183">
        <v>1355.6899410000001</v>
      </c>
      <c r="D254" s="23">
        <f t="shared" si="31"/>
        <v>-1.6863569667646683E-3</v>
      </c>
      <c r="E254" s="23">
        <f t="shared" si="35"/>
        <v>1.0789140711069412</v>
      </c>
      <c r="F254" s="47">
        <v>41080</v>
      </c>
      <c r="G254" s="183">
        <v>25.469619000000002</v>
      </c>
      <c r="H254" s="48">
        <f t="shared" si="32"/>
        <v>3.6864650954042677E-3</v>
      </c>
      <c r="I254" s="23">
        <f t="shared" si="33"/>
        <v>0.91333276937821406</v>
      </c>
      <c r="N254" s="50">
        <f t="shared" si="27"/>
        <v>41080</v>
      </c>
      <c r="O254" s="51">
        <f t="shared" si="34"/>
        <v>105.32575517823521</v>
      </c>
      <c r="P254" s="51">
        <f t="shared" si="28"/>
        <v>88.884302106453376</v>
      </c>
      <c r="Q254" s="56">
        <f t="shared" si="29"/>
        <v>1355.6899410000001</v>
      </c>
      <c r="R254" s="52">
        <f t="shared" si="30"/>
        <v>25.469619000000002</v>
      </c>
    </row>
    <row r="255" spans="2:18">
      <c r="B255" s="47">
        <v>41081</v>
      </c>
      <c r="C255" s="183">
        <v>1325.51001</v>
      </c>
      <c r="D255" s="23">
        <f t="shared" si="31"/>
        <v>-2.2261676573139155E-2</v>
      </c>
      <c r="E255" s="23">
        <f t="shared" si="35"/>
        <v>1.056652394533802</v>
      </c>
      <c r="F255" s="47">
        <v>41081</v>
      </c>
      <c r="G255" s="183">
        <v>25.346530000000001</v>
      </c>
      <c r="H255" s="48">
        <f t="shared" si="32"/>
        <v>-4.8327774357362907E-3</v>
      </c>
      <c r="I255" s="23">
        <f t="shared" si="33"/>
        <v>0.90849999194247777</v>
      </c>
      <c r="N255" s="50">
        <f t="shared" si="27"/>
        <v>41081</v>
      </c>
      <c r="O255" s="51">
        <f t="shared" si="34"/>
        <v>102.98102728163572</v>
      </c>
      <c r="P255" s="51">
        <f t="shared" si="28"/>
        <v>88.454744056842145</v>
      </c>
      <c r="Q255" s="56">
        <f t="shared" si="29"/>
        <v>1325.51001</v>
      </c>
      <c r="R255" s="52">
        <f t="shared" si="30"/>
        <v>25.346530000000001</v>
      </c>
    </row>
    <row r="256" spans="2:18">
      <c r="B256" s="47">
        <v>41082</v>
      </c>
      <c r="C256" s="183">
        <v>1335.0200199999999</v>
      </c>
      <c r="D256" s="23">
        <f t="shared" si="31"/>
        <v>7.174604437728771E-3</v>
      </c>
      <c r="E256" s="23">
        <f t="shared" si="35"/>
        <v>1.0638269989715308</v>
      </c>
      <c r="F256" s="47">
        <v>41082</v>
      </c>
      <c r="G256" s="183">
        <v>25.538547999999999</v>
      </c>
      <c r="H256" s="48">
        <f t="shared" si="32"/>
        <v>7.5757115471031256E-3</v>
      </c>
      <c r="I256" s="23">
        <f t="shared" si="33"/>
        <v>0.91607570348958089</v>
      </c>
      <c r="N256" s="50">
        <f t="shared" si="27"/>
        <v>41082</v>
      </c>
      <c r="O256" s="51">
        <f t="shared" si="34"/>
        <v>103.7198754169724</v>
      </c>
      <c r="P256" s="51">
        <f t="shared" si="28"/>
        <v>89.124851682789611</v>
      </c>
      <c r="Q256" s="56">
        <f t="shared" si="29"/>
        <v>1335.0200199999999</v>
      </c>
      <c r="R256" s="52">
        <f t="shared" si="30"/>
        <v>25.538547999999999</v>
      </c>
    </row>
    <row r="257" spans="2:18">
      <c r="B257" s="47">
        <v>41085</v>
      </c>
      <c r="C257" s="183">
        <v>1313.719971</v>
      </c>
      <c r="D257" s="23">
        <f t="shared" si="31"/>
        <v>-1.5954853620846809E-2</v>
      </c>
      <c r="E257" s="23">
        <f t="shared" si="35"/>
        <v>1.0478721453506838</v>
      </c>
      <c r="F257" s="47">
        <v>41085</v>
      </c>
      <c r="G257" s="183">
        <v>25.302216999999999</v>
      </c>
      <c r="H257" s="48">
        <f t="shared" si="32"/>
        <v>-9.2538933693488978E-3</v>
      </c>
      <c r="I257" s="23">
        <f t="shared" si="33"/>
        <v>0.906821810120232</v>
      </c>
      <c r="L257" s="22"/>
      <c r="N257" s="50">
        <f t="shared" si="27"/>
        <v>41085</v>
      </c>
      <c r="O257" s="51">
        <f t="shared" si="34"/>
        <v>102.06503998712215</v>
      </c>
      <c r="P257" s="51">
        <f t="shared" si="28"/>
        <v>88.300099808758034</v>
      </c>
      <c r="Q257" s="56">
        <f t="shared" si="29"/>
        <v>1313.719971</v>
      </c>
      <c r="R257" s="52">
        <f t="shared" si="30"/>
        <v>25.302216999999999</v>
      </c>
    </row>
    <row r="258" spans="2:18">
      <c r="B258" s="47">
        <v>41086</v>
      </c>
      <c r="C258" s="183">
        <v>1319.98999</v>
      </c>
      <c r="D258" s="23">
        <f t="shared" si="31"/>
        <v>4.7727210809067611E-3</v>
      </c>
      <c r="E258" s="23">
        <f t="shared" si="35"/>
        <v>1.0526448664315906</v>
      </c>
      <c r="F258" s="47">
        <v>41086</v>
      </c>
      <c r="G258" s="183">
        <v>25.228365</v>
      </c>
      <c r="H258" s="48">
        <f t="shared" si="32"/>
        <v>-2.9187956138388982E-3</v>
      </c>
      <c r="I258" s="23">
        <f t="shared" si="33"/>
        <v>0.9039030145063931</v>
      </c>
      <c r="N258" s="50">
        <f t="shared" si="27"/>
        <v>41086</v>
      </c>
      <c r="O258" s="51">
        <f t="shared" si="34"/>
        <v>102.5521679550923</v>
      </c>
      <c r="P258" s="51">
        <f t="shared" si="28"/>
        <v>88.042369864734709</v>
      </c>
      <c r="Q258" s="56">
        <f t="shared" si="29"/>
        <v>1319.98999</v>
      </c>
      <c r="R258" s="52">
        <f t="shared" si="30"/>
        <v>25.228365</v>
      </c>
    </row>
    <row r="259" spans="2:18">
      <c r="B259" s="47">
        <v>41087</v>
      </c>
      <c r="C259" s="183">
        <v>1331.849976</v>
      </c>
      <c r="D259" s="23">
        <f t="shared" si="31"/>
        <v>8.9849060143250004E-3</v>
      </c>
      <c r="E259" s="23">
        <f t="shared" si="35"/>
        <v>1.0616297724459156</v>
      </c>
      <c r="F259" s="47">
        <v>41087</v>
      </c>
      <c r="G259" s="183">
        <v>25.646867</v>
      </c>
      <c r="H259" s="48">
        <f t="shared" si="32"/>
        <v>1.6588550229077459E-2</v>
      </c>
      <c r="I259" s="23">
        <f t="shared" si="33"/>
        <v>0.92049156473547056</v>
      </c>
      <c r="L259" s="22"/>
      <c r="N259" s="50">
        <f t="shared" si="27"/>
        <v>41087</v>
      </c>
      <c r="O259" s="51">
        <f t="shared" si="34"/>
        <v>103.47358954573407</v>
      </c>
      <c r="P259" s="51">
        <f t="shared" si="28"/>
        <v>89.502865139522868</v>
      </c>
      <c r="Q259" s="56">
        <f t="shared" si="29"/>
        <v>1331.849976</v>
      </c>
      <c r="R259" s="52">
        <f t="shared" si="30"/>
        <v>25.646867</v>
      </c>
    </row>
    <row r="260" spans="2:18">
      <c r="B260" s="47">
        <v>41088</v>
      </c>
      <c r="C260" s="183">
        <v>1329.040039</v>
      </c>
      <c r="D260" s="23">
        <f t="shared" si="31"/>
        <v>-2.1097999404100509E-3</v>
      </c>
      <c r="E260" s="23">
        <f t="shared" si="35"/>
        <v>1.0595199725055056</v>
      </c>
      <c r="F260" s="47">
        <v>41088</v>
      </c>
      <c r="G260" s="183">
        <v>25.395766999999999</v>
      </c>
      <c r="H260" s="48">
        <f t="shared" si="32"/>
        <v>-9.7906695581959635E-3</v>
      </c>
      <c r="I260" s="23">
        <f t="shared" si="33"/>
        <v>0.91070089517727459</v>
      </c>
      <c r="L260" s="22"/>
      <c r="N260" s="50">
        <f t="shared" ref="N260:N323" si="36">B260</f>
        <v>41088</v>
      </c>
      <c r="O260" s="51">
        <f t="shared" si="34"/>
        <v>103.25528097267647</v>
      </c>
      <c r="P260" s="51">
        <f t="shared" ref="P260:P323" si="37">(R260/$R$3)*100</f>
        <v>88.626572162430023</v>
      </c>
      <c r="Q260" s="56">
        <f t="shared" ref="Q260:Q323" si="38">C260</f>
        <v>1329.040039</v>
      </c>
      <c r="R260" s="52">
        <f t="shared" ref="R260:R323" si="39">G260</f>
        <v>25.395766999999999</v>
      </c>
    </row>
    <row r="261" spans="2:18">
      <c r="B261" s="47">
        <v>41089</v>
      </c>
      <c r="C261" s="183">
        <v>1362.160034</v>
      </c>
      <c r="D261" s="23">
        <f t="shared" ref="D261:D324" si="40">C261/C260-1</f>
        <v>2.4920238689663643E-2</v>
      </c>
      <c r="E261" s="23">
        <f t="shared" si="35"/>
        <v>1.0844402111951692</v>
      </c>
      <c r="F261" s="47">
        <v>41089</v>
      </c>
      <c r="G261" s="183">
        <v>26.168766000000002</v>
      </c>
      <c r="H261" s="48">
        <f t="shared" ref="H261:H324" si="41">G261/G260-1</f>
        <v>3.0438104113965192E-2</v>
      </c>
      <c r="I261" s="23">
        <f t="shared" ref="I261:I324" si="42">I260+H261</f>
        <v>0.94113899929123979</v>
      </c>
      <c r="L261" s="22"/>
      <c r="N261" s="50">
        <f t="shared" si="36"/>
        <v>41089</v>
      </c>
      <c r="O261" s="51">
        <f t="shared" ref="O261:O324" si="43">(Q261/$Q$3)*100</f>
        <v>105.82842722048386</v>
      </c>
      <c r="P261" s="51">
        <f t="shared" si="37"/>
        <v>91.324196993173928</v>
      </c>
      <c r="Q261" s="56">
        <f t="shared" si="38"/>
        <v>1362.160034</v>
      </c>
      <c r="R261" s="52">
        <f t="shared" si="39"/>
        <v>26.168766000000002</v>
      </c>
    </row>
    <row r="262" spans="2:18">
      <c r="B262" s="47">
        <v>41092</v>
      </c>
      <c r="C262" s="183">
        <v>1365.51001</v>
      </c>
      <c r="D262" s="23">
        <f t="shared" si="40"/>
        <v>2.4593116200617438E-3</v>
      </c>
      <c r="E262" s="23">
        <f t="shared" ref="E262:E325" si="44">E261+D262</f>
        <v>1.0868995228152309</v>
      </c>
      <c r="F262" s="47">
        <v>41092</v>
      </c>
      <c r="G262" s="183">
        <v>26.518339999999998</v>
      </c>
      <c r="H262" s="48">
        <f t="shared" si="41"/>
        <v>1.3358444184949247E-2</v>
      </c>
      <c r="I262" s="23">
        <f t="shared" si="42"/>
        <v>0.95449744347618903</v>
      </c>
      <c r="N262" s="50">
        <f t="shared" si="36"/>
        <v>41092</v>
      </c>
      <c r="O262" s="51">
        <f t="shared" si="43"/>
        <v>106.08869230128006</v>
      </c>
      <c r="P262" s="51">
        <f t="shared" si="37"/>
        <v>92.544146181442542</v>
      </c>
      <c r="Q262" s="56">
        <f t="shared" si="38"/>
        <v>1365.51001</v>
      </c>
      <c r="R262" s="52">
        <f t="shared" si="39"/>
        <v>26.518339999999998</v>
      </c>
    </row>
    <row r="263" spans="2:18">
      <c r="B263" s="47">
        <v>41093</v>
      </c>
      <c r="C263" s="183">
        <v>1374.0200199999999</v>
      </c>
      <c r="D263" s="23">
        <f t="shared" si="40"/>
        <v>6.2321110337375529E-3</v>
      </c>
      <c r="E263" s="23">
        <f t="shared" si="44"/>
        <v>1.0931316338489685</v>
      </c>
      <c r="F263" s="47">
        <v>41093</v>
      </c>
      <c r="G263" s="183">
        <v>26.695587</v>
      </c>
      <c r="H263" s="48">
        <f t="shared" si="41"/>
        <v>6.6839402466369879E-3</v>
      </c>
      <c r="I263" s="23">
        <f t="shared" si="42"/>
        <v>0.96118138372282602</v>
      </c>
      <c r="N263" s="50">
        <f t="shared" si="36"/>
        <v>41093</v>
      </c>
      <c r="O263" s="51">
        <f t="shared" si="43"/>
        <v>106.74984881112566</v>
      </c>
      <c r="P263" s="51">
        <f t="shared" si="37"/>
        <v>93.162705724695343</v>
      </c>
      <c r="Q263" s="56">
        <f t="shared" si="38"/>
        <v>1374.0200199999999</v>
      </c>
      <c r="R263" s="52">
        <f t="shared" si="39"/>
        <v>26.695587</v>
      </c>
    </row>
    <row r="264" spans="2:18">
      <c r="B264" s="47">
        <v>41095</v>
      </c>
      <c r="C264" s="183">
        <v>1367.579956</v>
      </c>
      <c r="D264" s="23">
        <f t="shared" si="40"/>
        <v>-4.6870234103284503E-3</v>
      </c>
      <c r="E264" s="23">
        <f t="shared" si="44"/>
        <v>1.08844461043864</v>
      </c>
      <c r="F264" s="47">
        <v>41095</v>
      </c>
      <c r="G264" s="183">
        <v>26.592192000000001</v>
      </c>
      <c r="H264" s="48">
        <f t="shared" si="41"/>
        <v>-3.8731120615552728E-3</v>
      </c>
      <c r="I264" s="23">
        <f t="shared" si="42"/>
        <v>0.95730827166127075</v>
      </c>
      <c r="N264" s="50">
        <f t="shared" si="36"/>
        <v>41095</v>
      </c>
      <c r="O264" s="51">
        <f t="shared" si="43"/>
        <v>106.24950977069889</v>
      </c>
      <c r="P264" s="51">
        <f t="shared" si="37"/>
        <v>92.801876125465881</v>
      </c>
      <c r="Q264" s="56">
        <f t="shared" si="38"/>
        <v>1367.579956</v>
      </c>
      <c r="R264" s="52">
        <f t="shared" si="39"/>
        <v>26.592192000000001</v>
      </c>
    </row>
    <row r="265" spans="2:18">
      <c r="B265" s="47">
        <v>41096</v>
      </c>
      <c r="C265" s="183">
        <v>1354.6800539999999</v>
      </c>
      <c r="D265" s="23">
        <f t="shared" si="40"/>
        <v>-9.4326492161603825E-3</v>
      </c>
      <c r="E265" s="23">
        <f t="shared" si="44"/>
        <v>1.0790119612224798</v>
      </c>
      <c r="F265" s="47">
        <v>41096</v>
      </c>
      <c r="G265" s="183">
        <v>26.380479000000001</v>
      </c>
      <c r="H265" s="48">
        <f t="shared" si="41"/>
        <v>-7.9614722998390119E-3</v>
      </c>
      <c r="I265" s="23">
        <f t="shared" si="42"/>
        <v>0.94934679936143174</v>
      </c>
      <c r="L265" s="22"/>
      <c r="N265" s="50">
        <f t="shared" si="36"/>
        <v>41096</v>
      </c>
      <c r="O265" s="51">
        <f t="shared" si="43"/>
        <v>105.24729541564288</v>
      </c>
      <c r="P265" s="51">
        <f t="shared" si="37"/>
        <v>92.063036559319897</v>
      </c>
      <c r="Q265" s="56">
        <f t="shared" si="38"/>
        <v>1354.6800539999999</v>
      </c>
      <c r="R265" s="52">
        <f t="shared" si="39"/>
        <v>26.380479000000001</v>
      </c>
    </row>
    <row r="266" spans="2:18">
      <c r="B266" s="47">
        <v>41099</v>
      </c>
      <c r="C266" s="183">
        <v>1352.459961</v>
      </c>
      <c r="D266" s="23">
        <f t="shared" si="40"/>
        <v>-1.638831983570288E-3</v>
      </c>
      <c r="E266" s="23">
        <f t="shared" si="44"/>
        <v>1.0773731292389095</v>
      </c>
      <c r="F266" s="47">
        <v>41099</v>
      </c>
      <c r="G266" s="183">
        <v>26.636503000000001</v>
      </c>
      <c r="H266" s="48">
        <f t="shared" si="41"/>
        <v>9.7050550143535919E-3</v>
      </c>
      <c r="I266" s="23">
        <f t="shared" si="42"/>
        <v>0.95905185437578533</v>
      </c>
      <c r="N266" s="50">
        <f t="shared" si="36"/>
        <v>41099</v>
      </c>
      <c r="O266" s="51">
        <f t="shared" si="43"/>
        <v>105.07481278173145</v>
      </c>
      <c r="P266" s="51">
        <f t="shared" si="37"/>
        <v>92.956513393916552</v>
      </c>
      <c r="Q266" s="56">
        <f t="shared" si="38"/>
        <v>1352.459961</v>
      </c>
      <c r="R266" s="52">
        <f t="shared" si="39"/>
        <v>26.636503000000001</v>
      </c>
    </row>
    <row r="267" spans="2:18">
      <c r="B267" s="47">
        <v>41100</v>
      </c>
      <c r="C267" s="183">
        <v>1341.469971</v>
      </c>
      <c r="D267" s="23">
        <f t="shared" si="40"/>
        <v>-8.125926324557553E-3</v>
      </c>
      <c r="E267" s="23">
        <f t="shared" si="44"/>
        <v>1.0692472029143518</v>
      </c>
      <c r="F267" s="47">
        <v>41100</v>
      </c>
      <c r="G267" s="183">
        <v>26.488797000000002</v>
      </c>
      <c r="H267" s="48">
        <f t="shared" si="41"/>
        <v>-5.5452474373230976E-3</v>
      </c>
      <c r="I267" s="23">
        <f t="shared" si="42"/>
        <v>0.95350660693846223</v>
      </c>
      <c r="N267" s="50">
        <f t="shared" si="36"/>
        <v>41100</v>
      </c>
      <c r="O267" s="51">
        <f t="shared" si="43"/>
        <v>104.22098259450041</v>
      </c>
      <c r="P267" s="51">
        <f t="shared" si="37"/>
        <v>92.441046526236448</v>
      </c>
      <c r="Q267" s="56">
        <f t="shared" si="38"/>
        <v>1341.469971</v>
      </c>
      <c r="R267" s="52">
        <f t="shared" si="39"/>
        <v>26.488797000000002</v>
      </c>
    </row>
    <row r="268" spans="2:18">
      <c r="B268" s="47">
        <v>41101</v>
      </c>
      <c r="C268" s="183">
        <v>1341.4499510000001</v>
      </c>
      <c r="D268" s="23">
        <f t="shared" si="40"/>
        <v>-1.4923927059706799E-5</v>
      </c>
      <c r="E268" s="23">
        <f t="shared" si="44"/>
        <v>1.0692322789872921</v>
      </c>
      <c r="F268" s="47">
        <v>41101</v>
      </c>
      <c r="G268" s="183">
        <v>26.572498</v>
      </c>
      <c r="H268" s="48">
        <f t="shared" si="41"/>
        <v>3.1598641493608692E-3</v>
      </c>
      <c r="I268" s="23">
        <f t="shared" si="42"/>
        <v>0.9566664710878231</v>
      </c>
      <c r="L268" s="22"/>
      <c r="N268" s="50">
        <f t="shared" si="36"/>
        <v>41101</v>
      </c>
      <c r="O268" s="51">
        <f t="shared" si="43"/>
        <v>104.21942720815809</v>
      </c>
      <c r="P268" s="51">
        <f t="shared" si="37"/>
        <v>92.733147675084098</v>
      </c>
      <c r="Q268" s="56">
        <f t="shared" si="38"/>
        <v>1341.4499510000001</v>
      </c>
      <c r="R268" s="52">
        <f t="shared" si="39"/>
        <v>26.572498</v>
      </c>
    </row>
    <row r="269" spans="2:18">
      <c r="B269" s="47">
        <v>41102</v>
      </c>
      <c r="C269" s="183">
        <v>1334.76001</v>
      </c>
      <c r="D269" s="23">
        <f t="shared" si="40"/>
        <v>-4.9870969804076681E-3</v>
      </c>
      <c r="E269" s="23">
        <f t="shared" si="44"/>
        <v>1.0642451820068843</v>
      </c>
      <c r="F269" s="47">
        <v>41102</v>
      </c>
      <c r="G269" s="183">
        <v>26.518339999999998</v>
      </c>
      <c r="H269" s="48">
        <f t="shared" si="41"/>
        <v>-2.0381222721326253E-3</v>
      </c>
      <c r="I269" s="23">
        <f t="shared" si="42"/>
        <v>0.95462834881569048</v>
      </c>
      <c r="L269" s="22"/>
      <c r="N269" s="50">
        <f t="shared" si="36"/>
        <v>41102</v>
      </c>
      <c r="O269" s="51">
        <f t="shared" si="43"/>
        <v>103.69967481742847</v>
      </c>
      <c r="P269" s="51">
        <f t="shared" si="37"/>
        <v>92.544146181442542</v>
      </c>
      <c r="Q269" s="56">
        <f t="shared" si="38"/>
        <v>1334.76001</v>
      </c>
      <c r="R269" s="52">
        <f t="shared" si="39"/>
        <v>26.518339999999998</v>
      </c>
    </row>
    <row r="270" spans="2:18">
      <c r="B270" s="47">
        <v>41103</v>
      </c>
      <c r="C270" s="183">
        <v>1356.780029</v>
      </c>
      <c r="D270" s="23">
        <f t="shared" si="40"/>
        <v>1.6497361948984324E-2</v>
      </c>
      <c r="E270" s="23">
        <f t="shared" si="44"/>
        <v>1.0807425439558687</v>
      </c>
      <c r="F270" s="47">
        <v>41103</v>
      </c>
      <c r="G270" s="183">
        <v>26.848217999999999</v>
      </c>
      <c r="H270" s="48">
        <f t="shared" si="41"/>
        <v>1.2439617261110536E-2</v>
      </c>
      <c r="I270" s="23">
        <f t="shared" si="42"/>
        <v>0.96706796607680101</v>
      </c>
      <c r="N270" s="50">
        <f t="shared" si="36"/>
        <v>41103</v>
      </c>
      <c r="O270" s="51">
        <f t="shared" si="43"/>
        <v>105.41044588688358</v>
      </c>
      <c r="P270" s="51">
        <f t="shared" si="37"/>
        <v>93.695359939695948</v>
      </c>
      <c r="Q270" s="56">
        <f t="shared" si="38"/>
        <v>1356.780029</v>
      </c>
      <c r="R270" s="52">
        <f t="shared" si="39"/>
        <v>26.848217999999999</v>
      </c>
    </row>
    <row r="271" spans="2:18">
      <c r="B271" s="47">
        <v>41106</v>
      </c>
      <c r="C271" s="183">
        <v>1353.6400149999999</v>
      </c>
      <c r="D271" s="23">
        <f t="shared" si="40"/>
        <v>-2.3143132511423969E-3</v>
      </c>
      <c r="E271" s="23">
        <f t="shared" si="44"/>
        <v>1.0784282307047262</v>
      </c>
      <c r="F271" s="47">
        <v>41106</v>
      </c>
      <c r="G271" s="183">
        <v>26.956537000000001</v>
      </c>
      <c r="H271" s="48">
        <f t="shared" si="41"/>
        <v>4.0344949523281048E-3</v>
      </c>
      <c r="I271" s="23">
        <f t="shared" si="42"/>
        <v>0.97110246102912912</v>
      </c>
      <c r="N271" s="50">
        <f t="shared" si="36"/>
        <v>41106</v>
      </c>
      <c r="O271" s="51">
        <f t="shared" si="43"/>
        <v>105.16649309515873</v>
      </c>
      <c r="P271" s="51">
        <f t="shared" si="37"/>
        <v>94.073373396429218</v>
      </c>
      <c r="Q271" s="56">
        <f t="shared" si="38"/>
        <v>1353.6400149999999</v>
      </c>
      <c r="R271" s="52">
        <f t="shared" si="39"/>
        <v>26.956537000000001</v>
      </c>
    </row>
    <row r="272" spans="2:18">
      <c r="B272" s="47">
        <v>41107</v>
      </c>
      <c r="C272" s="183">
        <v>1363.670044</v>
      </c>
      <c r="D272" s="23">
        <f t="shared" si="40"/>
        <v>7.409672356649466E-3</v>
      </c>
      <c r="E272" s="23">
        <f t="shared" si="44"/>
        <v>1.0858379030613756</v>
      </c>
      <c r="F272" s="47">
        <v>41107</v>
      </c>
      <c r="G272" s="183">
        <v>27.414428000000001</v>
      </c>
      <c r="H272" s="48">
        <f t="shared" si="41"/>
        <v>1.6986269415837807E-2</v>
      </c>
      <c r="I272" s="23">
        <f t="shared" si="42"/>
        <v>0.98808873044496692</v>
      </c>
      <c r="N272" s="50">
        <f t="shared" si="36"/>
        <v>41107</v>
      </c>
      <c r="O272" s="51">
        <f t="shared" si="43"/>
        <v>105.9457423518917</v>
      </c>
      <c r="P272" s="51">
        <f t="shared" si="37"/>
        <v>95.671329061797678</v>
      </c>
      <c r="Q272" s="56">
        <f t="shared" si="38"/>
        <v>1363.670044</v>
      </c>
      <c r="R272" s="52">
        <f t="shared" si="39"/>
        <v>27.414428000000001</v>
      </c>
    </row>
    <row r="273" spans="2:18">
      <c r="B273" s="47">
        <v>41108</v>
      </c>
      <c r="C273" s="183">
        <v>1372.780029</v>
      </c>
      <c r="D273" s="23">
        <f t="shared" si="40"/>
        <v>6.6804906656732221E-3</v>
      </c>
      <c r="E273" s="23">
        <f t="shared" si="44"/>
        <v>1.0925183937270488</v>
      </c>
      <c r="F273" s="47">
        <v>41108</v>
      </c>
      <c r="G273" s="183">
        <v>27.655681999999999</v>
      </c>
      <c r="H273" s="48">
        <f t="shared" si="41"/>
        <v>8.8002565656302156E-3</v>
      </c>
      <c r="I273" s="23">
        <f t="shared" si="42"/>
        <v>0.99688898701059714</v>
      </c>
      <c r="N273" s="50">
        <f t="shared" si="36"/>
        <v>41108</v>
      </c>
      <c r="O273" s="51">
        <f t="shared" si="43"/>
        <v>106.6535118947413</v>
      </c>
      <c r="P273" s="51">
        <f t="shared" si="37"/>
        <v>96.51326130351633</v>
      </c>
      <c r="Q273" s="56">
        <f t="shared" si="38"/>
        <v>1372.780029</v>
      </c>
      <c r="R273" s="52">
        <f t="shared" si="39"/>
        <v>27.655681999999999</v>
      </c>
    </row>
    <row r="274" spans="2:18">
      <c r="B274" s="47">
        <v>41109</v>
      </c>
      <c r="C274" s="183">
        <v>1376.51001</v>
      </c>
      <c r="D274" s="23">
        <f t="shared" si="40"/>
        <v>2.7171002791446242E-3</v>
      </c>
      <c r="E274" s="23">
        <f t="shared" si="44"/>
        <v>1.0952354940061935</v>
      </c>
      <c r="F274" s="47">
        <v>41109</v>
      </c>
      <c r="G274" s="183">
        <v>27.788619000000001</v>
      </c>
      <c r="H274" s="48">
        <f t="shared" si="41"/>
        <v>4.8068603045117175E-3</v>
      </c>
      <c r="I274" s="23">
        <f t="shared" si="42"/>
        <v>1.001695847315109</v>
      </c>
      <c r="N274" s="50">
        <f t="shared" si="36"/>
        <v>41109</v>
      </c>
      <c r="O274" s="51">
        <f t="shared" si="43"/>
        <v>106.94330018168226</v>
      </c>
      <c r="P274" s="51">
        <f t="shared" si="37"/>
        <v>96.97718706813518</v>
      </c>
      <c r="Q274" s="56">
        <f t="shared" si="38"/>
        <v>1376.51001</v>
      </c>
      <c r="R274" s="52">
        <f t="shared" si="39"/>
        <v>27.788619000000001</v>
      </c>
    </row>
    <row r="275" spans="2:18">
      <c r="B275" s="47">
        <v>41110</v>
      </c>
      <c r="C275" s="183">
        <v>1362.660034</v>
      </c>
      <c r="D275" s="23">
        <f t="shared" si="40"/>
        <v>-1.006166021269983E-2</v>
      </c>
      <c r="E275" s="23">
        <f t="shared" si="44"/>
        <v>1.0851738337934935</v>
      </c>
      <c r="F275" s="47">
        <v>41110</v>
      </c>
      <c r="G275" s="183">
        <v>27.675376</v>
      </c>
      <c r="H275" s="48">
        <f t="shared" si="41"/>
        <v>-4.075157531218121E-3</v>
      </c>
      <c r="I275" s="23">
        <f t="shared" si="42"/>
        <v>0.99762068978389085</v>
      </c>
      <c r="L275" s="22"/>
      <c r="N275" s="50">
        <f t="shared" si="36"/>
        <v>41110</v>
      </c>
      <c r="O275" s="51">
        <f t="shared" si="43"/>
        <v>105.86727303322942</v>
      </c>
      <c r="P275" s="51">
        <f t="shared" si="37"/>
        <v>96.581989753898128</v>
      </c>
      <c r="Q275" s="56">
        <f t="shared" si="38"/>
        <v>1362.660034</v>
      </c>
      <c r="R275" s="52">
        <f t="shared" si="39"/>
        <v>27.675376</v>
      </c>
    </row>
    <row r="276" spans="2:18">
      <c r="B276" s="47">
        <v>41113</v>
      </c>
      <c r="C276" s="183">
        <v>1350.5200199999999</v>
      </c>
      <c r="D276" s="23">
        <f t="shared" si="40"/>
        <v>-8.9090555950069872E-3</v>
      </c>
      <c r="E276" s="23">
        <f t="shared" si="44"/>
        <v>1.0762647781984866</v>
      </c>
      <c r="F276" s="47">
        <v>41113</v>
      </c>
      <c r="G276" s="183">
        <v>27.306108999999999</v>
      </c>
      <c r="H276" s="48">
        <f t="shared" si="41"/>
        <v>-1.3342799750941103E-2</v>
      </c>
      <c r="I276" s="23">
        <f t="shared" si="42"/>
        <v>0.98427789003294974</v>
      </c>
      <c r="N276" s="50">
        <f t="shared" si="36"/>
        <v>41113</v>
      </c>
      <c r="O276" s="51">
        <f t="shared" si="43"/>
        <v>104.9240956120846</v>
      </c>
      <c r="P276" s="51">
        <f t="shared" si="37"/>
        <v>95.293315605064407</v>
      </c>
      <c r="Q276" s="56">
        <f t="shared" si="38"/>
        <v>1350.5200199999999</v>
      </c>
      <c r="R276" s="52">
        <f t="shared" si="39"/>
        <v>27.306108999999999</v>
      </c>
    </row>
    <row r="277" spans="2:18">
      <c r="B277" s="47">
        <v>41114</v>
      </c>
      <c r="C277" s="183">
        <v>1338.3100589999999</v>
      </c>
      <c r="D277" s="23">
        <f t="shared" si="40"/>
        <v>-9.0409329881685485E-3</v>
      </c>
      <c r="E277" s="23">
        <f t="shared" si="44"/>
        <v>1.067223845210318</v>
      </c>
      <c r="F277" s="47">
        <v>41114</v>
      </c>
      <c r="G277" s="183">
        <v>27.059930999999999</v>
      </c>
      <c r="H277" s="48">
        <f t="shared" si="41"/>
        <v>-9.0154917348348462E-3</v>
      </c>
      <c r="I277" s="23">
        <f t="shared" si="42"/>
        <v>0.9752623982981149</v>
      </c>
      <c r="L277" s="22"/>
      <c r="N277" s="50">
        <f t="shared" si="36"/>
        <v>41114</v>
      </c>
      <c r="O277" s="51">
        <f t="shared" si="43"/>
        <v>103.97548389481155</v>
      </c>
      <c r="P277" s="51">
        <f t="shared" si="37"/>
        <v>94.434199505841946</v>
      </c>
      <c r="Q277" s="56">
        <f t="shared" si="38"/>
        <v>1338.3100589999999</v>
      </c>
      <c r="R277" s="52">
        <f t="shared" si="39"/>
        <v>27.059930999999999</v>
      </c>
    </row>
    <row r="278" spans="2:18">
      <c r="B278" s="47">
        <v>41115</v>
      </c>
      <c r="C278" s="183">
        <v>1337.8900149999999</v>
      </c>
      <c r="D278" s="23">
        <f t="shared" si="40"/>
        <v>-3.1386149807000052E-4</v>
      </c>
      <c r="E278" s="23">
        <f t="shared" si="44"/>
        <v>1.066909983712248</v>
      </c>
      <c r="F278" s="47">
        <v>41115</v>
      </c>
      <c r="G278" s="183">
        <v>27.980637999999999</v>
      </c>
      <c r="H278" s="48">
        <f t="shared" si="41"/>
        <v>3.4024735687611329E-2</v>
      </c>
      <c r="I278" s="23">
        <f t="shared" si="42"/>
        <v>1.0092871339857261</v>
      </c>
      <c r="N278" s="50">
        <f t="shared" si="36"/>
        <v>41115</v>
      </c>
      <c r="O278" s="51">
        <f t="shared" si="43"/>
        <v>103.94284999367376</v>
      </c>
      <c r="P278" s="51">
        <f t="shared" si="37"/>
        <v>97.64729818389938</v>
      </c>
      <c r="Q278" s="56">
        <f t="shared" si="38"/>
        <v>1337.8900149999999</v>
      </c>
      <c r="R278" s="52">
        <f t="shared" si="39"/>
        <v>27.980637999999999</v>
      </c>
    </row>
    <row r="279" spans="2:18">
      <c r="B279" s="47">
        <v>41116</v>
      </c>
      <c r="C279" s="183">
        <v>1360.0200199999999</v>
      </c>
      <c r="D279" s="23">
        <f t="shared" si="40"/>
        <v>1.654097478259442E-2</v>
      </c>
      <c r="E279" s="23">
        <f t="shared" si="44"/>
        <v>1.0834509584948424</v>
      </c>
      <c r="F279" s="47">
        <v>41116</v>
      </c>
      <c r="G279" s="183">
        <v>28.428684000000001</v>
      </c>
      <c r="H279" s="48">
        <f t="shared" si="41"/>
        <v>1.6012715650014941E-2</v>
      </c>
      <c r="I279" s="23">
        <f t="shared" si="42"/>
        <v>1.0252998496357411</v>
      </c>
      <c r="L279" s="22"/>
      <c r="N279" s="50">
        <f t="shared" si="36"/>
        <v>41116</v>
      </c>
      <c r="O279" s="51">
        <f t="shared" si="43"/>
        <v>105.66216605425012</v>
      </c>
      <c r="P279" s="51">
        <f t="shared" si="37"/>
        <v>99.210896603710381</v>
      </c>
      <c r="Q279" s="56">
        <f t="shared" si="38"/>
        <v>1360.0200199999999</v>
      </c>
      <c r="R279" s="52">
        <f t="shared" si="39"/>
        <v>28.428684000000001</v>
      </c>
    </row>
    <row r="280" spans="2:18">
      <c r="B280" s="47">
        <v>41117</v>
      </c>
      <c r="C280" s="183">
        <v>1385.969971</v>
      </c>
      <c r="D280" s="23">
        <f t="shared" si="40"/>
        <v>1.9080565446382147E-2</v>
      </c>
      <c r="E280" s="23">
        <f t="shared" si="44"/>
        <v>1.1025315239412246</v>
      </c>
      <c r="F280" s="47">
        <v>41117</v>
      </c>
      <c r="G280" s="183">
        <v>29.393702000000001</v>
      </c>
      <c r="H280" s="48">
        <f t="shared" si="41"/>
        <v>3.3945222367662176E-2</v>
      </c>
      <c r="I280" s="23">
        <f t="shared" si="42"/>
        <v>1.0592450720034032</v>
      </c>
      <c r="L280" s="22"/>
      <c r="N280" s="50">
        <f t="shared" si="36"/>
        <v>41117</v>
      </c>
      <c r="O280" s="51">
        <f t="shared" si="43"/>
        <v>107.67825992885476</v>
      </c>
      <c r="P280" s="51">
        <f t="shared" si="37"/>
        <v>102.57863255021846</v>
      </c>
      <c r="Q280" s="56">
        <f t="shared" si="38"/>
        <v>1385.969971</v>
      </c>
      <c r="R280" s="52">
        <f t="shared" si="39"/>
        <v>29.393702000000001</v>
      </c>
    </row>
    <row r="281" spans="2:18">
      <c r="B281" s="47">
        <v>41120</v>
      </c>
      <c r="C281" s="183">
        <v>1385.3000489999999</v>
      </c>
      <c r="D281" s="23">
        <f t="shared" si="40"/>
        <v>-4.8335967879353792E-4</v>
      </c>
      <c r="E281" s="23">
        <f t="shared" si="44"/>
        <v>1.1020481642624311</v>
      </c>
      <c r="F281" s="47">
        <v>41120</v>
      </c>
      <c r="G281" s="183">
        <v>29.034282999999999</v>
      </c>
      <c r="H281" s="48">
        <f t="shared" si="41"/>
        <v>-1.2227755455913702E-2</v>
      </c>
      <c r="I281" s="23">
        <f t="shared" si="42"/>
        <v>1.0470173165474894</v>
      </c>
      <c r="N281" s="50">
        <f t="shared" si="36"/>
        <v>41120</v>
      </c>
      <c r="O281" s="51">
        <f t="shared" si="43"/>
        <v>107.62621259972249</v>
      </c>
      <c r="P281" s="51">
        <f t="shared" si="37"/>
        <v>101.32432611639234</v>
      </c>
      <c r="Q281" s="56">
        <f t="shared" si="38"/>
        <v>1385.3000489999999</v>
      </c>
      <c r="R281" s="52">
        <f t="shared" si="39"/>
        <v>29.034282999999999</v>
      </c>
    </row>
    <row r="282" spans="2:18">
      <c r="B282" s="47">
        <v>41121</v>
      </c>
      <c r="C282" s="183">
        <v>1379.3199460000001</v>
      </c>
      <c r="D282" s="23">
        <f t="shared" si="40"/>
        <v>-4.3168286930450606E-3</v>
      </c>
      <c r="E282" s="23">
        <f t="shared" si="44"/>
        <v>1.0977313355693861</v>
      </c>
      <c r="F282" s="47">
        <v>41121</v>
      </c>
      <c r="G282" s="183">
        <v>28.807797000000001</v>
      </c>
      <c r="H282" s="48">
        <f t="shared" si="41"/>
        <v>-7.8006403671134761E-3</v>
      </c>
      <c r="I282" s="23">
        <f t="shared" si="42"/>
        <v>1.0392166761803758</v>
      </c>
      <c r="L282" s="22"/>
      <c r="N282" s="50">
        <f t="shared" si="36"/>
        <v>41121</v>
      </c>
      <c r="O282" s="51">
        <f t="shared" si="43"/>
        <v>107.16160867704825</v>
      </c>
      <c r="P282" s="51">
        <f t="shared" si="37"/>
        <v>100.53393148791825</v>
      </c>
      <c r="Q282" s="56">
        <f t="shared" si="38"/>
        <v>1379.3199460000001</v>
      </c>
      <c r="R282" s="52">
        <f t="shared" si="39"/>
        <v>28.807797000000001</v>
      </c>
    </row>
    <row r="283" spans="2:18">
      <c r="B283" s="47">
        <v>41122</v>
      </c>
      <c r="C283" s="183">
        <v>1375.3199460000001</v>
      </c>
      <c r="D283" s="23">
        <f t="shared" si="40"/>
        <v>-2.8999798136755128E-3</v>
      </c>
      <c r="E283" s="23">
        <f t="shared" si="44"/>
        <v>1.0948313557557106</v>
      </c>
      <c r="F283" s="47">
        <v>41122</v>
      </c>
      <c r="G283" s="183">
        <v>28.866880999999999</v>
      </c>
      <c r="H283" s="48">
        <f t="shared" si="41"/>
        <v>2.0509725196966588E-3</v>
      </c>
      <c r="I283" s="23">
        <f t="shared" si="42"/>
        <v>1.0412676487000725</v>
      </c>
      <c r="L283" s="22"/>
      <c r="N283" s="50">
        <f t="shared" si="36"/>
        <v>41122</v>
      </c>
      <c r="O283" s="51">
        <f t="shared" si="43"/>
        <v>106.8508421750838</v>
      </c>
      <c r="P283" s="51">
        <f t="shared" si="37"/>
        <v>100.74012381869704</v>
      </c>
      <c r="Q283" s="56">
        <f t="shared" si="38"/>
        <v>1375.3199460000001</v>
      </c>
      <c r="R283" s="52">
        <f t="shared" si="39"/>
        <v>28.866880999999999</v>
      </c>
    </row>
    <row r="284" spans="2:18">
      <c r="B284" s="47">
        <v>41123</v>
      </c>
      <c r="C284" s="183">
        <v>1365</v>
      </c>
      <c r="D284" s="23">
        <f t="shared" si="40"/>
        <v>-7.5036692589347531E-3</v>
      </c>
      <c r="E284" s="23">
        <f t="shared" si="44"/>
        <v>1.0873276864967758</v>
      </c>
      <c r="F284" s="47">
        <v>41123</v>
      </c>
      <c r="G284" s="183">
        <v>28.532079</v>
      </c>
      <c r="H284" s="48">
        <f t="shared" si="41"/>
        <v>-1.1598135593519743E-2</v>
      </c>
      <c r="I284" s="23">
        <f t="shared" si="42"/>
        <v>1.0296695131065527</v>
      </c>
      <c r="N284" s="50">
        <f t="shared" si="36"/>
        <v>41123</v>
      </c>
      <c r="O284" s="51">
        <f t="shared" si="43"/>
        <v>106.04906879536333</v>
      </c>
      <c r="P284" s="51">
        <f t="shared" si="37"/>
        <v>99.571726202939814</v>
      </c>
      <c r="Q284" s="56">
        <f t="shared" si="38"/>
        <v>1365</v>
      </c>
      <c r="R284" s="52">
        <f t="shared" si="39"/>
        <v>28.532079</v>
      </c>
    </row>
    <row r="285" spans="2:18">
      <c r="B285" s="47">
        <v>41124</v>
      </c>
      <c r="C285" s="183">
        <v>1390.98999</v>
      </c>
      <c r="D285" s="23">
        <f t="shared" si="40"/>
        <v>1.9040285714285732E-2</v>
      </c>
      <c r="E285" s="23">
        <f t="shared" si="44"/>
        <v>1.1063679722110615</v>
      </c>
      <c r="F285" s="47">
        <v>41124</v>
      </c>
      <c r="G285" s="183">
        <v>29.014586999999999</v>
      </c>
      <c r="H285" s="48">
        <f t="shared" si="41"/>
        <v>1.6911070518205173E-2</v>
      </c>
      <c r="I285" s="23">
        <f t="shared" si="42"/>
        <v>1.0465805836247579</v>
      </c>
      <c r="L285" s="22"/>
      <c r="N285" s="50">
        <f t="shared" si="36"/>
        <v>41124</v>
      </c>
      <c r="O285" s="51">
        <f t="shared" si="43"/>
        <v>108.06827336496102</v>
      </c>
      <c r="P285" s="51">
        <f t="shared" si="37"/>
        <v>101.25559068637715</v>
      </c>
      <c r="Q285" s="56">
        <f t="shared" si="38"/>
        <v>1390.98999</v>
      </c>
      <c r="R285" s="52">
        <f t="shared" si="39"/>
        <v>29.014586999999999</v>
      </c>
    </row>
    <row r="286" spans="2:18">
      <c r="B286" s="47">
        <v>41127</v>
      </c>
      <c r="C286" s="183">
        <v>1394.2299800000001</v>
      </c>
      <c r="D286" s="23">
        <f t="shared" si="40"/>
        <v>2.3292690984786368E-3</v>
      </c>
      <c r="E286" s="23">
        <f t="shared" si="44"/>
        <v>1.1086972413095402</v>
      </c>
      <c r="F286" s="47">
        <v>41127</v>
      </c>
      <c r="G286" s="183">
        <v>28.881651000000002</v>
      </c>
      <c r="H286" s="48">
        <f t="shared" si="41"/>
        <v>-4.5816954072100957E-3</v>
      </c>
      <c r="I286" s="23">
        <f t="shared" si="42"/>
        <v>1.0419988882175479</v>
      </c>
      <c r="L286" s="22"/>
      <c r="N286" s="50">
        <f t="shared" si="36"/>
        <v>41127</v>
      </c>
      <c r="O286" s="51">
        <f t="shared" si="43"/>
        <v>108.31999345463595</v>
      </c>
      <c r="P286" s="51">
        <f t="shared" si="37"/>
        <v>100.79166841157503</v>
      </c>
      <c r="Q286" s="56">
        <f t="shared" si="38"/>
        <v>1394.2299800000001</v>
      </c>
      <c r="R286" s="52">
        <f t="shared" si="39"/>
        <v>28.881651000000002</v>
      </c>
    </row>
    <row r="287" spans="2:18">
      <c r="B287" s="47">
        <v>41128</v>
      </c>
      <c r="C287" s="183">
        <v>1401.349976</v>
      </c>
      <c r="D287" s="23">
        <f t="shared" si="40"/>
        <v>5.106758642501541E-3</v>
      </c>
      <c r="E287" s="23">
        <f t="shared" si="44"/>
        <v>1.1138039999520417</v>
      </c>
      <c r="F287" s="47">
        <v>41128</v>
      </c>
      <c r="G287" s="183">
        <v>29.103213</v>
      </c>
      <c r="H287" s="48">
        <f t="shared" si="41"/>
        <v>7.671375850362594E-3</v>
      </c>
      <c r="I287" s="23">
        <f t="shared" si="42"/>
        <v>1.0496702640679105</v>
      </c>
      <c r="L287" s="22"/>
      <c r="N287" s="50">
        <f t="shared" si="36"/>
        <v>41128</v>
      </c>
      <c r="O287" s="51">
        <f t="shared" si="43"/>
        <v>108.87315751736612</v>
      </c>
      <c r="P287" s="51">
        <f t="shared" si="37"/>
        <v>101.56487918254533</v>
      </c>
      <c r="Q287" s="56">
        <f t="shared" si="38"/>
        <v>1401.349976</v>
      </c>
      <c r="R287" s="52">
        <f t="shared" si="39"/>
        <v>29.103213</v>
      </c>
    </row>
    <row r="288" spans="2:18">
      <c r="B288" s="47">
        <v>41129</v>
      </c>
      <c r="C288" s="183">
        <v>1402.219971</v>
      </c>
      <c r="D288" s="23">
        <f t="shared" si="40"/>
        <v>6.2082635665605679E-4</v>
      </c>
      <c r="E288" s="23">
        <f t="shared" si="44"/>
        <v>1.1144248263086978</v>
      </c>
      <c r="F288" s="47">
        <v>41129</v>
      </c>
      <c r="G288" s="183">
        <v>28.925964</v>
      </c>
      <c r="H288" s="48">
        <f t="shared" si="41"/>
        <v>-6.0903584769145258E-3</v>
      </c>
      <c r="I288" s="23">
        <f t="shared" si="42"/>
        <v>1.043579905590996</v>
      </c>
      <c r="L288" s="22"/>
      <c r="N288" s="50">
        <f t="shared" si="36"/>
        <v>41129</v>
      </c>
      <c r="O288" s="51">
        <f t="shared" si="43"/>
        <v>108.94074884308526</v>
      </c>
      <c r="P288" s="51">
        <f t="shared" si="37"/>
        <v>100.94631265965913</v>
      </c>
      <c r="Q288" s="56">
        <f t="shared" si="38"/>
        <v>1402.219971</v>
      </c>
      <c r="R288" s="52">
        <f t="shared" si="39"/>
        <v>28.925964</v>
      </c>
    </row>
    <row r="289" spans="2:18">
      <c r="B289" s="47">
        <v>41130</v>
      </c>
      <c r="C289" s="183">
        <v>1402.8000489999999</v>
      </c>
      <c r="D289" s="23">
        <f t="shared" si="40"/>
        <v>4.1368545021236436E-4</v>
      </c>
      <c r="E289" s="23">
        <f t="shared" si="44"/>
        <v>1.1148385117589101</v>
      </c>
      <c r="F289" s="47">
        <v>41130</v>
      </c>
      <c r="G289" s="183">
        <v>28.940733000000002</v>
      </c>
      <c r="H289" s="48">
        <f t="shared" si="41"/>
        <v>5.1057935355247608E-4</v>
      </c>
      <c r="I289" s="23">
        <f t="shared" si="42"/>
        <v>1.0440904849445485</v>
      </c>
      <c r="L289" s="22"/>
      <c r="N289" s="50">
        <f t="shared" si="36"/>
        <v>41130</v>
      </c>
      <c r="O289" s="51">
        <f t="shared" si="43"/>
        <v>108.9858160458169</v>
      </c>
      <c r="P289" s="51">
        <f t="shared" si="37"/>
        <v>100.9978537627204</v>
      </c>
      <c r="Q289" s="56">
        <f t="shared" si="38"/>
        <v>1402.8000489999999</v>
      </c>
      <c r="R289" s="52">
        <f t="shared" si="39"/>
        <v>28.940733000000002</v>
      </c>
    </row>
    <row r="290" spans="2:18">
      <c r="B290" s="47">
        <v>41131</v>
      </c>
      <c r="C290" s="183">
        <v>1405.869995</v>
      </c>
      <c r="D290" s="23">
        <f t="shared" si="40"/>
        <v>2.1884416116100258E-3</v>
      </c>
      <c r="E290" s="23">
        <f t="shared" si="44"/>
        <v>1.1170269533705202</v>
      </c>
      <c r="F290" s="47">
        <v>41131</v>
      </c>
      <c r="G290" s="183">
        <v>28.970275999999998</v>
      </c>
      <c r="H290" s="48">
        <f t="shared" si="41"/>
        <v>1.0208103574984584E-3</v>
      </c>
      <c r="I290" s="23">
        <f t="shared" si="42"/>
        <v>1.0451112953020469</v>
      </c>
      <c r="N290" s="50">
        <f t="shared" si="36"/>
        <v>41131</v>
      </c>
      <c r="O290" s="51">
        <f t="shared" si="43"/>
        <v>109.22432514072682</v>
      </c>
      <c r="P290" s="51">
        <f t="shared" si="37"/>
        <v>101.10095341792649</v>
      </c>
      <c r="Q290" s="56">
        <f t="shared" si="38"/>
        <v>1405.869995</v>
      </c>
      <c r="R290" s="52">
        <f t="shared" si="39"/>
        <v>28.970275999999998</v>
      </c>
    </row>
    <row r="291" spans="2:18">
      <c r="B291" s="47">
        <v>41134</v>
      </c>
      <c r="C291" s="183">
        <v>1404.1099850000001</v>
      </c>
      <c r="D291" s="23">
        <f t="shared" si="40"/>
        <v>-1.2519009625779898E-3</v>
      </c>
      <c r="E291" s="23">
        <f t="shared" si="44"/>
        <v>1.1157750524079422</v>
      </c>
      <c r="F291" s="47">
        <v>41134</v>
      </c>
      <c r="G291" s="183">
        <v>28.921040999999999</v>
      </c>
      <c r="H291" s="48">
        <f t="shared" si="41"/>
        <v>-1.6995005501501126E-3</v>
      </c>
      <c r="I291" s="23">
        <f t="shared" si="42"/>
        <v>1.0434117947518968</v>
      </c>
      <c r="L291" s="22"/>
      <c r="N291" s="50">
        <f t="shared" si="36"/>
        <v>41134</v>
      </c>
      <c r="O291" s="51">
        <f t="shared" si="43"/>
        <v>109.08758710294622</v>
      </c>
      <c r="P291" s="51">
        <f t="shared" si="37"/>
        <v>100.92913229197202</v>
      </c>
      <c r="Q291" s="56">
        <f t="shared" si="38"/>
        <v>1404.1099850000001</v>
      </c>
      <c r="R291" s="52">
        <f t="shared" si="39"/>
        <v>28.921040999999999</v>
      </c>
    </row>
    <row r="292" spans="2:18">
      <c r="B292" s="47">
        <v>41135</v>
      </c>
      <c r="C292" s="183">
        <v>1403.9300539999999</v>
      </c>
      <c r="D292" s="23">
        <f t="shared" si="40"/>
        <v>-1.2814594435073268E-4</v>
      </c>
      <c r="E292" s="23">
        <f t="shared" si="44"/>
        <v>1.1156469064635914</v>
      </c>
      <c r="F292" s="47">
        <v>41135</v>
      </c>
      <c r="G292" s="183">
        <v>29.098289000000001</v>
      </c>
      <c r="H292" s="48">
        <f t="shared" si="41"/>
        <v>6.1286867232752673E-3</v>
      </c>
      <c r="I292" s="23">
        <f t="shared" si="42"/>
        <v>1.0495404814751721</v>
      </c>
      <c r="N292" s="50">
        <f t="shared" si="36"/>
        <v>41135</v>
      </c>
      <c r="O292" s="51">
        <f t="shared" si="43"/>
        <v>109.07360797107997</v>
      </c>
      <c r="P292" s="51">
        <f t="shared" si="37"/>
        <v>101.54769532504153</v>
      </c>
      <c r="Q292" s="56">
        <f t="shared" si="38"/>
        <v>1403.9300539999999</v>
      </c>
      <c r="R292" s="52">
        <f t="shared" si="39"/>
        <v>29.098289000000001</v>
      </c>
    </row>
    <row r="293" spans="2:18">
      <c r="B293" s="47">
        <v>41136</v>
      </c>
      <c r="C293" s="183">
        <v>1405.530029</v>
      </c>
      <c r="D293" s="23">
        <f t="shared" si="40"/>
        <v>1.1396401091645636E-3</v>
      </c>
      <c r="E293" s="23">
        <f t="shared" si="44"/>
        <v>1.116786546572756</v>
      </c>
      <c r="F293" s="47">
        <v>41136</v>
      </c>
      <c r="G293" s="183">
        <v>29.265688999999998</v>
      </c>
      <c r="H293" s="48">
        <f t="shared" si="41"/>
        <v>5.7529155752078509E-3</v>
      </c>
      <c r="I293" s="23">
        <f t="shared" si="42"/>
        <v>1.0552933970503799</v>
      </c>
      <c r="N293" s="50">
        <f t="shared" si="36"/>
        <v>41136</v>
      </c>
      <c r="O293" s="51">
        <f t="shared" si="43"/>
        <v>109.19791262957513</v>
      </c>
      <c r="P293" s="51">
        <f t="shared" si="37"/>
        <v>102.13189064310342</v>
      </c>
      <c r="Q293" s="56">
        <f t="shared" si="38"/>
        <v>1405.530029</v>
      </c>
      <c r="R293" s="52">
        <f t="shared" si="39"/>
        <v>29.265688999999998</v>
      </c>
    </row>
    <row r="294" spans="2:18">
      <c r="B294" s="47">
        <v>41137</v>
      </c>
      <c r="C294" s="183">
        <v>1415.51001</v>
      </c>
      <c r="D294" s="23">
        <f t="shared" si="40"/>
        <v>7.1005106928241357E-3</v>
      </c>
      <c r="E294" s="23">
        <f t="shared" si="44"/>
        <v>1.1238870572655801</v>
      </c>
      <c r="F294" s="47">
        <v>41137</v>
      </c>
      <c r="G294" s="183">
        <v>29.009664000000001</v>
      </c>
      <c r="H294" s="48">
        <f t="shared" si="41"/>
        <v>-8.7482990747287381E-3</v>
      </c>
      <c r="I294" s="23">
        <f t="shared" si="42"/>
        <v>1.0465450979756512</v>
      </c>
      <c r="L294" s="22"/>
      <c r="N294" s="50">
        <f t="shared" si="36"/>
        <v>41137</v>
      </c>
      <c r="O294" s="51">
        <f t="shared" si="43"/>
        <v>109.97327357583548</v>
      </c>
      <c r="P294" s="51">
        <f t="shared" si="37"/>
        <v>101.23841031869006</v>
      </c>
      <c r="Q294" s="56">
        <f t="shared" si="38"/>
        <v>1415.51001</v>
      </c>
      <c r="R294" s="52">
        <f t="shared" si="39"/>
        <v>29.009664000000001</v>
      </c>
    </row>
    <row r="295" spans="2:18">
      <c r="B295" s="47">
        <v>41138</v>
      </c>
      <c r="C295" s="183">
        <v>1418.160034</v>
      </c>
      <c r="D295" s="23">
        <f t="shared" si="40"/>
        <v>1.8721337053633214E-3</v>
      </c>
      <c r="E295" s="23">
        <f t="shared" si="44"/>
        <v>1.1257591909709435</v>
      </c>
      <c r="F295" s="47">
        <v>41138</v>
      </c>
      <c r="G295" s="183">
        <v>28.999818000000001</v>
      </c>
      <c r="H295" s="48">
        <f t="shared" si="41"/>
        <v>-3.3940413787625356E-4</v>
      </c>
      <c r="I295" s="23">
        <f t="shared" si="42"/>
        <v>1.0462056938377748</v>
      </c>
      <c r="L295" s="22"/>
      <c r="N295" s="50">
        <f t="shared" si="36"/>
        <v>41138</v>
      </c>
      <c r="O295" s="51">
        <f t="shared" si="43"/>
        <v>110.17915824798594</v>
      </c>
      <c r="P295" s="51">
        <f t="shared" si="37"/>
        <v>101.20404958331588</v>
      </c>
      <c r="Q295" s="56">
        <f t="shared" si="38"/>
        <v>1418.160034</v>
      </c>
      <c r="R295" s="52">
        <f t="shared" si="39"/>
        <v>28.999818000000001</v>
      </c>
    </row>
    <row r="296" spans="2:18">
      <c r="B296" s="47">
        <v>41141</v>
      </c>
      <c r="C296" s="183">
        <v>1418.130005</v>
      </c>
      <c r="D296" s="23">
        <f t="shared" si="40"/>
        <v>-2.1174620127517585E-5</v>
      </c>
      <c r="E296" s="23">
        <f t="shared" si="44"/>
        <v>1.1257380163508159</v>
      </c>
      <c r="F296" s="47">
        <v>41141</v>
      </c>
      <c r="G296" s="183">
        <v>28.955504999999999</v>
      </c>
      <c r="H296" s="48">
        <f t="shared" si="41"/>
        <v>-1.5280440725525812E-3</v>
      </c>
      <c r="I296" s="23">
        <f t="shared" si="42"/>
        <v>1.0446776497652221</v>
      </c>
      <c r="L296" s="22"/>
      <c r="N296" s="50">
        <f t="shared" si="36"/>
        <v>41141</v>
      </c>
      <c r="O296" s="51">
        <f t="shared" si="43"/>
        <v>110.17682524616407</v>
      </c>
      <c r="P296" s="51">
        <f t="shared" si="37"/>
        <v>101.0494053352318</v>
      </c>
      <c r="Q296" s="56">
        <f t="shared" si="38"/>
        <v>1418.130005</v>
      </c>
      <c r="R296" s="52">
        <f t="shared" si="39"/>
        <v>28.955504999999999</v>
      </c>
    </row>
    <row r="297" spans="2:18">
      <c r="B297" s="47">
        <v>41142</v>
      </c>
      <c r="C297" s="183">
        <v>1413.170044</v>
      </c>
      <c r="D297" s="23">
        <f t="shared" si="40"/>
        <v>-3.4975361796960591E-3</v>
      </c>
      <c r="E297" s="23">
        <f t="shared" si="44"/>
        <v>1.1222404801711199</v>
      </c>
      <c r="F297" s="47">
        <v>41142</v>
      </c>
      <c r="G297" s="183">
        <v>28.945658999999999</v>
      </c>
      <c r="H297" s="48">
        <f t="shared" si="41"/>
        <v>-3.4003896668355349E-4</v>
      </c>
      <c r="I297" s="23">
        <f t="shared" si="42"/>
        <v>1.0443376107985385</v>
      </c>
      <c r="L297" s="22"/>
      <c r="N297" s="50">
        <f t="shared" si="36"/>
        <v>41142</v>
      </c>
      <c r="O297" s="51">
        <f t="shared" si="43"/>
        <v>109.79147781370158</v>
      </c>
      <c r="P297" s="51">
        <f t="shared" si="37"/>
        <v>101.01504459985762</v>
      </c>
      <c r="Q297" s="56">
        <f t="shared" si="38"/>
        <v>1413.170044</v>
      </c>
      <c r="R297" s="52">
        <f t="shared" si="39"/>
        <v>28.945658999999999</v>
      </c>
    </row>
    <row r="298" spans="2:18">
      <c r="B298" s="47">
        <v>41143</v>
      </c>
      <c r="C298" s="183">
        <v>1413.48999</v>
      </c>
      <c r="D298" s="23">
        <f t="shared" si="40"/>
        <v>2.2640304424692559E-4</v>
      </c>
      <c r="E298" s="23">
        <f t="shared" si="44"/>
        <v>1.1224668832153668</v>
      </c>
      <c r="F298" s="47">
        <v>41143</v>
      </c>
      <c r="G298" s="183">
        <v>28.714251000000001</v>
      </c>
      <c r="H298" s="48">
        <f t="shared" si="41"/>
        <v>-7.9945666464182885E-3</v>
      </c>
      <c r="I298" s="23">
        <f t="shared" si="42"/>
        <v>1.0363430441521202</v>
      </c>
      <c r="N298" s="50">
        <f t="shared" si="36"/>
        <v>41143</v>
      </c>
      <c r="O298" s="51">
        <f t="shared" si="43"/>
        <v>109.81633493851095</v>
      </c>
      <c r="P298" s="51">
        <f t="shared" si="37"/>
        <v>100.20747309351312</v>
      </c>
      <c r="Q298" s="56">
        <f t="shared" si="38"/>
        <v>1413.48999</v>
      </c>
      <c r="R298" s="52">
        <f t="shared" si="39"/>
        <v>28.714251000000001</v>
      </c>
    </row>
    <row r="299" spans="2:18">
      <c r="B299" s="47">
        <v>41144</v>
      </c>
      <c r="C299" s="183">
        <v>1402.079956</v>
      </c>
      <c r="D299" s="23">
        <f t="shared" si="40"/>
        <v>-8.0722425207977455E-3</v>
      </c>
      <c r="E299" s="23">
        <f t="shared" si="44"/>
        <v>1.1143946406945691</v>
      </c>
      <c r="F299" s="47">
        <v>41144</v>
      </c>
      <c r="G299" s="183">
        <v>28.689633000000001</v>
      </c>
      <c r="H299" s="48">
        <f t="shared" si="41"/>
        <v>-8.5734432007300576E-4</v>
      </c>
      <c r="I299" s="23">
        <f t="shared" si="42"/>
        <v>1.0354856998320472</v>
      </c>
      <c r="N299" s="50">
        <f t="shared" si="36"/>
        <v>41144</v>
      </c>
      <c r="O299" s="51">
        <f t="shared" si="43"/>
        <v>108.92987085014214</v>
      </c>
      <c r="P299" s="51">
        <f t="shared" si="37"/>
        <v>100.12156078562752</v>
      </c>
      <c r="Q299" s="56">
        <f t="shared" si="38"/>
        <v>1402.079956</v>
      </c>
      <c r="R299" s="52">
        <f t="shared" si="39"/>
        <v>28.689633000000001</v>
      </c>
    </row>
    <row r="300" spans="2:18">
      <c r="B300" s="47">
        <v>41145</v>
      </c>
      <c r="C300" s="183">
        <v>1411.130005</v>
      </c>
      <c r="D300" s="23">
        <f t="shared" si="40"/>
        <v>6.4547310310454353E-3</v>
      </c>
      <c r="E300" s="23">
        <f t="shared" si="44"/>
        <v>1.1208493717256145</v>
      </c>
      <c r="F300" s="47">
        <v>41145</v>
      </c>
      <c r="G300" s="184">
        <v>28.925964</v>
      </c>
      <c r="H300" s="48">
        <f t="shared" si="41"/>
        <v>8.2375051643219788E-3</v>
      </c>
      <c r="I300" s="23">
        <f t="shared" si="42"/>
        <v>1.0437232049963692</v>
      </c>
      <c r="N300" s="50">
        <f t="shared" si="36"/>
        <v>41145</v>
      </c>
      <c r="O300" s="51">
        <f t="shared" si="43"/>
        <v>109.63298386772631</v>
      </c>
      <c r="P300" s="51">
        <f t="shared" si="37"/>
        <v>100.94631265965913</v>
      </c>
      <c r="Q300" s="56">
        <f t="shared" si="38"/>
        <v>1411.130005</v>
      </c>
      <c r="R300" s="52">
        <f t="shared" si="39"/>
        <v>28.925964</v>
      </c>
    </row>
    <row r="301" spans="2:18">
      <c r="B301" s="47">
        <v>41148</v>
      </c>
      <c r="C301" s="183">
        <v>1410.4399410000001</v>
      </c>
      <c r="D301" s="23">
        <f t="shared" si="40"/>
        <v>-4.890151846781432E-4</v>
      </c>
      <c r="E301" s="23">
        <f t="shared" si="44"/>
        <v>1.1203603565409364</v>
      </c>
      <c r="F301" s="47">
        <v>41148</v>
      </c>
      <c r="G301" s="183">
        <v>28.980122000000001</v>
      </c>
      <c r="H301" s="48">
        <f t="shared" si="41"/>
        <v>1.8722971514451014E-3</v>
      </c>
      <c r="I301" s="23">
        <f t="shared" si="42"/>
        <v>1.0455955021478143</v>
      </c>
      <c r="L301" s="22"/>
      <c r="N301" s="50">
        <f t="shared" si="36"/>
        <v>41148</v>
      </c>
      <c r="O301" s="51">
        <f t="shared" si="43"/>
        <v>109.57937167387341</v>
      </c>
      <c r="P301" s="51">
        <f t="shared" si="37"/>
        <v>101.13531415330065</v>
      </c>
      <c r="Q301" s="56">
        <f t="shared" si="38"/>
        <v>1410.4399410000001</v>
      </c>
      <c r="R301" s="52">
        <f t="shared" si="39"/>
        <v>28.980122000000001</v>
      </c>
    </row>
    <row r="302" spans="2:18">
      <c r="B302" s="47">
        <v>41149</v>
      </c>
      <c r="C302" s="183">
        <v>1409.3000489999999</v>
      </c>
      <c r="D302" s="23">
        <f t="shared" si="40"/>
        <v>-8.0818187777065287E-4</v>
      </c>
      <c r="E302" s="23">
        <f t="shared" si="44"/>
        <v>1.1195521746631658</v>
      </c>
      <c r="F302" s="47">
        <v>41149</v>
      </c>
      <c r="G302" s="183">
        <v>28.866880999999999</v>
      </c>
      <c r="H302" s="48">
        <f t="shared" si="41"/>
        <v>-3.9075404858545104E-3</v>
      </c>
      <c r="I302" s="23">
        <f t="shared" si="42"/>
        <v>1.0416879616619599</v>
      </c>
      <c r="N302" s="50">
        <f t="shared" si="36"/>
        <v>41149</v>
      </c>
      <c r="O302" s="51">
        <f t="shared" si="43"/>
        <v>109.49081161150912</v>
      </c>
      <c r="P302" s="51">
        <f t="shared" si="37"/>
        <v>100.74012381869704</v>
      </c>
      <c r="Q302" s="56">
        <f t="shared" si="38"/>
        <v>1409.3000489999999</v>
      </c>
      <c r="R302" s="52">
        <f t="shared" si="39"/>
        <v>28.866880999999999</v>
      </c>
    </row>
    <row r="303" spans="2:18">
      <c r="B303" s="47">
        <v>41150</v>
      </c>
      <c r="C303" s="183">
        <v>1410.48999</v>
      </c>
      <c r="D303" s="23">
        <f t="shared" si="40"/>
        <v>8.4434893821550006E-4</v>
      </c>
      <c r="E303" s="23">
        <f t="shared" si="44"/>
        <v>1.1203965236013813</v>
      </c>
      <c r="F303" s="47">
        <v>41150</v>
      </c>
      <c r="G303" s="183">
        <v>28.857033000000001</v>
      </c>
      <c r="H303" s="48">
        <f t="shared" si="41"/>
        <v>-3.4115220137564961E-4</v>
      </c>
      <c r="I303" s="23">
        <f t="shared" si="42"/>
        <v>1.0413468094605842</v>
      </c>
      <c r="L303" s="22"/>
      <c r="N303" s="50">
        <f t="shared" si="36"/>
        <v>41150</v>
      </c>
      <c r="O303" s="51">
        <f t="shared" si="43"/>
        <v>109.58326006203762</v>
      </c>
      <c r="P303" s="51">
        <f t="shared" si="37"/>
        <v>100.70575610368944</v>
      </c>
      <c r="Q303" s="56">
        <f t="shared" si="38"/>
        <v>1410.48999</v>
      </c>
      <c r="R303" s="52">
        <f t="shared" si="39"/>
        <v>28.857033000000001</v>
      </c>
    </row>
    <row r="304" spans="2:18">
      <c r="B304" s="47">
        <v>41151</v>
      </c>
      <c r="C304" s="183">
        <v>1399.4799800000001</v>
      </c>
      <c r="D304" s="23">
        <f t="shared" si="40"/>
        <v>-7.8058051301732601E-3</v>
      </c>
      <c r="E304" s="23">
        <f t="shared" si="44"/>
        <v>1.1125907184712081</v>
      </c>
      <c r="F304" s="47">
        <v>41151</v>
      </c>
      <c r="G304" s="183">
        <v>28.778257</v>
      </c>
      <c r="H304" s="48">
        <f t="shared" si="41"/>
        <v>-2.7298717785713134E-3</v>
      </c>
      <c r="I304" s="23">
        <f t="shared" si="42"/>
        <v>1.0386169376820129</v>
      </c>
      <c r="N304" s="50">
        <f t="shared" si="36"/>
        <v>41151</v>
      </c>
      <c r="O304" s="51">
        <f t="shared" si="43"/>
        <v>108.72787448846427</v>
      </c>
      <c r="P304" s="51">
        <f t="shared" si="37"/>
        <v>100.43084230216228</v>
      </c>
      <c r="Q304" s="56">
        <f t="shared" si="38"/>
        <v>1399.4799800000001</v>
      </c>
      <c r="R304" s="52">
        <f t="shared" si="39"/>
        <v>28.778257</v>
      </c>
    </row>
    <row r="305" spans="2:18">
      <c r="B305" s="47">
        <v>41152</v>
      </c>
      <c r="C305" s="183">
        <v>1406.579956</v>
      </c>
      <c r="D305" s="23">
        <f t="shared" si="40"/>
        <v>5.0732958680836937E-3</v>
      </c>
      <c r="E305" s="23">
        <f t="shared" si="44"/>
        <v>1.1176640143392917</v>
      </c>
      <c r="F305" s="47">
        <v>41152</v>
      </c>
      <c r="G305" s="183">
        <v>28.891497999999999</v>
      </c>
      <c r="H305" s="48">
        <f t="shared" si="41"/>
        <v>3.9349499172238733E-3</v>
      </c>
      <c r="I305" s="23">
        <f t="shared" si="42"/>
        <v>1.0425518875992368</v>
      </c>
      <c r="L305" s="22"/>
      <c r="N305" s="50">
        <f t="shared" si="36"/>
        <v>41152</v>
      </c>
      <c r="O305" s="51">
        <f t="shared" si="43"/>
        <v>109.27948316485212</v>
      </c>
      <c r="P305" s="51">
        <f t="shared" si="37"/>
        <v>100.8260326367659</v>
      </c>
      <c r="Q305" s="56">
        <f t="shared" si="38"/>
        <v>1406.579956</v>
      </c>
      <c r="R305" s="52">
        <f t="shared" si="39"/>
        <v>28.891497999999999</v>
      </c>
    </row>
    <row r="306" spans="2:18">
      <c r="B306" s="47">
        <v>41156</v>
      </c>
      <c r="C306" s="183">
        <v>1404.9399410000001</v>
      </c>
      <c r="D306" s="23">
        <f t="shared" si="40"/>
        <v>-1.1659593135848745E-3</v>
      </c>
      <c r="E306" s="23">
        <f t="shared" si="44"/>
        <v>1.1164980550257069</v>
      </c>
      <c r="F306" s="47">
        <v>41156</v>
      </c>
      <c r="G306" s="183">
        <v>28.999818000000001</v>
      </c>
      <c r="H306" s="48">
        <f t="shared" si="41"/>
        <v>3.7491998511121061E-3</v>
      </c>
      <c r="I306" s="23">
        <f t="shared" si="42"/>
        <v>1.0463010874503489</v>
      </c>
      <c r="L306" s="22"/>
      <c r="N306" s="50">
        <f t="shared" si="36"/>
        <v>41156</v>
      </c>
      <c r="O306" s="51">
        <f t="shared" si="43"/>
        <v>109.15206773367233</v>
      </c>
      <c r="P306" s="51">
        <f t="shared" si="37"/>
        <v>101.20404958331588</v>
      </c>
      <c r="Q306" s="56">
        <f t="shared" si="38"/>
        <v>1404.9399410000001</v>
      </c>
      <c r="R306" s="52">
        <f t="shared" si="39"/>
        <v>28.999818000000001</v>
      </c>
    </row>
    <row r="307" spans="2:18">
      <c r="B307" s="47">
        <v>41157</v>
      </c>
      <c r="C307" s="183">
        <v>1403.4399410000001</v>
      </c>
      <c r="D307" s="23">
        <f t="shared" si="40"/>
        <v>-1.0676612972738697E-3</v>
      </c>
      <c r="E307" s="23">
        <f t="shared" si="44"/>
        <v>1.1154303937284329</v>
      </c>
      <c r="F307" s="47">
        <v>41157</v>
      </c>
      <c r="G307" s="183">
        <v>28.816240000000001</v>
      </c>
      <c r="H307" s="48">
        <f t="shared" si="41"/>
        <v>-6.3303155902565411E-3</v>
      </c>
      <c r="I307" s="23">
        <f t="shared" si="42"/>
        <v>1.0399707718600923</v>
      </c>
      <c r="N307" s="50">
        <f t="shared" si="36"/>
        <v>41157</v>
      </c>
      <c r="O307" s="51">
        <f t="shared" si="43"/>
        <v>109.03553029543566</v>
      </c>
      <c r="P307" s="51">
        <f t="shared" si="37"/>
        <v>100.56339601044154</v>
      </c>
      <c r="Q307" s="56">
        <f t="shared" si="38"/>
        <v>1403.4399410000001</v>
      </c>
      <c r="R307" s="52">
        <f t="shared" si="39"/>
        <v>28.816240000000001</v>
      </c>
    </row>
    <row r="308" spans="2:18">
      <c r="B308" s="47">
        <v>41158</v>
      </c>
      <c r="C308" s="183">
        <v>1432.119995</v>
      </c>
      <c r="D308" s="23">
        <f t="shared" si="40"/>
        <v>2.0435540675552089E-2</v>
      </c>
      <c r="E308" s="23">
        <f t="shared" si="44"/>
        <v>1.135865934403985</v>
      </c>
      <c r="F308" s="47">
        <v>41158</v>
      </c>
      <c r="G308" s="183">
        <v>29.292539999999999</v>
      </c>
      <c r="H308" s="48">
        <f t="shared" si="41"/>
        <v>1.6528873996052074E-2</v>
      </c>
      <c r="I308" s="23">
        <f t="shared" si="42"/>
        <v>1.0564996458561444</v>
      </c>
      <c r="L308" s="22"/>
      <c r="N308" s="50">
        <f t="shared" si="36"/>
        <v>41158</v>
      </c>
      <c r="O308" s="51">
        <f t="shared" si="43"/>
        <v>111.26373030986842</v>
      </c>
      <c r="P308" s="51">
        <f t="shared" si="37"/>
        <v>102.22559571171321</v>
      </c>
      <c r="Q308" s="56">
        <f t="shared" si="38"/>
        <v>1432.119995</v>
      </c>
      <c r="R308" s="52">
        <f t="shared" si="39"/>
        <v>29.292539999999999</v>
      </c>
    </row>
    <row r="309" spans="2:18">
      <c r="B309" s="47">
        <v>41159</v>
      </c>
      <c r="C309" s="183">
        <v>1437.920044</v>
      </c>
      <c r="D309" s="23">
        <f t="shared" si="40"/>
        <v>4.0499741783159848E-3</v>
      </c>
      <c r="E309" s="23">
        <f t="shared" si="44"/>
        <v>1.139915908582301</v>
      </c>
      <c r="F309" s="47">
        <v>41159</v>
      </c>
      <c r="G309" s="183">
        <v>29.362000999999999</v>
      </c>
      <c r="H309" s="48">
        <f t="shared" si="41"/>
        <v>2.3712863411640139E-3</v>
      </c>
      <c r="I309" s="23">
        <f t="shared" si="42"/>
        <v>1.0588709321973084</v>
      </c>
      <c r="L309" s="22"/>
      <c r="N309" s="50">
        <f t="shared" si="36"/>
        <v>41159</v>
      </c>
      <c r="O309" s="51">
        <f t="shared" si="43"/>
        <v>111.7143455446065</v>
      </c>
      <c r="P309" s="51">
        <f t="shared" si="37"/>
        <v>102.46800187054174</v>
      </c>
      <c r="Q309" s="56">
        <f t="shared" si="38"/>
        <v>1437.920044</v>
      </c>
      <c r="R309" s="52">
        <f t="shared" si="39"/>
        <v>29.362000999999999</v>
      </c>
    </row>
    <row r="310" spans="2:18">
      <c r="B310" s="47">
        <v>41162</v>
      </c>
      <c r="C310" s="183">
        <v>1429.079956</v>
      </c>
      <c r="D310" s="23">
        <f t="shared" si="40"/>
        <v>-6.1478300110544559E-3</v>
      </c>
      <c r="E310" s="23">
        <f t="shared" si="44"/>
        <v>1.1337680785712465</v>
      </c>
      <c r="F310" s="47">
        <v>41162</v>
      </c>
      <c r="G310" s="183">
        <v>29.436423999999999</v>
      </c>
      <c r="H310" s="48">
        <f t="shared" si="41"/>
        <v>2.5346705764364152E-3</v>
      </c>
      <c r="I310" s="23">
        <f t="shared" si="42"/>
        <v>1.0614056027737448</v>
      </c>
      <c r="L310" s="22"/>
      <c r="N310" s="50">
        <f t="shared" si="36"/>
        <v>41162</v>
      </c>
      <c r="O310" s="51">
        <f t="shared" si="43"/>
        <v>111.02754473840206</v>
      </c>
      <c r="P310" s="51">
        <f t="shared" si="37"/>
        <v>102.72772449990926</v>
      </c>
      <c r="Q310" s="56">
        <f t="shared" si="38"/>
        <v>1429.079956</v>
      </c>
      <c r="R310" s="52">
        <f t="shared" si="39"/>
        <v>29.436423999999999</v>
      </c>
    </row>
    <row r="311" spans="2:18">
      <c r="B311" s="47">
        <v>41163</v>
      </c>
      <c r="C311" s="183">
        <v>1433.5600589999999</v>
      </c>
      <c r="D311" s="23">
        <f t="shared" si="40"/>
        <v>3.1349561521663016E-3</v>
      </c>
      <c r="E311" s="23">
        <f t="shared" si="44"/>
        <v>1.1369030347234128</v>
      </c>
      <c r="F311" s="47">
        <v>41163</v>
      </c>
      <c r="G311" s="183">
        <v>29.619997999999999</v>
      </c>
      <c r="H311" s="48">
        <f t="shared" si="41"/>
        <v>6.2362873968657695E-3</v>
      </c>
      <c r="I311" s="23">
        <f t="shared" si="42"/>
        <v>1.0676418901706106</v>
      </c>
      <c r="L311" s="22"/>
      <c r="N311" s="50">
        <f t="shared" si="36"/>
        <v>41163</v>
      </c>
      <c r="O311" s="51">
        <f t="shared" si="43"/>
        <v>111.37561122283965</v>
      </c>
      <c r="P311" s="51">
        <f t="shared" si="37"/>
        <v>103.36836411351675</v>
      </c>
      <c r="Q311" s="56">
        <f t="shared" si="38"/>
        <v>1433.5600589999999</v>
      </c>
      <c r="R311" s="52">
        <f t="shared" si="39"/>
        <v>29.619997999999999</v>
      </c>
    </row>
    <row r="312" spans="2:18">
      <c r="B312" s="47">
        <v>41164</v>
      </c>
      <c r="C312" s="183">
        <v>1436.5600589999999</v>
      </c>
      <c r="D312" s="23">
        <f t="shared" si="40"/>
        <v>2.092692232296578E-3</v>
      </c>
      <c r="E312" s="23">
        <f t="shared" si="44"/>
        <v>1.1389957269557094</v>
      </c>
      <c r="F312" s="47">
        <v>41164</v>
      </c>
      <c r="G312" s="183">
        <v>29.917684999999999</v>
      </c>
      <c r="H312" s="48">
        <f t="shared" si="41"/>
        <v>1.0050203244443168E-2</v>
      </c>
      <c r="I312" s="23">
        <f t="shared" si="42"/>
        <v>1.0776920934150538</v>
      </c>
      <c r="L312" s="22"/>
      <c r="N312" s="50">
        <f t="shared" si="36"/>
        <v>41164</v>
      </c>
      <c r="O312" s="51">
        <f t="shared" si="43"/>
        <v>111.60868609931298</v>
      </c>
      <c r="P312" s="51">
        <f t="shared" si="37"/>
        <v>104.40723718190318</v>
      </c>
      <c r="Q312" s="56">
        <f t="shared" si="38"/>
        <v>1436.5600589999999</v>
      </c>
      <c r="R312" s="52">
        <f t="shared" si="39"/>
        <v>29.917684999999999</v>
      </c>
    </row>
    <row r="313" spans="2:18">
      <c r="B313" s="47">
        <v>41165</v>
      </c>
      <c r="C313" s="183">
        <v>1459.98999</v>
      </c>
      <c r="D313" s="23">
        <f t="shared" si="40"/>
        <v>1.6309746921621793E-2</v>
      </c>
      <c r="E313" s="23">
        <f t="shared" si="44"/>
        <v>1.1553054738773312</v>
      </c>
      <c r="F313" s="47">
        <v>41165</v>
      </c>
      <c r="G313" s="183">
        <v>30.150877000000001</v>
      </c>
      <c r="H313" s="48">
        <f t="shared" si="41"/>
        <v>7.7944533475768907E-3</v>
      </c>
      <c r="I313" s="23">
        <f t="shared" si="42"/>
        <v>1.0854865467626307</v>
      </c>
      <c r="N313" s="50">
        <f t="shared" si="36"/>
        <v>41165</v>
      </c>
      <c r="O313" s="51">
        <f t="shared" si="43"/>
        <v>113.4289955238475</v>
      </c>
      <c r="P313" s="51">
        <f t="shared" si="37"/>
        <v>105.22103452126694</v>
      </c>
      <c r="Q313" s="56">
        <f t="shared" si="38"/>
        <v>1459.98999</v>
      </c>
      <c r="R313" s="52">
        <f t="shared" si="39"/>
        <v>30.150877000000001</v>
      </c>
    </row>
    <row r="314" spans="2:18">
      <c r="B314" s="47">
        <v>41166</v>
      </c>
      <c r="C314" s="183">
        <v>1465.7700199999999</v>
      </c>
      <c r="D314" s="23">
        <f t="shared" si="40"/>
        <v>3.9589518007585589E-3</v>
      </c>
      <c r="E314" s="23">
        <f t="shared" si="44"/>
        <v>1.1592644256780897</v>
      </c>
      <c r="F314" s="47">
        <v>41166</v>
      </c>
      <c r="G314" s="183">
        <v>30.006993000000001</v>
      </c>
      <c r="H314" s="48">
        <f t="shared" si="41"/>
        <v>-4.7721331621630725E-3</v>
      </c>
      <c r="I314" s="23">
        <f t="shared" si="42"/>
        <v>1.0807144136004676</v>
      </c>
      <c r="L314" s="22"/>
      <c r="N314" s="50">
        <f t="shared" si="36"/>
        <v>41166</v>
      </c>
      <c r="O314" s="51">
        <f t="shared" si="43"/>
        <v>113.87805544993488</v>
      </c>
      <c r="P314" s="51">
        <f t="shared" si="37"/>
        <v>104.7189057330709</v>
      </c>
      <c r="Q314" s="56">
        <f t="shared" si="38"/>
        <v>1465.7700199999999</v>
      </c>
      <c r="R314" s="52">
        <f t="shared" si="39"/>
        <v>30.006993000000001</v>
      </c>
    </row>
    <row r="315" spans="2:18">
      <c r="B315" s="47">
        <v>41169</v>
      </c>
      <c r="C315" s="183">
        <v>1461.1899410000001</v>
      </c>
      <c r="D315" s="23">
        <f t="shared" si="40"/>
        <v>-3.1246914164609896E-3</v>
      </c>
      <c r="E315" s="23">
        <f t="shared" si="44"/>
        <v>1.1561397342616289</v>
      </c>
      <c r="F315" s="47">
        <v>41169</v>
      </c>
      <c r="G315" s="183">
        <v>30.264990000000001</v>
      </c>
      <c r="H315" s="48">
        <f t="shared" si="41"/>
        <v>8.597895830481983E-3</v>
      </c>
      <c r="I315" s="23">
        <f t="shared" si="42"/>
        <v>1.0893123094309496</v>
      </c>
      <c r="N315" s="50">
        <f t="shared" si="36"/>
        <v>41169</v>
      </c>
      <c r="O315" s="51">
        <f t="shared" si="43"/>
        <v>113.5222216675472</v>
      </c>
      <c r="P315" s="51">
        <f t="shared" si="37"/>
        <v>105.6192679760459</v>
      </c>
      <c r="Q315" s="56">
        <f t="shared" si="38"/>
        <v>1461.1899410000001</v>
      </c>
      <c r="R315" s="52">
        <f t="shared" si="39"/>
        <v>30.264990000000001</v>
      </c>
    </row>
    <row r="316" spans="2:18">
      <c r="B316" s="47">
        <v>41170</v>
      </c>
      <c r="C316" s="183">
        <v>1459.3199460000001</v>
      </c>
      <c r="D316" s="23">
        <f t="shared" si="40"/>
        <v>-1.2797754402280592E-3</v>
      </c>
      <c r="E316" s="23">
        <f t="shared" si="44"/>
        <v>1.1548599588214008</v>
      </c>
      <c r="F316" s="47">
        <v>41170</v>
      </c>
      <c r="G316" s="183">
        <v>30.245142999999999</v>
      </c>
      <c r="H316" s="48">
        <f t="shared" si="41"/>
        <v>-6.5577421304297001E-4</v>
      </c>
      <c r="I316" s="23">
        <f t="shared" si="42"/>
        <v>1.0886565352179067</v>
      </c>
      <c r="L316" s="22"/>
      <c r="N316" s="50">
        <f t="shared" si="36"/>
        <v>41170</v>
      </c>
      <c r="O316" s="51">
        <f t="shared" si="43"/>
        <v>113.37693871633694</v>
      </c>
      <c r="P316" s="51">
        <f t="shared" si="37"/>
        <v>105.55000558370674</v>
      </c>
      <c r="Q316" s="56">
        <f t="shared" si="38"/>
        <v>1459.3199460000001</v>
      </c>
      <c r="R316" s="52">
        <f t="shared" si="39"/>
        <v>30.245142999999999</v>
      </c>
    </row>
    <row r="317" spans="2:18">
      <c r="B317" s="47">
        <v>41171</v>
      </c>
      <c r="C317" s="183">
        <v>1461.0500489999999</v>
      </c>
      <c r="D317" s="23">
        <f t="shared" si="40"/>
        <v>1.1855542746073144E-3</v>
      </c>
      <c r="E317" s="23">
        <f t="shared" si="44"/>
        <v>1.1560455130960081</v>
      </c>
      <c r="F317" s="47">
        <v>41171</v>
      </c>
      <c r="G317" s="183">
        <v>30.165759000000001</v>
      </c>
      <c r="H317" s="48">
        <f t="shared" si="41"/>
        <v>-2.6246858875819123E-3</v>
      </c>
      <c r="I317" s="23">
        <f t="shared" si="42"/>
        <v>1.0860318493303249</v>
      </c>
      <c r="L317" s="22"/>
      <c r="N317" s="50">
        <f t="shared" si="36"/>
        <v>41171</v>
      </c>
      <c r="O317" s="51">
        <f t="shared" si="43"/>
        <v>113.51135323067399</v>
      </c>
      <c r="P317" s="51">
        <f t="shared" si="37"/>
        <v>105.27296997361699</v>
      </c>
      <c r="Q317" s="56">
        <f t="shared" si="38"/>
        <v>1461.0500489999999</v>
      </c>
      <c r="R317" s="52">
        <f t="shared" si="39"/>
        <v>30.165759000000001</v>
      </c>
    </row>
    <row r="318" spans="2:18">
      <c r="B318" s="47">
        <v>41172</v>
      </c>
      <c r="C318" s="183">
        <v>1460.26001</v>
      </c>
      <c r="D318" s="23">
        <f t="shared" si="40"/>
        <v>-5.4073370076590521E-4</v>
      </c>
      <c r="E318" s="23">
        <f t="shared" si="44"/>
        <v>1.1555047793952422</v>
      </c>
      <c r="F318" s="47">
        <v>41172</v>
      </c>
      <c r="G318" s="183">
        <v>30.264990000000001</v>
      </c>
      <c r="H318" s="48">
        <f t="shared" si="41"/>
        <v>3.2895243908830363E-3</v>
      </c>
      <c r="I318" s="23">
        <f t="shared" si="42"/>
        <v>1.089321373721208</v>
      </c>
      <c r="L318" s="22"/>
      <c r="N318" s="50">
        <f t="shared" si="36"/>
        <v>41172</v>
      </c>
      <c r="O318" s="51">
        <f t="shared" si="43"/>
        <v>113.4499738165626</v>
      </c>
      <c r="P318" s="51">
        <f t="shared" si="37"/>
        <v>105.6192679760459</v>
      </c>
      <c r="Q318" s="56">
        <f t="shared" si="38"/>
        <v>1460.26001</v>
      </c>
      <c r="R318" s="52">
        <f t="shared" si="39"/>
        <v>30.264990000000001</v>
      </c>
    </row>
    <row r="319" spans="2:18">
      <c r="B319" s="47">
        <v>41173</v>
      </c>
      <c r="C319" s="183">
        <v>1460.150024</v>
      </c>
      <c r="D319" s="23">
        <f t="shared" si="40"/>
        <v>-7.5319463141321208E-5</v>
      </c>
      <c r="E319" s="23">
        <f t="shared" si="44"/>
        <v>1.1554294599321009</v>
      </c>
      <c r="F319" s="47">
        <v>41173</v>
      </c>
      <c r="G319" s="183">
        <v>30.269952</v>
      </c>
      <c r="H319" s="48">
        <f t="shared" si="41"/>
        <v>1.6395181363026978E-4</v>
      </c>
      <c r="I319" s="23">
        <f t="shared" si="42"/>
        <v>1.0894853255348382</v>
      </c>
      <c r="N319" s="50">
        <f t="shared" si="36"/>
        <v>41173</v>
      </c>
      <c r="O319" s="51">
        <f t="shared" si="43"/>
        <v>113.44142882544135</v>
      </c>
      <c r="P319" s="51">
        <f t="shared" si="37"/>
        <v>105.63658444658486</v>
      </c>
      <c r="Q319" s="56">
        <f t="shared" si="38"/>
        <v>1460.150024</v>
      </c>
      <c r="R319" s="52">
        <f t="shared" si="39"/>
        <v>30.269952</v>
      </c>
    </row>
    <row r="320" spans="2:18">
      <c r="B320" s="47">
        <v>41176</v>
      </c>
      <c r="C320" s="183">
        <v>1456.8900149999999</v>
      </c>
      <c r="D320" s="23">
        <f t="shared" si="40"/>
        <v>-2.2326534578066548E-3</v>
      </c>
      <c r="E320" s="23">
        <f t="shared" si="44"/>
        <v>1.1531968064742943</v>
      </c>
      <c r="F320" s="47">
        <v>41176</v>
      </c>
      <c r="G320" s="183">
        <v>30.339413</v>
      </c>
      <c r="H320" s="48">
        <f t="shared" si="41"/>
        <v>2.2947178773193855E-3</v>
      </c>
      <c r="I320" s="23">
        <f t="shared" si="42"/>
        <v>1.0917800434121576</v>
      </c>
      <c r="N320" s="50">
        <f t="shared" si="36"/>
        <v>41176</v>
      </c>
      <c r="O320" s="51">
        <f t="shared" si="43"/>
        <v>113.18815342711571</v>
      </c>
      <c r="P320" s="51">
        <f t="shared" si="37"/>
        <v>105.87899060541339</v>
      </c>
      <c r="Q320" s="56">
        <f t="shared" si="38"/>
        <v>1456.8900149999999</v>
      </c>
      <c r="R320" s="52">
        <f t="shared" si="39"/>
        <v>30.339413</v>
      </c>
    </row>
    <row r="321" spans="2:18">
      <c r="B321" s="47">
        <v>41177</v>
      </c>
      <c r="C321" s="183">
        <v>1441.589966</v>
      </c>
      <c r="D321" s="23">
        <f t="shared" si="40"/>
        <v>-1.0501855900220458E-2</v>
      </c>
      <c r="E321" s="23">
        <f t="shared" si="44"/>
        <v>1.1426949505740738</v>
      </c>
      <c r="F321" s="47">
        <v>41177</v>
      </c>
      <c r="G321" s="183">
        <v>30.180644000000001</v>
      </c>
      <c r="H321" s="48">
        <f t="shared" si="41"/>
        <v>-5.2330939955891331E-3</v>
      </c>
      <c r="I321" s="23">
        <f t="shared" si="42"/>
        <v>1.0865469494165685</v>
      </c>
      <c r="L321" s="22"/>
      <c r="N321" s="50">
        <f t="shared" si="36"/>
        <v>41177</v>
      </c>
      <c r="O321" s="51">
        <f t="shared" si="43"/>
        <v>111.9994677502121</v>
      </c>
      <c r="P321" s="51">
        <f t="shared" si="37"/>
        <v>105.32491589541718</v>
      </c>
      <c r="Q321" s="56">
        <f t="shared" si="38"/>
        <v>1441.589966</v>
      </c>
      <c r="R321" s="52">
        <f t="shared" si="39"/>
        <v>30.180644000000001</v>
      </c>
    </row>
    <row r="322" spans="2:18">
      <c r="B322" s="47">
        <v>41178</v>
      </c>
      <c r="C322" s="183">
        <v>1433.3199460000001</v>
      </c>
      <c r="D322" s="23">
        <f t="shared" si="40"/>
        <v>-5.7367352680366412E-3</v>
      </c>
      <c r="E322" s="23">
        <f t="shared" si="44"/>
        <v>1.1369582153060371</v>
      </c>
      <c r="F322" s="47">
        <v>41178</v>
      </c>
      <c r="G322" s="183">
        <v>29.684497</v>
      </c>
      <c r="H322" s="48">
        <f t="shared" si="41"/>
        <v>-1.6439244967734967E-2</v>
      </c>
      <c r="I322" s="23">
        <f t="shared" si="42"/>
        <v>1.0701077044488336</v>
      </c>
      <c r="L322" s="22"/>
      <c r="N322" s="50">
        <f t="shared" si="36"/>
        <v>41178</v>
      </c>
      <c r="O322" s="51">
        <f t="shared" si="43"/>
        <v>111.35695645356812</v>
      </c>
      <c r="P322" s="51">
        <f t="shared" si="37"/>
        <v>103.59345380180633</v>
      </c>
      <c r="Q322" s="56">
        <f t="shared" si="38"/>
        <v>1433.3199460000001</v>
      </c>
      <c r="R322" s="52">
        <f t="shared" si="39"/>
        <v>29.684497</v>
      </c>
    </row>
    <row r="323" spans="2:18">
      <c r="B323" s="47">
        <v>41179</v>
      </c>
      <c r="C323" s="183">
        <v>1447.150024</v>
      </c>
      <c r="D323" s="23">
        <f t="shared" si="40"/>
        <v>9.6489817493965457E-3</v>
      </c>
      <c r="E323" s="23">
        <f t="shared" si="44"/>
        <v>1.1466071970554337</v>
      </c>
      <c r="F323" s="47">
        <v>41179</v>
      </c>
      <c r="G323" s="183">
        <v>29.882956</v>
      </c>
      <c r="H323" s="48">
        <f t="shared" si="41"/>
        <v>6.6856110110271594E-3</v>
      </c>
      <c r="I323" s="23">
        <f t="shared" si="42"/>
        <v>1.0767933154598608</v>
      </c>
      <c r="N323" s="50">
        <f t="shared" si="36"/>
        <v>41179</v>
      </c>
      <c r="O323" s="51">
        <f t="shared" si="43"/>
        <v>112.43143769405694</v>
      </c>
      <c r="P323" s="51">
        <f t="shared" si="37"/>
        <v>104.28603933721401</v>
      </c>
      <c r="Q323" s="56">
        <f t="shared" si="38"/>
        <v>1447.150024</v>
      </c>
      <c r="R323" s="52">
        <f t="shared" si="39"/>
        <v>29.882956</v>
      </c>
    </row>
    <row r="324" spans="2:18">
      <c r="B324" s="47">
        <v>41180</v>
      </c>
      <c r="C324" s="183">
        <v>1440.670044</v>
      </c>
      <c r="D324" s="23">
        <f t="shared" si="40"/>
        <v>-4.4777527502567471E-3</v>
      </c>
      <c r="E324" s="23">
        <f t="shared" si="44"/>
        <v>1.1421294443051768</v>
      </c>
      <c r="F324" s="47">
        <v>41180</v>
      </c>
      <c r="G324" s="183">
        <v>29.902802999999999</v>
      </c>
      <c r="H324" s="48">
        <f t="shared" si="41"/>
        <v>6.6415785640483449E-4</v>
      </c>
      <c r="I324" s="23">
        <f t="shared" si="42"/>
        <v>1.0774574733162656</v>
      </c>
      <c r="L324" s="22"/>
      <c r="N324" s="50">
        <f t="shared" ref="N324:N387" si="45">B324</f>
        <v>41180</v>
      </c>
      <c r="O324" s="51">
        <f t="shared" si="43"/>
        <v>111.92799751470706</v>
      </c>
      <c r="P324" s="51">
        <f t="shared" ref="P324:P387" si="46">(R324/$R$3)*100</f>
        <v>104.35530172955316</v>
      </c>
      <c r="Q324" s="56">
        <f t="shared" ref="Q324:Q387" si="47">C324</f>
        <v>1440.670044</v>
      </c>
      <c r="R324" s="52">
        <f t="shared" ref="R324:R387" si="48">G324</f>
        <v>29.902802999999999</v>
      </c>
    </row>
    <row r="325" spans="2:18">
      <c r="B325" s="47">
        <v>41183</v>
      </c>
      <c r="C325" s="183">
        <v>1444.48999</v>
      </c>
      <c r="D325" s="23">
        <f t="shared" ref="D325:D388" si="49">C325/C324-1</f>
        <v>2.6515065097030277E-3</v>
      </c>
      <c r="E325" s="23">
        <f t="shared" si="44"/>
        <v>1.1447809508148798</v>
      </c>
      <c r="F325" s="47">
        <v>41183</v>
      </c>
      <c r="G325" s="183">
        <v>29.813495</v>
      </c>
      <c r="H325" s="48">
        <f t="shared" ref="H325:H388" si="50">G325/G324-1</f>
        <v>-2.9866096499381323E-3</v>
      </c>
      <c r="I325" s="23">
        <f t="shared" ref="I325:I388" si="51">I324+H325</f>
        <v>1.0744708636663276</v>
      </c>
      <c r="L325" s="22"/>
      <c r="N325" s="50">
        <f t="shared" si="45"/>
        <v>41183</v>
      </c>
      <c r="O325" s="51">
        <f t="shared" ref="O325:O388" si="52">(Q325/$Q$3)*100</f>
        <v>112.22477532873532</v>
      </c>
      <c r="P325" s="51">
        <f t="shared" si="46"/>
        <v>104.04363317838548</v>
      </c>
      <c r="Q325" s="56">
        <f t="shared" si="47"/>
        <v>1444.48999</v>
      </c>
      <c r="R325" s="52">
        <f t="shared" si="48"/>
        <v>29.813495</v>
      </c>
    </row>
    <row r="326" spans="2:18">
      <c r="B326" s="47">
        <v>41184</v>
      </c>
      <c r="C326" s="183">
        <v>1445.75</v>
      </c>
      <c r="D326" s="23">
        <f t="shared" si="49"/>
        <v>8.7228711082998345E-4</v>
      </c>
      <c r="E326" s="23">
        <f t="shared" ref="E326:E389" si="53">E325+D326</f>
        <v>1.1456532379257098</v>
      </c>
      <c r="F326" s="47">
        <v>41184</v>
      </c>
      <c r="G326" s="183">
        <v>30.002030999999999</v>
      </c>
      <c r="H326" s="48">
        <f t="shared" si="50"/>
        <v>6.3238476401374921E-3</v>
      </c>
      <c r="I326" s="23">
        <f t="shared" si="51"/>
        <v>1.0807947113064651</v>
      </c>
      <c r="L326" s="22"/>
      <c r="N326" s="50">
        <f t="shared" si="45"/>
        <v>41184</v>
      </c>
      <c r="O326" s="51">
        <f t="shared" si="52"/>
        <v>112.32266755377036</v>
      </c>
      <c r="P326" s="51">
        <f t="shared" si="46"/>
        <v>104.70158926253193</v>
      </c>
      <c r="Q326" s="56">
        <f t="shared" si="47"/>
        <v>1445.75</v>
      </c>
      <c r="R326" s="52">
        <f t="shared" si="48"/>
        <v>30.002030999999999</v>
      </c>
    </row>
    <row r="327" spans="2:18">
      <c r="B327" s="47">
        <v>41185</v>
      </c>
      <c r="C327" s="183">
        <v>1450.98999</v>
      </c>
      <c r="D327" s="23">
        <f t="shared" si="49"/>
        <v>3.6244094760504719E-3</v>
      </c>
      <c r="E327" s="23">
        <f t="shared" si="53"/>
        <v>1.1492776474017603</v>
      </c>
      <c r="F327" s="47">
        <v>41185</v>
      </c>
      <c r="G327" s="183">
        <v>30.349333000000001</v>
      </c>
      <c r="H327" s="48">
        <f t="shared" si="50"/>
        <v>1.1575949641542627E-2</v>
      </c>
      <c r="I327" s="23">
        <f t="shared" si="51"/>
        <v>1.0923706609480077</v>
      </c>
      <c r="L327" s="22"/>
      <c r="N327" s="50">
        <f t="shared" si="45"/>
        <v>41185</v>
      </c>
      <c r="O327" s="51">
        <f t="shared" si="52"/>
        <v>112.72977089442753</v>
      </c>
      <c r="P327" s="51">
        <f t="shared" si="46"/>
        <v>105.91360958722449</v>
      </c>
      <c r="Q327" s="56">
        <f t="shared" si="47"/>
        <v>1450.98999</v>
      </c>
      <c r="R327" s="52">
        <f t="shared" si="48"/>
        <v>30.349333000000001</v>
      </c>
    </row>
    <row r="328" spans="2:18">
      <c r="B328" s="47">
        <v>41186</v>
      </c>
      <c r="C328" s="183">
        <v>1461.400024</v>
      </c>
      <c r="D328" s="23">
        <f t="shared" si="49"/>
        <v>7.1744354349405626E-3</v>
      </c>
      <c r="E328" s="23">
        <f t="shared" si="53"/>
        <v>1.1564520828367009</v>
      </c>
      <c r="F328" s="47">
        <v>41186</v>
      </c>
      <c r="G328" s="183">
        <v>30.6371</v>
      </c>
      <c r="H328" s="48">
        <f t="shared" si="50"/>
        <v>9.4818228789410597E-3</v>
      </c>
      <c r="I328" s="23">
        <f t="shared" si="51"/>
        <v>1.1018524838269488</v>
      </c>
      <c r="L328" s="22"/>
      <c r="N328" s="50">
        <f t="shared" si="45"/>
        <v>41186</v>
      </c>
      <c r="O328" s="51">
        <f t="shared" si="52"/>
        <v>113.53854335730524</v>
      </c>
      <c r="P328" s="51">
        <f t="shared" si="46"/>
        <v>106.91786367379986</v>
      </c>
      <c r="Q328" s="56">
        <f t="shared" si="47"/>
        <v>1461.400024</v>
      </c>
      <c r="R328" s="52">
        <f t="shared" si="48"/>
        <v>30.6371</v>
      </c>
    </row>
    <row r="329" spans="2:18">
      <c r="B329" s="47">
        <v>41187</v>
      </c>
      <c r="C329" s="183">
        <v>1460.9300539999999</v>
      </c>
      <c r="D329" s="23">
        <f t="shared" si="49"/>
        <v>-3.2158888208699832E-4</v>
      </c>
      <c r="E329" s="23">
        <f t="shared" si="53"/>
        <v>1.1561304939546138</v>
      </c>
      <c r="F329" s="47">
        <v>41187</v>
      </c>
      <c r="G329" s="183">
        <v>30.726407999999999</v>
      </c>
      <c r="H329" s="48">
        <f t="shared" si="50"/>
        <v>2.9150278583807143E-3</v>
      </c>
      <c r="I329" s="23">
        <f t="shared" si="51"/>
        <v>1.1047675116853295</v>
      </c>
      <c r="N329" s="50">
        <f t="shared" si="45"/>
        <v>41187</v>
      </c>
      <c r="O329" s="51">
        <f t="shared" si="52"/>
        <v>113.50203062407319</v>
      </c>
      <c r="P329" s="51">
        <f t="shared" si="46"/>
        <v>107.22953222496754</v>
      </c>
      <c r="Q329" s="56">
        <f t="shared" si="47"/>
        <v>1460.9300539999999</v>
      </c>
      <c r="R329" s="52">
        <f t="shared" si="48"/>
        <v>30.726407999999999</v>
      </c>
    </row>
    <row r="330" spans="2:18">
      <c r="B330" s="47">
        <v>41190</v>
      </c>
      <c r="C330" s="183">
        <v>1455.880005</v>
      </c>
      <c r="D330" s="23">
        <f t="shared" si="49"/>
        <v>-3.4567356501243873E-3</v>
      </c>
      <c r="E330" s="23">
        <f t="shared" si="53"/>
        <v>1.1526737583044895</v>
      </c>
      <c r="F330" s="47">
        <v>41190</v>
      </c>
      <c r="G330" s="183">
        <v>30.671828999999999</v>
      </c>
      <c r="H330" s="48">
        <f t="shared" si="50"/>
        <v>-1.7762896333343159E-3</v>
      </c>
      <c r="I330" s="23">
        <f t="shared" si="51"/>
        <v>1.1029912220519953</v>
      </c>
      <c r="L330" s="22"/>
      <c r="N330" s="50">
        <f t="shared" si="45"/>
        <v>41190</v>
      </c>
      <c r="O330" s="51">
        <f t="shared" si="52"/>
        <v>113.10968410845344</v>
      </c>
      <c r="P330" s="51">
        <f t="shared" si="46"/>
        <v>107.03906151848904</v>
      </c>
      <c r="Q330" s="56">
        <f t="shared" si="47"/>
        <v>1455.880005</v>
      </c>
      <c r="R330" s="52">
        <f t="shared" si="48"/>
        <v>30.671828999999999</v>
      </c>
    </row>
    <row r="331" spans="2:18">
      <c r="B331" s="47">
        <v>41191</v>
      </c>
      <c r="C331" s="183">
        <v>1441.4799800000001</v>
      </c>
      <c r="D331" s="23">
        <f t="shared" si="49"/>
        <v>-9.8909422140184278E-3</v>
      </c>
      <c r="E331" s="23">
        <f t="shared" si="53"/>
        <v>1.1427828160904712</v>
      </c>
      <c r="F331" s="47">
        <v>41191</v>
      </c>
      <c r="G331" s="183">
        <v>30.006993000000001</v>
      </c>
      <c r="H331" s="48">
        <f t="shared" si="50"/>
        <v>-2.1675785946772108E-2</v>
      </c>
      <c r="I331" s="23">
        <f t="shared" si="51"/>
        <v>1.0813154361052231</v>
      </c>
      <c r="N331" s="50">
        <f t="shared" si="45"/>
        <v>41191</v>
      </c>
      <c r="O331" s="51">
        <f t="shared" si="52"/>
        <v>111.99092275909084</v>
      </c>
      <c r="P331" s="51">
        <f t="shared" si="46"/>
        <v>104.7189057330709</v>
      </c>
      <c r="Q331" s="56">
        <f t="shared" si="47"/>
        <v>1441.4799800000001</v>
      </c>
      <c r="R331" s="52">
        <f t="shared" si="48"/>
        <v>30.006993000000001</v>
      </c>
    </row>
    <row r="332" spans="2:18">
      <c r="B332" s="47">
        <v>41192</v>
      </c>
      <c r="C332" s="183">
        <v>1432.5600589999999</v>
      </c>
      <c r="D332" s="23">
        <f t="shared" si="49"/>
        <v>-6.1880297498132508E-3</v>
      </c>
      <c r="E332" s="23">
        <f t="shared" si="53"/>
        <v>1.136594786340658</v>
      </c>
      <c r="F332" s="47">
        <v>41192</v>
      </c>
      <c r="G332" s="183">
        <v>30.190567000000001</v>
      </c>
      <c r="H332" s="48">
        <f t="shared" si="50"/>
        <v>6.1177072957627754E-3</v>
      </c>
      <c r="I332" s="23">
        <f t="shared" si="51"/>
        <v>1.0874331434009858</v>
      </c>
      <c r="L332" s="22"/>
      <c r="N332" s="50">
        <f t="shared" si="45"/>
        <v>41192</v>
      </c>
      <c r="O332" s="51">
        <f t="shared" si="52"/>
        <v>111.29791959734854</v>
      </c>
      <c r="P332" s="51">
        <f t="shared" si="46"/>
        <v>105.3595453466784</v>
      </c>
      <c r="Q332" s="56">
        <f t="shared" si="47"/>
        <v>1432.5600589999999</v>
      </c>
      <c r="R332" s="52">
        <f t="shared" si="48"/>
        <v>30.190567000000001</v>
      </c>
    </row>
    <row r="333" spans="2:18">
      <c r="B333" s="47">
        <v>41193</v>
      </c>
      <c r="C333" s="183">
        <v>1432.839966</v>
      </c>
      <c r="D333" s="23">
        <f t="shared" si="49"/>
        <v>1.9538936482388358E-4</v>
      </c>
      <c r="E333" s="23">
        <f t="shared" si="53"/>
        <v>1.1367901757054819</v>
      </c>
      <c r="F333" s="47">
        <v>41193</v>
      </c>
      <c r="G333" s="183">
        <v>30.245142999999999</v>
      </c>
      <c r="H333" s="48">
        <f t="shared" si="50"/>
        <v>1.8077169600689835E-3</v>
      </c>
      <c r="I333" s="23">
        <f t="shared" si="51"/>
        <v>1.0892408603610548</v>
      </c>
      <c r="L333" s="22"/>
      <c r="N333" s="50">
        <f t="shared" si="45"/>
        <v>41193</v>
      </c>
      <c r="O333" s="51">
        <f t="shared" si="52"/>
        <v>111.3196660271649</v>
      </c>
      <c r="P333" s="51">
        <f t="shared" si="46"/>
        <v>105.55000558370674</v>
      </c>
      <c r="Q333" s="56">
        <f t="shared" si="47"/>
        <v>1432.839966</v>
      </c>
      <c r="R333" s="52">
        <f t="shared" si="48"/>
        <v>30.245142999999999</v>
      </c>
    </row>
    <row r="334" spans="2:18">
      <c r="B334" s="47">
        <v>41194</v>
      </c>
      <c r="C334" s="183">
        <v>1428.589966</v>
      </c>
      <c r="D334" s="23">
        <f t="shared" si="49"/>
        <v>-2.9661372524836249E-3</v>
      </c>
      <c r="E334" s="23">
        <f t="shared" si="53"/>
        <v>1.1338240384529983</v>
      </c>
      <c r="F334" s="47">
        <v>41194</v>
      </c>
      <c r="G334" s="183">
        <v>30.111183</v>
      </c>
      <c r="H334" s="48">
        <f t="shared" si="50"/>
        <v>-4.4291409037146012E-3</v>
      </c>
      <c r="I334" s="23">
        <f t="shared" si="51"/>
        <v>1.0848117194573401</v>
      </c>
      <c r="N334" s="50">
        <f t="shared" si="45"/>
        <v>41194</v>
      </c>
      <c r="O334" s="51">
        <f t="shared" si="52"/>
        <v>110.98947661882768</v>
      </c>
      <c r="P334" s="51">
        <f t="shared" si="46"/>
        <v>105.08250973658863</v>
      </c>
      <c r="Q334" s="56">
        <f t="shared" si="47"/>
        <v>1428.589966</v>
      </c>
      <c r="R334" s="52">
        <f t="shared" si="48"/>
        <v>30.111183</v>
      </c>
    </row>
    <row r="335" spans="2:18">
      <c r="B335" s="47">
        <v>41197</v>
      </c>
      <c r="C335" s="183">
        <v>1440.130005</v>
      </c>
      <c r="D335" s="23">
        <f t="shared" si="49"/>
        <v>8.0779224792622006E-3</v>
      </c>
      <c r="E335" s="23">
        <f t="shared" si="53"/>
        <v>1.1419019609322605</v>
      </c>
      <c r="F335" s="47">
        <v>41197</v>
      </c>
      <c r="G335" s="183">
        <v>30.230257999999999</v>
      </c>
      <c r="H335" s="48">
        <f t="shared" si="50"/>
        <v>3.9545108539906781E-3</v>
      </c>
      <c r="I335" s="23">
        <f t="shared" si="51"/>
        <v>1.0887662303113308</v>
      </c>
      <c r="L335" s="22"/>
      <c r="N335" s="50">
        <f t="shared" si="45"/>
        <v>41197</v>
      </c>
      <c r="O335" s="51">
        <f t="shared" si="52"/>
        <v>111.88604100696847</v>
      </c>
      <c r="P335" s="51">
        <f t="shared" si="46"/>
        <v>105.49805966190655</v>
      </c>
      <c r="Q335" s="56">
        <f t="shared" si="47"/>
        <v>1440.130005</v>
      </c>
      <c r="R335" s="52">
        <f t="shared" si="48"/>
        <v>30.230257999999999</v>
      </c>
    </row>
    <row r="336" spans="2:18">
      <c r="B336" s="47">
        <v>41198</v>
      </c>
      <c r="C336" s="183">
        <v>1454.920044</v>
      </c>
      <c r="D336" s="23">
        <f t="shared" si="49"/>
        <v>1.0269933234256845E-2</v>
      </c>
      <c r="E336" s="23">
        <f t="shared" si="53"/>
        <v>1.1521718941665173</v>
      </c>
      <c r="F336" s="47">
        <v>41198</v>
      </c>
      <c r="G336" s="183">
        <v>30.527949</v>
      </c>
      <c r="H336" s="48">
        <f t="shared" si="50"/>
        <v>9.8474515169537646E-3</v>
      </c>
      <c r="I336" s="23">
        <f t="shared" si="51"/>
        <v>1.0986136818282846</v>
      </c>
      <c r="N336" s="50">
        <f t="shared" si="45"/>
        <v>41198</v>
      </c>
      <c r="O336" s="51">
        <f t="shared" si="52"/>
        <v>113.03510317795535</v>
      </c>
      <c r="P336" s="51">
        <f t="shared" si="46"/>
        <v>106.53694668955987</v>
      </c>
      <c r="Q336" s="56">
        <f t="shared" si="47"/>
        <v>1454.920044</v>
      </c>
      <c r="R336" s="52">
        <f t="shared" si="48"/>
        <v>30.527949</v>
      </c>
    </row>
    <row r="337" spans="2:18">
      <c r="B337" s="47">
        <v>41199</v>
      </c>
      <c r="C337" s="183">
        <v>1460.910034</v>
      </c>
      <c r="D337" s="23">
        <f t="shared" si="49"/>
        <v>4.1170578580604911E-3</v>
      </c>
      <c r="E337" s="23">
        <f t="shared" si="53"/>
        <v>1.1562889520245778</v>
      </c>
      <c r="F337" s="47">
        <v>41199</v>
      </c>
      <c r="G337" s="183">
        <v>30.721443000000001</v>
      </c>
      <c r="H337" s="48">
        <f t="shared" si="50"/>
        <v>6.3382574440229433E-3</v>
      </c>
      <c r="I337" s="23">
        <f t="shared" si="51"/>
        <v>1.1049519392723075</v>
      </c>
      <c r="L337" s="22"/>
      <c r="N337" s="50">
        <f t="shared" si="45"/>
        <v>41199</v>
      </c>
      <c r="O337" s="51">
        <f t="shared" si="52"/>
        <v>113.50047523773084</v>
      </c>
      <c r="P337" s="51">
        <f t="shared" si="46"/>
        <v>107.21220528497844</v>
      </c>
      <c r="Q337" s="56">
        <f t="shared" si="47"/>
        <v>1460.910034</v>
      </c>
      <c r="R337" s="52">
        <f t="shared" si="48"/>
        <v>30.721443000000001</v>
      </c>
    </row>
    <row r="338" spans="2:18">
      <c r="B338" s="47">
        <v>41200</v>
      </c>
      <c r="C338" s="183">
        <v>1457.339966</v>
      </c>
      <c r="D338" s="23">
        <f t="shared" si="49"/>
        <v>-2.4437288518205369E-3</v>
      </c>
      <c r="E338" s="23">
        <f t="shared" si="53"/>
        <v>1.1538452231727572</v>
      </c>
      <c r="F338" s="47">
        <v>41200</v>
      </c>
      <c r="G338" s="183">
        <v>31.128285000000002</v>
      </c>
      <c r="H338" s="48">
        <f t="shared" si="50"/>
        <v>1.3242932631777782E-2</v>
      </c>
      <c r="I338" s="23">
        <f t="shared" si="51"/>
        <v>1.1181948719040853</v>
      </c>
      <c r="L338" s="22"/>
      <c r="N338" s="50">
        <f t="shared" si="45"/>
        <v>41200</v>
      </c>
      <c r="O338" s="51">
        <f t="shared" si="52"/>
        <v>113.22311085169704</v>
      </c>
      <c r="P338" s="51">
        <f t="shared" si="46"/>
        <v>108.63200929687173</v>
      </c>
      <c r="Q338" s="56">
        <f t="shared" si="47"/>
        <v>1457.339966</v>
      </c>
      <c r="R338" s="52">
        <f t="shared" si="48"/>
        <v>31.128285000000002</v>
      </c>
    </row>
    <row r="339" spans="2:18">
      <c r="B339" s="47">
        <v>41201</v>
      </c>
      <c r="C339" s="183">
        <v>1433.1899410000001</v>
      </c>
      <c r="D339" s="23">
        <f t="shared" si="49"/>
        <v>-1.6571304955208976E-2</v>
      </c>
      <c r="E339" s="23">
        <f t="shared" si="53"/>
        <v>1.1372739182175482</v>
      </c>
      <c r="F339" s="47">
        <v>41201</v>
      </c>
      <c r="G339" s="183">
        <v>30.721443000000001</v>
      </c>
      <c r="H339" s="48">
        <f t="shared" si="50"/>
        <v>-1.3069849495402686E-2</v>
      </c>
      <c r="I339" s="23">
        <f t="shared" si="51"/>
        <v>1.1051250224086826</v>
      </c>
      <c r="L339" s="22"/>
      <c r="N339" s="50">
        <f t="shared" si="45"/>
        <v>41201</v>
      </c>
      <c r="O339" s="51">
        <f t="shared" si="52"/>
        <v>111.34685615379614</v>
      </c>
      <c r="P339" s="51">
        <f t="shared" si="46"/>
        <v>107.21220528497844</v>
      </c>
      <c r="Q339" s="56">
        <f t="shared" si="47"/>
        <v>1433.1899410000001</v>
      </c>
      <c r="R339" s="52">
        <f t="shared" si="48"/>
        <v>30.721443000000001</v>
      </c>
    </row>
    <row r="340" spans="2:18">
      <c r="B340" s="47">
        <v>41204</v>
      </c>
      <c r="C340" s="183">
        <v>1433.8199460000001</v>
      </c>
      <c r="D340" s="23">
        <f t="shared" si="49"/>
        <v>4.3958234842222943E-4</v>
      </c>
      <c r="E340" s="23">
        <f t="shared" si="53"/>
        <v>1.1377135005659704</v>
      </c>
      <c r="F340" s="47">
        <v>41204</v>
      </c>
      <c r="G340" s="183">
        <v>30.751213</v>
      </c>
      <c r="H340" s="48">
        <f t="shared" si="50"/>
        <v>9.6903000292014596E-4</v>
      </c>
      <c r="I340" s="23">
        <f t="shared" si="51"/>
        <v>1.1060940524116027</v>
      </c>
      <c r="N340" s="50">
        <f t="shared" si="45"/>
        <v>41204</v>
      </c>
      <c r="O340" s="51">
        <f t="shared" si="52"/>
        <v>111.39580226631367</v>
      </c>
      <c r="P340" s="51">
        <f t="shared" si="46"/>
        <v>107.31609712857879</v>
      </c>
      <c r="Q340" s="56">
        <f t="shared" si="47"/>
        <v>1433.8199460000001</v>
      </c>
      <c r="R340" s="52">
        <f t="shared" si="48"/>
        <v>30.751213</v>
      </c>
    </row>
    <row r="341" spans="2:18">
      <c r="B341" s="47">
        <v>41205</v>
      </c>
      <c r="C341" s="183">
        <v>1413.1099850000001</v>
      </c>
      <c r="D341" s="23">
        <f t="shared" si="49"/>
        <v>-1.4443906334108192E-2</v>
      </c>
      <c r="E341" s="23">
        <f t="shared" si="53"/>
        <v>1.1232695942318622</v>
      </c>
      <c r="F341" s="47">
        <v>41205</v>
      </c>
      <c r="G341" s="183">
        <v>30.230257999999999</v>
      </c>
      <c r="H341" s="48">
        <f t="shared" si="50"/>
        <v>-1.6940957743683205E-2</v>
      </c>
      <c r="I341" s="23">
        <f t="shared" si="51"/>
        <v>1.0891530946679195</v>
      </c>
      <c r="L341" s="22"/>
      <c r="N341" s="50">
        <f t="shared" si="45"/>
        <v>41205</v>
      </c>
      <c r="O341" s="51">
        <f t="shared" si="52"/>
        <v>109.7868117323662</v>
      </c>
      <c r="P341" s="51">
        <f t="shared" si="46"/>
        <v>105.49805966190655</v>
      </c>
      <c r="Q341" s="56">
        <f t="shared" si="47"/>
        <v>1413.1099850000001</v>
      </c>
      <c r="R341" s="52">
        <f t="shared" si="48"/>
        <v>30.230257999999999</v>
      </c>
    </row>
    <row r="342" spans="2:18">
      <c r="B342" s="47">
        <v>41206</v>
      </c>
      <c r="C342" s="183">
        <v>1408.75</v>
      </c>
      <c r="D342" s="23">
        <f t="shared" si="49"/>
        <v>-3.0853826285857089E-3</v>
      </c>
      <c r="E342" s="23">
        <f t="shared" si="53"/>
        <v>1.1201842116032765</v>
      </c>
      <c r="F342" s="47">
        <v>41206</v>
      </c>
      <c r="G342" s="183">
        <v>30.379103000000001</v>
      </c>
      <c r="H342" s="48">
        <f t="shared" si="50"/>
        <v>4.9237092187570664E-3</v>
      </c>
      <c r="I342" s="23">
        <f t="shared" si="51"/>
        <v>1.0940768038866766</v>
      </c>
      <c r="N342" s="50">
        <f t="shared" si="45"/>
        <v>41206</v>
      </c>
      <c r="O342" s="51">
        <f t="shared" si="52"/>
        <v>109.44807741059934</v>
      </c>
      <c r="P342" s="51">
        <f t="shared" si="46"/>
        <v>106.01750143082485</v>
      </c>
      <c r="Q342" s="56">
        <f t="shared" si="47"/>
        <v>1408.75</v>
      </c>
      <c r="R342" s="52">
        <f t="shared" si="48"/>
        <v>30.379103000000001</v>
      </c>
    </row>
    <row r="343" spans="2:18">
      <c r="B343" s="47">
        <v>41207</v>
      </c>
      <c r="C343" s="183">
        <v>1412.969971</v>
      </c>
      <c r="D343" s="23">
        <f t="shared" si="49"/>
        <v>2.9955428571428744E-3</v>
      </c>
      <c r="E343" s="23">
        <f t="shared" si="53"/>
        <v>1.1231797544604194</v>
      </c>
      <c r="F343" s="47">
        <v>41207</v>
      </c>
      <c r="G343" s="183">
        <v>30.473369000000002</v>
      </c>
      <c r="H343" s="48">
        <f t="shared" si="50"/>
        <v>3.1029882613717863E-3</v>
      </c>
      <c r="I343" s="23">
        <f t="shared" si="51"/>
        <v>1.0971797921480484</v>
      </c>
      <c r="L343" s="22"/>
      <c r="N343" s="50">
        <f t="shared" si="45"/>
        <v>41207</v>
      </c>
      <c r="O343" s="51">
        <f t="shared" si="52"/>
        <v>109.77593381711468</v>
      </c>
      <c r="P343" s="51">
        <f t="shared" si="46"/>
        <v>106.34647249326466</v>
      </c>
      <c r="Q343" s="56">
        <f t="shared" si="47"/>
        <v>1412.969971</v>
      </c>
      <c r="R343" s="52">
        <f t="shared" si="48"/>
        <v>30.473369000000002</v>
      </c>
    </row>
    <row r="344" spans="2:18">
      <c r="B344" s="47">
        <v>41208</v>
      </c>
      <c r="C344" s="183">
        <v>1411.9399410000001</v>
      </c>
      <c r="D344" s="23">
        <f t="shared" si="49"/>
        <v>-7.2898222972916926E-4</v>
      </c>
      <c r="E344" s="23">
        <f t="shared" si="53"/>
        <v>1.1224507722306902</v>
      </c>
      <c r="F344" s="47">
        <v>41208</v>
      </c>
      <c r="G344" s="183">
        <v>30.344373999999998</v>
      </c>
      <c r="H344" s="48">
        <f t="shared" si="50"/>
        <v>-4.2330403310510967E-3</v>
      </c>
      <c r="I344" s="23">
        <f t="shared" si="51"/>
        <v>1.0929467518169973</v>
      </c>
      <c r="L344" s="22"/>
      <c r="N344" s="50">
        <f t="shared" si="45"/>
        <v>41208</v>
      </c>
      <c r="O344" s="51">
        <f t="shared" si="52"/>
        <v>109.69590911211009</v>
      </c>
      <c r="P344" s="51">
        <f t="shared" si="46"/>
        <v>105.89630358613564</v>
      </c>
      <c r="Q344" s="56">
        <f t="shared" si="47"/>
        <v>1411.9399410000001</v>
      </c>
      <c r="R344" s="52">
        <f t="shared" si="48"/>
        <v>30.344373999999998</v>
      </c>
    </row>
    <row r="345" spans="2:18">
      <c r="B345" s="47">
        <v>41213</v>
      </c>
      <c r="C345" s="183">
        <v>1412.160034</v>
      </c>
      <c r="D345" s="23">
        <f t="shared" si="49"/>
        <v>1.5587985976517338E-4</v>
      </c>
      <c r="E345" s="23">
        <f t="shared" si="53"/>
        <v>1.1226066520904554</v>
      </c>
      <c r="F345" s="47">
        <v>41213</v>
      </c>
      <c r="G345" s="183">
        <v>31.073709000000001</v>
      </c>
      <c r="H345" s="48">
        <f t="shared" si="50"/>
        <v>2.4035262681642466E-2</v>
      </c>
      <c r="I345" s="23">
        <f t="shared" si="51"/>
        <v>1.1169820144986398</v>
      </c>
      <c r="N345" s="50">
        <f t="shared" si="45"/>
        <v>41213</v>
      </c>
      <c r="O345" s="51">
        <f t="shared" si="52"/>
        <v>109.71300849503929</v>
      </c>
      <c r="P345" s="51">
        <f t="shared" si="46"/>
        <v>108.44154905984338</v>
      </c>
      <c r="Q345" s="56">
        <f t="shared" si="47"/>
        <v>1412.160034</v>
      </c>
      <c r="R345" s="52">
        <f t="shared" si="48"/>
        <v>31.073709000000001</v>
      </c>
    </row>
    <row r="346" spans="2:18">
      <c r="B346" s="47">
        <v>41214</v>
      </c>
      <c r="C346" s="183">
        <v>1427.589966</v>
      </c>
      <c r="D346" s="23">
        <f t="shared" si="49"/>
        <v>1.0926475490383503E-2</v>
      </c>
      <c r="E346" s="23">
        <f t="shared" si="53"/>
        <v>1.1335331275808389</v>
      </c>
      <c r="F346" s="47">
        <v>41214</v>
      </c>
      <c r="G346" s="183">
        <v>31.559936</v>
      </c>
      <c r="H346" s="48">
        <f t="shared" si="50"/>
        <v>1.5647536636196113E-2</v>
      </c>
      <c r="I346" s="23">
        <f t="shared" si="51"/>
        <v>1.1326295511348359</v>
      </c>
      <c r="N346" s="50">
        <f t="shared" si="45"/>
        <v>41214</v>
      </c>
      <c r="O346" s="51">
        <f t="shared" si="52"/>
        <v>110.91178499333655</v>
      </c>
      <c r="P346" s="51">
        <f t="shared" si="46"/>
        <v>110.13839217164315</v>
      </c>
      <c r="Q346" s="56">
        <f t="shared" si="47"/>
        <v>1427.589966</v>
      </c>
      <c r="R346" s="52">
        <f t="shared" si="48"/>
        <v>31.559936</v>
      </c>
    </row>
    <row r="347" spans="2:18">
      <c r="B347" s="47">
        <v>41215</v>
      </c>
      <c r="C347" s="183">
        <v>1414.1999510000001</v>
      </c>
      <c r="D347" s="23">
        <f t="shared" si="49"/>
        <v>-9.3794544084095932E-3</v>
      </c>
      <c r="E347" s="23">
        <f t="shared" si="53"/>
        <v>1.1241536731724293</v>
      </c>
      <c r="F347" s="47">
        <v>41215</v>
      </c>
      <c r="G347" s="183">
        <v>32.125543999999998</v>
      </c>
      <c r="H347" s="48">
        <f t="shared" si="50"/>
        <v>1.7921709346939041E-2</v>
      </c>
      <c r="I347" s="23">
        <f t="shared" si="51"/>
        <v>1.1505512604817749</v>
      </c>
      <c r="L347" s="22"/>
      <c r="N347" s="50">
        <f t="shared" si="45"/>
        <v>41215</v>
      </c>
      <c r="O347" s="51">
        <f t="shared" si="52"/>
        <v>109.87149296263625</v>
      </c>
      <c r="P347" s="51">
        <f t="shared" si="46"/>
        <v>112.11226042408251</v>
      </c>
      <c r="Q347" s="56">
        <f t="shared" si="47"/>
        <v>1414.1999510000001</v>
      </c>
      <c r="R347" s="52">
        <f t="shared" si="48"/>
        <v>32.125543999999998</v>
      </c>
    </row>
    <row r="348" spans="2:18">
      <c r="B348" s="47">
        <v>41218</v>
      </c>
      <c r="C348" s="183">
        <v>1417.26001</v>
      </c>
      <c r="D348" s="23">
        <f t="shared" si="49"/>
        <v>2.1638092957336763E-3</v>
      </c>
      <c r="E348" s="23">
        <f t="shared" si="53"/>
        <v>1.126317482468163</v>
      </c>
      <c r="F348" s="47">
        <v>41218</v>
      </c>
      <c r="G348" s="183">
        <v>32.368651999999997</v>
      </c>
      <c r="H348" s="48">
        <f t="shared" si="50"/>
        <v>7.5674360564914611E-3</v>
      </c>
      <c r="I348" s="23">
        <f t="shared" si="51"/>
        <v>1.1581186965382664</v>
      </c>
      <c r="N348" s="50">
        <f t="shared" si="45"/>
        <v>41218</v>
      </c>
      <c r="O348" s="51">
        <f t="shared" si="52"/>
        <v>110.10923392044494</v>
      </c>
      <c r="P348" s="51">
        <f t="shared" si="46"/>
        <v>112.96066278599046</v>
      </c>
      <c r="Q348" s="56">
        <f t="shared" si="47"/>
        <v>1417.26001</v>
      </c>
      <c r="R348" s="52">
        <f t="shared" si="48"/>
        <v>32.368651999999997</v>
      </c>
    </row>
    <row r="349" spans="2:18">
      <c r="B349" s="47">
        <v>41219</v>
      </c>
      <c r="C349" s="183">
        <v>1428.3900149999999</v>
      </c>
      <c r="D349" s="23">
        <f t="shared" si="49"/>
        <v>7.8531849635692375E-3</v>
      </c>
      <c r="E349" s="23">
        <f t="shared" si="53"/>
        <v>1.1341706674317322</v>
      </c>
      <c r="F349" s="47">
        <v>41219</v>
      </c>
      <c r="G349" s="183">
        <v>32.785418</v>
      </c>
      <c r="H349" s="48">
        <f t="shared" si="50"/>
        <v>1.2875605694052439E-2</v>
      </c>
      <c r="I349" s="23">
        <f t="shared" si="51"/>
        <v>1.1709943022323188</v>
      </c>
      <c r="L349" s="22"/>
      <c r="N349" s="50">
        <f t="shared" si="45"/>
        <v>41219</v>
      </c>
      <c r="O349" s="51">
        <f t="shared" si="52"/>
        <v>110.9739421006191</v>
      </c>
      <c r="P349" s="51">
        <f t="shared" si="46"/>
        <v>114.41509973896171</v>
      </c>
      <c r="Q349" s="56">
        <f t="shared" si="47"/>
        <v>1428.3900149999999</v>
      </c>
      <c r="R349" s="52">
        <f t="shared" si="48"/>
        <v>32.785418</v>
      </c>
    </row>
    <row r="350" spans="2:18">
      <c r="B350" s="47">
        <v>41220</v>
      </c>
      <c r="C350" s="183">
        <v>1394.530029</v>
      </c>
      <c r="D350" s="23">
        <f t="shared" si="49"/>
        <v>-2.37050004861592E-2</v>
      </c>
      <c r="E350" s="23">
        <f t="shared" si="53"/>
        <v>1.110465666945573</v>
      </c>
      <c r="F350" s="47">
        <v>41220</v>
      </c>
      <c r="G350" s="183">
        <v>32.517496999999999</v>
      </c>
      <c r="H350" s="48">
        <f t="shared" si="50"/>
        <v>-8.171956203212094E-3</v>
      </c>
      <c r="I350" s="23">
        <f t="shared" si="51"/>
        <v>1.1628223460291067</v>
      </c>
      <c r="L350" s="22"/>
      <c r="N350" s="50">
        <f t="shared" si="45"/>
        <v>41220</v>
      </c>
      <c r="O350" s="51">
        <f t="shared" si="52"/>
        <v>108.34330474917293</v>
      </c>
      <c r="P350" s="51">
        <f t="shared" si="46"/>
        <v>113.48010455490876</v>
      </c>
      <c r="Q350" s="56">
        <f t="shared" si="47"/>
        <v>1394.530029</v>
      </c>
      <c r="R350" s="52">
        <f t="shared" si="48"/>
        <v>32.517496999999999</v>
      </c>
    </row>
    <row r="351" spans="2:18">
      <c r="B351" s="47">
        <v>41221</v>
      </c>
      <c r="C351" s="183">
        <v>1377.51001</v>
      </c>
      <c r="D351" s="23">
        <f t="shared" si="49"/>
        <v>-1.2204842237929392E-2</v>
      </c>
      <c r="E351" s="23">
        <f t="shared" si="53"/>
        <v>1.0982608247076437</v>
      </c>
      <c r="F351" s="47">
        <v>41221</v>
      </c>
      <c r="G351" s="183">
        <v>32.046156000000003</v>
      </c>
      <c r="H351" s="48">
        <f t="shared" si="50"/>
        <v>-1.4494996339970312E-2</v>
      </c>
      <c r="I351" s="23">
        <f t="shared" si="51"/>
        <v>1.1483273496891364</v>
      </c>
      <c r="N351" s="50">
        <f t="shared" si="45"/>
        <v>41221</v>
      </c>
      <c r="O351" s="51">
        <f t="shared" si="52"/>
        <v>107.02099180717337</v>
      </c>
      <c r="P351" s="51">
        <f t="shared" si="46"/>
        <v>111.83521085472591</v>
      </c>
      <c r="Q351" s="56">
        <f t="shared" si="47"/>
        <v>1377.51001</v>
      </c>
      <c r="R351" s="52">
        <f t="shared" si="48"/>
        <v>32.046156000000003</v>
      </c>
    </row>
    <row r="352" spans="2:18">
      <c r="B352" s="47">
        <v>41222</v>
      </c>
      <c r="C352" s="183">
        <v>1379.849976</v>
      </c>
      <c r="D352" s="23">
        <f t="shared" si="49"/>
        <v>1.6986925561432997E-3</v>
      </c>
      <c r="E352" s="23">
        <f t="shared" si="53"/>
        <v>1.099959517263787</v>
      </c>
      <c r="F352" s="47">
        <v>41222</v>
      </c>
      <c r="G352" s="183">
        <v>31.88739</v>
      </c>
      <c r="H352" s="48">
        <f t="shared" si="50"/>
        <v>-4.9542915537202914E-3</v>
      </c>
      <c r="I352" s="23">
        <f t="shared" si="51"/>
        <v>1.143373058135416</v>
      </c>
      <c r="L352" s="22"/>
      <c r="N352" s="50">
        <f t="shared" si="45"/>
        <v>41222</v>
      </c>
      <c r="O352" s="51">
        <f t="shared" si="52"/>
        <v>107.2027875693073</v>
      </c>
      <c r="P352" s="51">
        <f t="shared" si="46"/>
        <v>111.28114661417983</v>
      </c>
      <c r="Q352" s="56">
        <f t="shared" si="47"/>
        <v>1379.849976</v>
      </c>
      <c r="R352" s="52">
        <f t="shared" si="48"/>
        <v>31.88739</v>
      </c>
    </row>
    <row r="353" spans="2:18">
      <c r="B353" s="47">
        <v>41225</v>
      </c>
      <c r="C353" s="183">
        <v>1380.030029</v>
      </c>
      <c r="D353" s="23">
        <f t="shared" si="49"/>
        <v>1.3048737408549727E-4</v>
      </c>
      <c r="E353" s="23">
        <f t="shared" si="53"/>
        <v>1.1000900046378725</v>
      </c>
      <c r="F353" s="47">
        <v>41225</v>
      </c>
      <c r="G353" s="183">
        <v>32.279347000000001</v>
      </c>
      <c r="H353" s="48">
        <f t="shared" si="50"/>
        <v>1.2291912257478721E-2</v>
      </c>
      <c r="I353" s="23">
        <f t="shared" si="51"/>
        <v>1.1556649703928947</v>
      </c>
      <c r="L353" s="22"/>
      <c r="N353" s="50">
        <f t="shared" si="45"/>
        <v>41225</v>
      </c>
      <c r="O353" s="51">
        <f t="shared" si="52"/>
        <v>107.21677617955186</v>
      </c>
      <c r="P353" s="51">
        <f t="shared" si="46"/>
        <v>112.64900470427293</v>
      </c>
      <c r="Q353" s="56">
        <f t="shared" si="47"/>
        <v>1380.030029</v>
      </c>
      <c r="R353" s="52">
        <f t="shared" si="48"/>
        <v>32.279347000000001</v>
      </c>
    </row>
    <row r="354" spans="2:18">
      <c r="B354" s="47">
        <v>41226</v>
      </c>
      <c r="C354" s="183">
        <v>1374.530029</v>
      </c>
      <c r="D354" s="23">
        <f t="shared" si="49"/>
        <v>-3.9854205230486217E-3</v>
      </c>
      <c r="E354" s="23">
        <f t="shared" si="53"/>
        <v>1.096104584114824</v>
      </c>
      <c r="F354" s="47">
        <v>41226</v>
      </c>
      <c r="G354" s="183">
        <v>32.720917999999998</v>
      </c>
      <c r="H354" s="48">
        <f t="shared" si="50"/>
        <v>1.3679675738173858E-2</v>
      </c>
      <c r="I354" s="23">
        <f t="shared" si="51"/>
        <v>1.1693446461310686</v>
      </c>
      <c r="N354" s="50">
        <f t="shared" si="45"/>
        <v>41226</v>
      </c>
      <c r="O354" s="51">
        <f t="shared" si="52"/>
        <v>106.78947223935076</v>
      </c>
      <c r="P354" s="51">
        <f t="shared" si="46"/>
        <v>114.19000656085541</v>
      </c>
      <c r="Q354" s="56">
        <f t="shared" si="47"/>
        <v>1374.530029</v>
      </c>
      <c r="R354" s="52">
        <f t="shared" si="48"/>
        <v>32.720917999999998</v>
      </c>
    </row>
    <row r="355" spans="2:18">
      <c r="B355" s="47">
        <v>41227</v>
      </c>
      <c r="C355" s="183">
        <v>1355.48999</v>
      </c>
      <c r="D355" s="23">
        <f t="shared" si="49"/>
        <v>-1.3852035676406471E-2</v>
      </c>
      <c r="E355" s="23">
        <f t="shared" si="53"/>
        <v>1.0822525484384176</v>
      </c>
      <c r="F355" s="47">
        <v>41227</v>
      </c>
      <c r="G355" s="183">
        <v>32.269424000000001</v>
      </c>
      <c r="H355" s="48">
        <f t="shared" si="50"/>
        <v>-1.3798329252253771E-2</v>
      </c>
      <c r="I355" s="23">
        <f t="shared" si="51"/>
        <v>1.1555463168788149</v>
      </c>
      <c r="L355" s="22"/>
      <c r="N355" s="50">
        <f t="shared" si="45"/>
        <v>41227</v>
      </c>
      <c r="O355" s="51">
        <f t="shared" si="52"/>
        <v>105.31022066002664</v>
      </c>
      <c r="P355" s="51">
        <f t="shared" si="46"/>
        <v>112.6143752530117</v>
      </c>
      <c r="Q355" s="56">
        <f t="shared" si="47"/>
        <v>1355.48999</v>
      </c>
      <c r="R355" s="52">
        <f t="shared" si="48"/>
        <v>32.269424000000001</v>
      </c>
    </row>
    <row r="356" spans="2:18">
      <c r="B356" s="47">
        <v>41228</v>
      </c>
      <c r="C356" s="183">
        <v>1353.329956</v>
      </c>
      <c r="D356" s="23">
        <f t="shared" si="49"/>
        <v>-1.593544781544276E-3</v>
      </c>
      <c r="E356" s="23">
        <f t="shared" si="53"/>
        <v>1.0806590036568733</v>
      </c>
      <c r="F356" s="47">
        <v>41228</v>
      </c>
      <c r="G356" s="183">
        <v>32.696112999999997</v>
      </c>
      <c r="H356" s="48">
        <f t="shared" si="50"/>
        <v>1.3222702704578593E-2</v>
      </c>
      <c r="I356" s="23">
        <f t="shared" si="51"/>
        <v>1.1687690195833935</v>
      </c>
      <c r="L356" s="22"/>
      <c r="N356" s="50">
        <f t="shared" si="45"/>
        <v>41228</v>
      </c>
      <c r="O356" s="51">
        <f t="shared" si="52"/>
        <v>105.14240410745059</v>
      </c>
      <c r="P356" s="51">
        <f t="shared" si="46"/>
        <v>114.10344165724415</v>
      </c>
      <c r="Q356" s="56">
        <f t="shared" si="47"/>
        <v>1353.329956</v>
      </c>
      <c r="R356" s="52">
        <f t="shared" si="48"/>
        <v>32.696112999999997</v>
      </c>
    </row>
    <row r="357" spans="2:18">
      <c r="B357" s="47">
        <v>41229</v>
      </c>
      <c r="C357" s="183">
        <v>1359.880005</v>
      </c>
      <c r="D357" s="23">
        <f t="shared" si="49"/>
        <v>4.8399497631455013E-3</v>
      </c>
      <c r="E357" s="23">
        <f t="shared" si="53"/>
        <v>1.0854989534200188</v>
      </c>
      <c r="F357" s="47">
        <v>41229</v>
      </c>
      <c r="G357" s="183">
        <v>32.755647000000003</v>
      </c>
      <c r="H357" s="48">
        <f t="shared" si="50"/>
        <v>1.8208280598983606E-3</v>
      </c>
      <c r="I357" s="23">
        <f t="shared" si="51"/>
        <v>1.1705898476432919</v>
      </c>
      <c r="L357" s="22"/>
      <c r="N357" s="50">
        <f t="shared" si="45"/>
        <v>41229</v>
      </c>
      <c r="O357" s="51">
        <f t="shared" si="52"/>
        <v>105.65128806130699</v>
      </c>
      <c r="P357" s="51">
        <f t="shared" si="46"/>
        <v>114.31120440554463</v>
      </c>
      <c r="Q357" s="56">
        <f t="shared" si="47"/>
        <v>1359.880005</v>
      </c>
      <c r="R357" s="52">
        <f t="shared" si="48"/>
        <v>32.755647000000003</v>
      </c>
    </row>
    <row r="358" spans="2:18">
      <c r="B358" s="47">
        <v>41232</v>
      </c>
      <c r="C358" s="183">
        <v>1386.8900149999999</v>
      </c>
      <c r="D358" s="23">
        <f t="shared" si="49"/>
        <v>1.9862053931736456E-2</v>
      </c>
      <c r="E358" s="23">
        <f t="shared" si="53"/>
        <v>1.1053610073517552</v>
      </c>
      <c r="F358" s="47">
        <v>41232</v>
      </c>
      <c r="G358" s="183">
        <v>32.988838999999999</v>
      </c>
      <c r="H358" s="48">
        <f t="shared" si="50"/>
        <v>7.1191388770306396E-3</v>
      </c>
      <c r="I358" s="23">
        <f t="shared" si="51"/>
        <v>1.1777089865203225</v>
      </c>
      <c r="N358" s="50">
        <f t="shared" si="45"/>
        <v>41232</v>
      </c>
      <c r="O358" s="51">
        <f t="shared" si="52"/>
        <v>107.74973964273809</v>
      </c>
      <c r="P358" s="51">
        <f t="shared" si="46"/>
        <v>115.12500174490835</v>
      </c>
      <c r="Q358" s="56">
        <f t="shared" si="47"/>
        <v>1386.8900149999999</v>
      </c>
      <c r="R358" s="52">
        <f t="shared" si="48"/>
        <v>32.988838999999999</v>
      </c>
    </row>
    <row r="359" spans="2:18">
      <c r="B359" s="47">
        <v>41233</v>
      </c>
      <c r="C359" s="183">
        <v>1387.8100589999999</v>
      </c>
      <c r="D359" s="23">
        <f t="shared" si="49"/>
        <v>6.6338641856900082E-4</v>
      </c>
      <c r="E359" s="23">
        <f t="shared" si="53"/>
        <v>1.1060243937703242</v>
      </c>
      <c r="F359" s="47">
        <v>41233</v>
      </c>
      <c r="G359" s="183">
        <v>32.894573000000001</v>
      </c>
      <c r="H359" s="48">
        <f t="shared" si="50"/>
        <v>-2.8575118997063997E-3</v>
      </c>
      <c r="I359" s="23">
        <f t="shared" si="51"/>
        <v>1.174851474620616</v>
      </c>
      <c r="L359" s="22"/>
      <c r="N359" s="50">
        <f t="shared" si="45"/>
        <v>41233</v>
      </c>
      <c r="O359" s="51">
        <f t="shared" si="52"/>
        <v>107.82121935662144</v>
      </c>
      <c r="P359" s="51">
        <f t="shared" si="46"/>
        <v>114.79603068246855</v>
      </c>
      <c r="Q359" s="56">
        <f t="shared" si="47"/>
        <v>1387.8100589999999</v>
      </c>
      <c r="R359" s="52">
        <f t="shared" si="48"/>
        <v>32.894573000000001</v>
      </c>
    </row>
    <row r="360" spans="2:18">
      <c r="B360" s="47">
        <v>41234</v>
      </c>
      <c r="C360" s="183">
        <v>1391.030029</v>
      </c>
      <c r="D360" s="23">
        <f t="shared" si="49"/>
        <v>2.3201806177426398E-3</v>
      </c>
      <c r="E360" s="23">
        <f t="shared" si="53"/>
        <v>1.1083445743880669</v>
      </c>
      <c r="F360" s="47">
        <v>41234</v>
      </c>
      <c r="G360" s="183">
        <v>32.805264999999999</v>
      </c>
      <c r="H360" s="48">
        <f t="shared" si="50"/>
        <v>-2.7149767227561128E-3</v>
      </c>
      <c r="I360" s="23">
        <f t="shared" si="51"/>
        <v>1.1721364978978599</v>
      </c>
      <c r="L360" s="22"/>
      <c r="N360" s="50">
        <f t="shared" si="45"/>
        <v>41234</v>
      </c>
      <c r="O360" s="51">
        <f t="shared" si="52"/>
        <v>108.07138405995404</v>
      </c>
      <c r="P360" s="51">
        <f t="shared" si="46"/>
        <v>114.48436213130084</v>
      </c>
      <c r="Q360" s="56">
        <f t="shared" si="47"/>
        <v>1391.030029</v>
      </c>
      <c r="R360" s="52">
        <f t="shared" si="48"/>
        <v>32.805264999999999</v>
      </c>
    </row>
    <row r="361" spans="2:18">
      <c r="B361" s="47">
        <v>41236</v>
      </c>
      <c r="C361" s="183">
        <v>1409.150024</v>
      </c>
      <c r="D361" s="23">
        <f t="shared" si="49"/>
        <v>1.3026314761174662E-2</v>
      </c>
      <c r="E361" s="23">
        <f t="shared" si="53"/>
        <v>1.1213708891492415</v>
      </c>
      <c r="F361" s="47">
        <v>41236</v>
      </c>
      <c r="G361" s="183">
        <v>34.139898000000002</v>
      </c>
      <c r="H361" s="48">
        <f t="shared" si="50"/>
        <v>4.0683500041837961E-2</v>
      </c>
      <c r="I361" s="23">
        <f t="shared" si="51"/>
        <v>1.2128199979396979</v>
      </c>
      <c r="L361" s="22"/>
      <c r="N361" s="50">
        <f t="shared" si="45"/>
        <v>41236</v>
      </c>
      <c r="O361" s="51">
        <f t="shared" si="52"/>
        <v>109.47915592539481</v>
      </c>
      <c r="P361" s="51">
        <f t="shared" si="46"/>
        <v>119.14198668285943</v>
      </c>
      <c r="Q361" s="56">
        <f t="shared" si="47"/>
        <v>1409.150024</v>
      </c>
      <c r="R361" s="52">
        <f t="shared" si="48"/>
        <v>34.139898000000002</v>
      </c>
    </row>
    <row r="362" spans="2:18">
      <c r="B362" s="47">
        <v>41239</v>
      </c>
      <c r="C362" s="183">
        <v>1406.290039</v>
      </c>
      <c r="D362" s="23">
        <f t="shared" si="49"/>
        <v>-2.0295816281376E-3</v>
      </c>
      <c r="E362" s="23">
        <f t="shared" si="53"/>
        <v>1.1193413075211041</v>
      </c>
      <c r="F362" s="47">
        <v>41239</v>
      </c>
      <c r="G362" s="183">
        <v>33.162489000000001</v>
      </c>
      <c r="H362" s="48">
        <f t="shared" si="50"/>
        <v>-2.8629523146202818E-2</v>
      </c>
      <c r="I362" s="23">
        <f t="shared" si="51"/>
        <v>1.184190474793495</v>
      </c>
      <c r="N362" s="50">
        <f t="shared" si="45"/>
        <v>41239</v>
      </c>
      <c r="O362" s="51">
        <f t="shared" si="52"/>
        <v>109.2569590418646</v>
      </c>
      <c r="P362" s="51">
        <f t="shared" si="46"/>
        <v>115.73100841743791</v>
      </c>
      <c r="Q362" s="56">
        <f t="shared" si="47"/>
        <v>1406.290039</v>
      </c>
      <c r="R362" s="52">
        <f t="shared" si="48"/>
        <v>33.162489000000001</v>
      </c>
    </row>
    <row r="363" spans="2:18">
      <c r="B363" s="47">
        <v>41240</v>
      </c>
      <c r="C363" s="183">
        <v>1398.9399410000001</v>
      </c>
      <c r="D363" s="23">
        <f t="shared" si="49"/>
        <v>-5.2265875432258024E-3</v>
      </c>
      <c r="E363" s="23">
        <f t="shared" si="53"/>
        <v>1.1141147199778783</v>
      </c>
      <c r="F363" s="47">
        <v>41240</v>
      </c>
      <c r="G363" s="183">
        <v>32.651457999999998</v>
      </c>
      <c r="H363" s="48">
        <f t="shared" si="50"/>
        <v>-1.5409910878523059E-2</v>
      </c>
      <c r="I363" s="23">
        <f t="shared" si="51"/>
        <v>1.168780563914972</v>
      </c>
      <c r="L363" s="22"/>
      <c r="N363" s="50">
        <f t="shared" si="45"/>
        <v>41240</v>
      </c>
      <c r="O363" s="51">
        <f t="shared" si="52"/>
        <v>108.68591798072566</v>
      </c>
      <c r="P363" s="51">
        <f t="shared" si="46"/>
        <v>113.9476038918436</v>
      </c>
      <c r="Q363" s="56">
        <f t="shared" si="47"/>
        <v>1398.9399410000001</v>
      </c>
      <c r="R363" s="52">
        <f t="shared" si="48"/>
        <v>32.651457999999998</v>
      </c>
    </row>
    <row r="364" spans="2:18">
      <c r="B364" s="47">
        <v>41241</v>
      </c>
      <c r="C364" s="183">
        <v>1409.9300539999999</v>
      </c>
      <c r="D364" s="23">
        <f t="shared" si="49"/>
        <v>7.8560291817415528E-3</v>
      </c>
      <c r="E364" s="23">
        <f t="shared" si="53"/>
        <v>1.1219707491596198</v>
      </c>
      <c r="F364" s="47">
        <v>41241</v>
      </c>
      <c r="G364" s="183">
        <v>32.740765000000003</v>
      </c>
      <c r="H364" s="48">
        <f t="shared" si="50"/>
        <v>2.7351611679946597E-3</v>
      </c>
      <c r="I364" s="23">
        <f t="shared" si="51"/>
        <v>1.1715157250829666</v>
      </c>
      <c r="L364" s="22"/>
      <c r="N364" s="50">
        <f t="shared" si="45"/>
        <v>41241</v>
      </c>
      <c r="O364" s="51">
        <f t="shared" si="52"/>
        <v>109.53975772402661</v>
      </c>
      <c r="P364" s="51">
        <f t="shared" si="46"/>
        <v>114.25926895319458</v>
      </c>
      <c r="Q364" s="56">
        <f t="shared" si="47"/>
        <v>1409.9300539999999</v>
      </c>
      <c r="R364" s="52">
        <f t="shared" si="48"/>
        <v>32.740765000000003</v>
      </c>
    </row>
    <row r="365" spans="2:18">
      <c r="B365" s="47">
        <v>41242</v>
      </c>
      <c r="C365" s="183">
        <v>1415.9499510000001</v>
      </c>
      <c r="D365" s="23">
        <f t="shared" si="49"/>
        <v>4.2696423009933593E-3</v>
      </c>
      <c r="E365" s="23">
        <f t="shared" si="53"/>
        <v>1.1262403914606132</v>
      </c>
      <c r="F365" s="47">
        <v>41242</v>
      </c>
      <c r="G365" s="183">
        <v>32.725879999999997</v>
      </c>
      <c r="H365" s="48">
        <f t="shared" si="50"/>
        <v>-4.5463201608164638E-4</v>
      </c>
      <c r="I365" s="23">
        <f t="shared" si="51"/>
        <v>1.171061093066885</v>
      </c>
      <c r="N365" s="50">
        <f t="shared" si="45"/>
        <v>41242</v>
      </c>
      <c r="O365" s="51">
        <f t="shared" si="52"/>
        <v>110.00745330724568</v>
      </c>
      <c r="P365" s="51">
        <f t="shared" si="46"/>
        <v>114.20732303139438</v>
      </c>
      <c r="Q365" s="56">
        <f t="shared" si="47"/>
        <v>1415.9499510000001</v>
      </c>
      <c r="R365" s="52">
        <f t="shared" si="48"/>
        <v>32.725879999999997</v>
      </c>
    </row>
    <row r="366" spans="2:18">
      <c r="B366" s="47">
        <v>41243</v>
      </c>
      <c r="C366" s="183">
        <v>1416.1800539999999</v>
      </c>
      <c r="D366" s="23">
        <f t="shared" si="49"/>
        <v>1.6250786253957372E-4</v>
      </c>
      <c r="E366" s="23">
        <f t="shared" si="53"/>
        <v>1.1264028993231527</v>
      </c>
      <c r="F366" s="47">
        <v>41243</v>
      </c>
      <c r="G366" s="183">
        <v>32.879683999999997</v>
      </c>
      <c r="H366" s="48">
        <f t="shared" si="50"/>
        <v>4.6997666678483263E-3</v>
      </c>
      <c r="I366" s="23">
        <f t="shared" si="51"/>
        <v>1.1757608597347333</v>
      </c>
      <c r="N366" s="50">
        <f t="shared" si="45"/>
        <v>41243</v>
      </c>
      <c r="O366" s="51">
        <f t="shared" si="52"/>
        <v>110.02533038334606</v>
      </c>
      <c r="P366" s="51">
        <f t="shared" si="46"/>
        <v>114.74407080140151</v>
      </c>
      <c r="Q366" s="56">
        <f t="shared" si="47"/>
        <v>1416.1800539999999</v>
      </c>
      <c r="R366" s="52">
        <f t="shared" si="48"/>
        <v>32.879683999999997</v>
      </c>
    </row>
    <row r="367" spans="2:18">
      <c r="B367" s="47">
        <v>41246</v>
      </c>
      <c r="C367" s="183">
        <v>1409.459961</v>
      </c>
      <c r="D367" s="23">
        <f t="shared" si="49"/>
        <v>-4.7452250023003462E-3</v>
      </c>
      <c r="E367" s="23">
        <f t="shared" si="53"/>
        <v>1.1216576743208524</v>
      </c>
      <c r="F367" s="47">
        <v>41246</v>
      </c>
      <c r="G367" s="183">
        <v>32.646498999999999</v>
      </c>
      <c r="H367" s="48">
        <f t="shared" si="50"/>
        <v>-7.0920693763357745E-3</v>
      </c>
      <c r="I367" s="23">
        <f t="shared" si="51"/>
        <v>1.1686687903583977</v>
      </c>
      <c r="L367" s="22"/>
      <c r="N367" s="50">
        <f t="shared" si="45"/>
        <v>41246</v>
      </c>
      <c r="O367" s="51">
        <f t="shared" si="52"/>
        <v>109.50323543472464</v>
      </c>
      <c r="P367" s="51">
        <f t="shared" si="46"/>
        <v>113.93029789075477</v>
      </c>
      <c r="Q367" s="56">
        <f t="shared" si="47"/>
        <v>1409.459961</v>
      </c>
      <c r="R367" s="52">
        <f t="shared" si="48"/>
        <v>32.646498999999999</v>
      </c>
    </row>
    <row r="368" spans="2:18">
      <c r="B368" s="47">
        <v>41247</v>
      </c>
      <c r="C368" s="183">
        <v>1407.0500489999999</v>
      </c>
      <c r="D368" s="23">
        <f t="shared" si="49"/>
        <v>-1.7098123158392209E-3</v>
      </c>
      <c r="E368" s="23">
        <f t="shared" si="53"/>
        <v>1.1199478620050132</v>
      </c>
      <c r="F368" s="47">
        <v>41247</v>
      </c>
      <c r="G368" s="183">
        <v>32.358732000000003</v>
      </c>
      <c r="H368" s="48">
        <f t="shared" si="50"/>
        <v>-8.8146358358363042E-3</v>
      </c>
      <c r="I368" s="23">
        <f t="shared" si="51"/>
        <v>1.1598541545225614</v>
      </c>
      <c r="L368" s="22"/>
      <c r="N368" s="50">
        <f t="shared" si="45"/>
        <v>41247</v>
      </c>
      <c r="O368" s="51">
        <f t="shared" si="52"/>
        <v>109.31600545415409</v>
      </c>
      <c r="P368" s="51">
        <f t="shared" si="46"/>
        <v>112.92604380417941</v>
      </c>
      <c r="Q368" s="56">
        <f t="shared" si="47"/>
        <v>1407.0500489999999</v>
      </c>
      <c r="R368" s="52">
        <f t="shared" si="48"/>
        <v>32.358732000000003</v>
      </c>
    </row>
    <row r="369" spans="2:18">
      <c r="B369" s="47">
        <v>41248</v>
      </c>
      <c r="C369" s="183">
        <v>1409.280029</v>
      </c>
      <c r="D369" s="23">
        <f t="shared" si="49"/>
        <v>1.5848618900122791E-3</v>
      </c>
      <c r="E369" s="23">
        <f t="shared" si="53"/>
        <v>1.1215327238950255</v>
      </c>
      <c r="F369" s="47">
        <v>41248</v>
      </c>
      <c r="G369" s="183">
        <v>32.208852</v>
      </c>
      <c r="H369" s="48">
        <f t="shared" si="50"/>
        <v>-4.6318254992192553E-3</v>
      </c>
      <c r="I369" s="23">
        <f t="shared" si="51"/>
        <v>1.1552223290233421</v>
      </c>
      <c r="L369" s="22"/>
      <c r="N369" s="50">
        <f t="shared" si="45"/>
        <v>41248</v>
      </c>
      <c r="O369" s="51">
        <f t="shared" si="52"/>
        <v>109.48925622516678</v>
      </c>
      <c r="P369" s="51">
        <f t="shared" si="46"/>
        <v>112.40299007496127</v>
      </c>
      <c r="Q369" s="56">
        <f t="shared" si="47"/>
        <v>1409.280029</v>
      </c>
      <c r="R369" s="52">
        <f t="shared" si="48"/>
        <v>32.208852</v>
      </c>
    </row>
    <row r="370" spans="2:18">
      <c r="B370" s="47">
        <v>41249</v>
      </c>
      <c r="C370" s="183">
        <v>1413.9399410000001</v>
      </c>
      <c r="D370" s="23">
        <f t="shared" si="49"/>
        <v>3.3065905314124677E-3</v>
      </c>
      <c r="E370" s="23">
        <f t="shared" si="53"/>
        <v>1.1248393144264379</v>
      </c>
      <c r="F370" s="47">
        <v>41249</v>
      </c>
      <c r="G370" s="183">
        <v>32.188867000000002</v>
      </c>
      <c r="H370" s="48">
        <f t="shared" si="50"/>
        <v>-6.2048159928207447E-4</v>
      </c>
      <c r="I370" s="23">
        <f t="shared" si="51"/>
        <v>1.15460184742406</v>
      </c>
      <c r="L370" s="22"/>
      <c r="N370" s="50">
        <f t="shared" si="45"/>
        <v>41249</v>
      </c>
      <c r="O370" s="51">
        <f t="shared" si="52"/>
        <v>109.8512923630923</v>
      </c>
      <c r="P370" s="51">
        <f t="shared" si="46"/>
        <v>112.33324608791546</v>
      </c>
      <c r="Q370" s="56">
        <f t="shared" si="47"/>
        <v>1413.9399410000001</v>
      </c>
      <c r="R370" s="52">
        <f t="shared" si="48"/>
        <v>32.188867000000002</v>
      </c>
    </row>
    <row r="371" spans="2:18">
      <c r="B371" s="47">
        <v>41250</v>
      </c>
      <c r="C371" s="183">
        <v>1418.0699460000001</v>
      </c>
      <c r="D371" s="23">
        <f t="shared" si="49"/>
        <v>2.9209196799964143E-3</v>
      </c>
      <c r="E371" s="23">
        <f t="shared" si="53"/>
        <v>1.1277602341064343</v>
      </c>
      <c r="F371" s="47">
        <v>41250</v>
      </c>
      <c r="G371" s="183">
        <v>32.508608000000002</v>
      </c>
      <c r="H371" s="48">
        <f t="shared" si="50"/>
        <v>9.9332791054744796E-3</v>
      </c>
      <c r="I371" s="23">
        <f t="shared" si="51"/>
        <v>1.1645351265295345</v>
      </c>
      <c r="N371" s="50">
        <f t="shared" si="45"/>
        <v>41250</v>
      </c>
      <c r="O371" s="51">
        <f t="shared" si="52"/>
        <v>110.17215916482871</v>
      </c>
      <c r="P371" s="51">
        <f t="shared" si="46"/>
        <v>113.44908357413068</v>
      </c>
      <c r="Q371" s="56">
        <f t="shared" si="47"/>
        <v>1418.0699460000001</v>
      </c>
      <c r="R371" s="52">
        <f t="shared" si="48"/>
        <v>32.508608000000002</v>
      </c>
    </row>
    <row r="372" spans="2:18">
      <c r="B372" s="47">
        <v>41253</v>
      </c>
      <c r="C372" s="183">
        <v>1418.5500489999999</v>
      </c>
      <c r="D372" s="23">
        <f t="shared" si="49"/>
        <v>3.3856087378070221E-4</v>
      </c>
      <c r="E372" s="23">
        <f t="shared" si="53"/>
        <v>1.128098794980215</v>
      </c>
      <c r="F372" s="47">
        <v>41253</v>
      </c>
      <c r="G372" s="183">
        <v>32.718434999999999</v>
      </c>
      <c r="H372" s="48">
        <f t="shared" si="50"/>
        <v>6.4545058342699857E-3</v>
      </c>
      <c r="I372" s="23">
        <f t="shared" si="51"/>
        <v>1.1709896323638045</v>
      </c>
      <c r="N372" s="50">
        <f t="shared" si="45"/>
        <v>41253</v>
      </c>
      <c r="O372" s="51">
        <f t="shared" si="52"/>
        <v>110.20945914730184</v>
      </c>
      <c r="P372" s="51">
        <f t="shared" si="46"/>
        <v>114.1813413459525</v>
      </c>
      <c r="Q372" s="56">
        <f t="shared" si="47"/>
        <v>1418.5500489999999</v>
      </c>
      <c r="R372" s="52">
        <f t="shared" si="48"/>
        <v>32.718434999999999</v>
      </c>
    </row>
    <row r="373" spans="2:18">
      <c r="B373" s="47">
        <v>41254</v>
      </c>
      <c r="C373" s="183">
        <v>1427.839966</v>
      </c>
      <c r="D373" s="23">
        <f t="shared" si="49"/>
        <v>6.5488820831869354E-3</v>
      </c>
      <c r="E373" s="23">
        <f t="shared" si="53"/>
        <v>1.134647677063402</v>
      </c>
      <c r="F373" s="47">
        <v>41254</v>
      </c>
      <c r="G373" s="183">
        <v>32.813358999999998</v>
      </c>
      <c r="H373" s="48">
        <f t="shared" si="50"/>
        <v>2.9012390109734998E-3</v>
      </c>
      <c r="I373" s="23">
        <f t="shared" si="51"/>
        <v>1.173890871374778</v>
      </c>
      <c r="N373" s="50">
        <f t="shared" si="45"/>
        <v>41254</v>
      </c>
      <c r="O373" s="51">
        <f t="shared" si="52"/>
        <v>110.93120789970934</v>
      </c>
      <c r="P373" s="51">
        <f t="shared" si="46"/>
        <v>114.51260870779065</v>
      </c>
      <c r="Q373" s="56">
        <f t="shared" si="47"/>
        <v>1427.839966</v>
      </c>
      <c r="R373" s="52">
        <f t="shared" si="48"/>
        <v>32.813358999999998</v>
      </c>
    </row>
    <row r="374" spans="2:18">
      <c r="B374" s="47">
        <v>41255</v>
      </c>
      <c r="C374" s="183">
        <v>1428.4799800000001</v>
      </c>
      <c r="D374" s="23">
        <f t="shared" si="49"/>
        <v>4.4823930919446475E-4</v>
      </c>
      <c r="E374" s="23">
        <f t="shared" si="53"/>
        <v>1.1350959163725964</v>
      </c>
      <c r="F374" s="47">
        <v>41255</v>
      </c>
      <c r="G374" s="183">
        <v>32.883302999999998</v>
      </c>
      <c r="H374" s="48">
        <f t="shared" si="50"/>
        <v>2.1315708641715947E-3</v>
      </c>
      <c r="I374" s="23">
        <f t="shared" si="51"/>
        <v>1.1760224422389496</v>
      </c>
      <c r="N374" s="50">
        <f t="shared" si="45"/>
        <v>41255</v>
      </c>
      <c r="O374" s="51">
        <f t="shared" si="52"/>
        <v>110.98093162770641</v>
      </c>
      <c r="P374" s="51">
        <f t="shared" si="46"/>
        <v>114.75670044809246</v>
      </c>
      <c r="Q374" s="56">
        <f t="shared" si="47"/>
        <v>1428.4799800000001</v>
      </c>
      <c r="R374" s="52">
        <f t="shared" si="48"/>
        <v>32.883302999999998</v>
      </c>
    </row>
    <row r="375" spans="2:18">
      <c r="B375" s="47">
        <v>41256</v>
      </c>
      <c r="C375" s="183">
        <v>1419.4499510000001</v>
      </c>
      <c r="D375" s="23">
        <f t="shared" si="49"/>
        <v>-6.3214249596973415E-3</v>
      </c>
      <c r="E375" s="23">
        <f t="shared" si="53"/>
        <v>1.1287744914128992</v>
      </c>
      <c r="F375" s="47">
        <v>41256</v>
      </c>
      <c r="G375" s="183">
        <v>32.803370000000001</v>
      </c>
      <c r="H375" s="48">
        <f t="shared" si="50"/>
        <v>-2.430808121677952E-3</v>
      </c>
      <c r="I375" s="23">
        <f t="shared" si="51"/>
        <v>1.1735916341172716</v>
      </c>
      <c r="N375" s="50">
        <f t="shared" si="45"/>
        <v>41256</v>
      </c>
      <c r="O375" s="51">
        <f t="shared" si="52"/>
        <v>110.27937399646457</v>
      </c>
      <c r="P375" s="51">
        <f t="shared" si="46"/>
        <v>114.47774892862626</v>
      </c>
      <c r="Q375" s="56">
        <f t="shared" si="47"/>
        <v>1419.4499510000001</v>
      </c>
      <c r="R375" s="52">
        <f t="shared" si="48"/>
        <v>32.803370000000001</v>
      </c>
    </row>
    <row r="376" spans="2:18">
      <c r="B376" s="47">
        <v>41257</v>
      </c>
      <c r="C376" s="183">
        <v>1413.579956</v>
      </c>
      <c r="D376" s="23">
        <f t="shared" si="49"/>
        <v>-4.1354011783681921E-3</v>
      </c>
      <c r="E376" s="23">
        <f t="shared" si="53"/>
        <v>1.1246390902345311</v>
      </c>
      <c r="F376" s="47">
        <v>41257</v>
      </c>
      <c r="G376" s="183">
        <v>32.948250000000002</v>
      </c>
      <c r="H376" s="48">
        <f t="shared" si="50"/>
        <v>4.4166193900199158E-3</v>
      </c>
      <c r="I376" s="23">
        <f t="shared" si="51"/>
        <v>1.1780082535072915</v>
      </c>
      <c r="L376" s="22"/>
      <c r="N376" s="50">
        <f t="shared" si="45"/>
        <v>41257</v>
      </c>
      <c r="O376" s="51">
        <f t="shared" si="52"/>
        <v>109.82332454328989</v>
      </c>
      <c r="P376" s="51">
        <f t="shared" si="46"/>
        <v>114.98335357427027</v>
      </c>
      <c r="Q376" s="56">
        <f t="shared" si="47"/>
        <v>1413.579956</v>
      </c>
      <c r="R376" s="52">
        <f t="shared" si="48"/>
        <v>32.948250000000002</v>
      </c>
    </row>
    <row r="377" spans="2:18">
      <c r="B377" s="47">
        <v>41260</v>
      </c>
      <c r="C377" s="183">
        <v>1430.3599850000001</v>
      </c>
      <c r="D377" s="23">
        <f t="shared" si="49"/>
        <v>1.1870590643830559E-2</v>
      </c>
      <c r="E377" s="23">
        <f t="shared" si="53"/>
        <v>1.1365096808783617</v>
      </c>
      <c r="F377" s="47">
        <v>41260</v>
      </c>
      <c r="G377" s="183">
        <v>33.138095999999997</v>
      </c>
      <c r="H377" s="48">
        <f t="shared" si="50"/>
        <v>5.7619448680885643E-3</v>
      </c>
      <c r="I377" s="23">
        <f t="shared" si="51"/>
        <v>1.1837701983753801</v>
      </c>
      <c r="L377" s="22"/>
      <c r="N377" s="50">
        <f t="shared" si="45"/>
        <v>41260</v>
      </c>
      <c r="O377" s="51">
        <f t="shared" si="52"/>
        <v>111.12699227208782</v>
      </c>
      <c r="P377" s="51">
        <f t="shared" si="46"/>
        <v>115.64588131831314</v>
      </c>
      <c r="Q377" s="56">
        <f t="shared" si="47"/>
        <v>1430.3599850000001</v>
      </c>
      <c r="R377" s="52">
        <f t="shared" si="48"/>
        <v>33.138095999999997</v>
      </c>
    </row>
    <row r="378" spans="2:18">
      <c r="B378" s="47">
        <v>41261</v>
      </c>
      <c r="C378" s="183">
        <v>1446.790039</v>
      </c>
      <c r="D378" s="23">
        <f t="shared" si="49"/>
        <v>1.1486656626513492E-2</v>
      </c>
      <c r="E378" s="23">
        <f t="shared" si="53"/>
        <v>1.1479963375048752</v>
      </c>
      <c r="F378" s="47">
        <v>41261</v>
      </c>
      <c r="G378" s="183">
        <v>33.447844000000003</v>
      </c>
      <c r="H378" s="48">
        <f t="shared" si="50"/>
        <v>9.3471875994326492E-3</v>
      </c>
      <c r="I378" s="23">
        <f t="shared" si="51"/>
        <v>1.1931173859748128</v>
      </c>
      <c r="N378" s="50">
        <f t="shared" si="45"/>
        <v>41261</v>
      </c>
      <c r="O378" s="51">
        <f t="shared" si="52"/>
        <v>112.40346987425451</v>
      </c>
      <c r="P378" s="51">
        <f t="shared" si="46"/>
        <v>116.72684506609714</v>
      </c>
      <c r="Q378" s="56">
        <f t="shared" si="47"/>
        <v>1446.790039</v>
      </c>
      <c r="R378" s="52">
        <f t="shared" si="48"/>
        <v>33.447844000000003</v>
      </c>
    </row>
    <row r="379" spans="2:18">
      <c r="B379" s="47">
        <v>41262</v>
      </c>
      <c r="C379" s="183">
        <v>1435.8100589999999</v>
      </c>
      <c r="D379" s="23">
        <f t="shared" si="49"/>
        <v>-7.5892007160827113E-3</v>
      </c>
      <c r="E379" s="23">
        <f t="shared" si="53"/>
        <v>1.1404071367887925</v>
      </c>
      <c r="F379" s="47">
        <v>41262</v>
      </c>
      <c r="G379" s="183">
        <v>33.173070000000003</v>
      </c>
      <c r="H379" s="48">
        <f t="shared" si="50"/>
        <v>-8.2149988501500903E-3</v>
      </c>
      <c r="I379" s="23">
        <f t="shared" si="51"/>
        <v>1.1849023871246627</v>
      </c>
      <c r="L379" s="22"/>
      <c r="N379" s="50">
        <f t="shared" si="45"/>
        <v>41262</v>
      </c>
      <c r="O379" s="51">
        <f t="shared" si="52"/>
        <v>111.55041738019465</v>
      </c>
      <c r="P379" s="51">
        <f t="shared" si="46"/>
        <v>115.7679341680975</v>
      </c>
      <c r="Q379" s="56">
        <f t="shared" si="47"/>
        <v>1435.8100589999999</v>
      </c>
      <c r="R379" s="52">
        <f t="shared" si="48"/>
        <v>33.173070000000003</v>
      </c>
    </row>
    <row r="380" spans="2:18">
      <c r="B380" s="47">
        <v>41263</v>
      </c>
      <c r="C380" s="183">
        <v>1443.6899410000001</v>
      </c>
      <c r="D380" s="23">
        <f t="shared" si="49"/>
        <v>5.4881089254161797E-3</v>
      </c>
      <c r="E380" s="23">
        <f t="shared" si="53"/>
        <v>1.1458952457142086</v>
      </c>
      <c r="F380" s="47">
        <v>41263</v>
      </c>
      <c r="G380" s="183">
        <v>33.872501999999997</v>
      </c>
      <c r="H380" s="48">
        <f t="shared" si="50"/>
        <v>2.1084331356729935E-2</v>
      </c>
      <c r="I380" s="23">
        <f t="shared" si="51"/>
        <v>1.2059867184813926</v>
      </c>
      <c r="L380" s="22"/>
      <c r="N380" s="50">
        <f t="shared" si="45"/>
        <v>41263</v>
      </c>
      <c r="O380" s="51">
        <f t="shared" si="52"/>
        <v>112.16261822145279</v>
      </c>
      <c r="P380" s="51">
        <f t="shared" si="46"/>
        <v>118.20882365258174</v>
      </c>
      <c r="Q380" s="56">
        <f t="shared" si="47"/>
        <v>1443.6899410000001</v>
      </c>
      <c r="R380" s="52">
        <f t="shared" si="48"/>
        <v>33.872501999999997</v>
      </c>
    </row>
    <row r="381" spans="2:18">
      <c r="B381" s="47">
        <v>41264</v>
      </c>
      <c r="C381" s="183">
        <v>1430.150024</v>
      </c>
      <c r="D381" s="23">
        <f t="shared" si="49"/>
        <v>-9.3786876360871796E-3</v>
      </c>
      <c r="E381" s="23">
        <f t="shared" si="53"/>
        <v>1.1365165580781214</v>
      </c>
      <c r="F381" s="47">
        <v>41264</v>
      </c>
      <c r="G381" s="183">
        <v>33.597723999999999</v>
      </c>
      <c r="H381" s="48">
        <f t="shared" si="50"/>
        <v>-8.1121258772085536E-3</v>
      </c>
      <c r="I381" s="23">
        <f t="shared" si="51"/>
        <v>1.1978745926041841</v>
      </c>
      <c r="N381" s="50">
        <f t="shared" si="45"/>
        <v>41264</v>
      </c>
      <c r="O381" s="51">
        <f t="shared" si="52"/>
        <v>111.11068006070808</v>
      </c>
      <c r="P381" s="51">
        <f t="shared" si="46"/>
        <v>117.24989879531526</v>
      </c>
      <c r="Q381" s="56">
        <f t="shared" si="47"/>
        <v>1430.150024</v>
      </c>
      <c r="R381" s="52">
        <f t="shared" si="48"/>
        <v>33.597723999999999</v>
      </c>
    </row>
    <row r="382" spans="2:18">
      <c r="B382" s="47">
        <v>41267</v>
      </c>
      <c r="C382" s="183">
        <v>1426.660034</v>
      </c>
      <c r="D382" s="23">
        <f t="shared" si="49"/>
        <v>-2.4402964314462761E-3</v>
      </c>
      <c r="E382" s="23">
        <f t="shared" si="53"/>
        <v>1.1340762616466751</v>
      </c>
      <c r="F382" s="47">
        <v>41267</v>
      </c>
      <c r="G382" s="183">
        <v>33.457836</v>
      </c>
      <c r="H382" s="48">
        <f t="shared" si="50"/>
        <v>-4.1636153687076849E-3</v>
      </c>
      <c r="I382" s="23">
        <f t="shared" si="51"/>
        <v>1.1937109772354764</v>
      </c>
      <c r="L382" s="22"/>
      <c r="N382" s="50">
        <f t="shared" si="45"/>
        <v>41267</v>
      </c>
      <c r="O382" s="51">
        <f t="shared" si="52"/>
        <v>110.83953706466036</v>
      </c>
      <c r="P382" s="51">
        <f t="shared" si="46"/>
        <v>116.76171531471167</v>
      </c>
      <c r="Q382" s="56">
        <f t="shared" si="47"/>
        <v>1426.660034</v>
      </c>
      <c r="R382" s="52">
        <f t="shared" si="48"/>
        <v>33.457836</v>
      </c>
    </row>
    <row r="383" spans="2:18">
      <c r="B383" s="47">
        <v>41269</v>
      </c>
      <c r="C383" s="183">
        <v>1419.829956</v>
      </c>
      <c r="D383" s="23">
        <f t="shared" si="49"/>
        <v>-4.7874601076824952E-3</v>
      </c>
      <c r="E383" s="23">
        <f t="shared" si="53"/>
        <v>1.1292888015389926</v>
      </c>
      <c r="F383" s="47">
        <v>41269</v>
      </c>
      <c r="G383" s="183">
        <v>33.068156000000002</v>
      </c>
      <c r="H383" s="48">
        <f t="shared" si="50"/>
        <v>-1.1646897904574516E-2</v>
      </c>
      <c r="I383" s="23">
        <f t="shared" si="51"/>
        <v>1.1820640793309019</v>
      </c>
      <c r="L383" s="22"/>
      <c r="N383" s="50">
        <f t="shared" si="45"/>
        <v>41269</v>
      </c>
      <c r="O383" s="51">
        <f t="shared" si="52"/>
        <v>110.30889720260933</v>
      </c>
      <c r="P383" s="51">
        <f t="shared" si="46"/>
        <v>115.40180353727823</v>
      </c>
      <c r="Q383" s="56">
        <f t="shared" si="47"/>
        <v>1419.829956</v>
      </c>
      <c r="R383" s="52">
        <f t="shared" si="48"/>
        <v>33.068156000000002</v>
      </c>
    </row>
    <row r="384" spans="2:18">
      <c r="B384" s="47">
        <v>41270</v>
      </c>
      <c r="C384" s="183">
        <v>1418.099976</v>
      </c>
      <c r="D384" s="23">
        <f t="shared" si="49"/>
        <v>-1.218441682181326E-3</v>
      </c>
      <c r="E384" s="23">
        <f t="shared" si="53"/>
        <v>1.1280703598568111</v>
      </c>
      <c r="F384" s="47">
        <v>41270</v>
      </c>
      <c r="G384" s="183">
        <v>33.238013000000002</v>
      </c>
      <c r="H384" s="48">
        <f t="shared" si="50"/>
        <v>5.1365730825752021E-3</v>
      </c>
      <c r="I384" s="23">
        <f t="shared" si="51"/>
        <v>1.1872006524134771</v>
      </c>
      <c r="L384" s="22"/>
      <c r="N384" s="50">
        <f t="shared" si="45"/>
        <v>41270</v>
      </c>
      <c r="O384" s="51">
        <f t="shared" si="52"/>
        <v>110.17449224434219</v>
      </c>
      <c r="P384" s="51">
        <f t="shared" si="46"/>
        <v>115.99457333500844</v>
      </c>
      <c r="Q384" s="56">
        <f t="shared" si="47"/>
        <v>1418.099976</v>
      </c>
      <c r="R384" s="52">
        <f t="shared" si="48"/>
        <v>33.238013000000002</v>
      </c>
    </row>
    <row r="385" spans="2:18">
      <c r="B385" s="47">
        <v>41271</v>
      </c>
      <c r="C385" s="183">
        <v>1402.4300539999999</v>
      </c>
      <c r="D385" s="23">
        <f t="shared" si="49"/>
        <v>-1.1049941657992113E-2</v>
      </c>
      <c r="E385" s="23">
        <f t="shared" si="53"/>
        <v>1.117020418198819</v>
      </c>
      <c r="F385" s="47">
        <v>41271</v>
      </c>
      <c r="G385" s="183">
        <v>32.768393000000003</v>
      </c>
      <c r="H385" s="48">
        <f t="shared" si="50"/>
        <v>-1.4129003439525722E-2</v>
      </c>
      <c r="I385" s="23">
        <f t="shared" si="51"/>
        <v>1.1730716489739512</v>
      </c>
      <c r="L385" s="22"/>
      <c r="N385" s="50">
        <f t="shared" si="45"/>
        <v>41271</v>
      </c>
      <c r="O385" s="51">
        <f t="shared" si="52"/>
        <v>108.95707053284332</v>
      </c>
      <c r="P385" s="51">
        <f t="shared" si="46"/>
        <v>114.3556856093918</v>
      </c>
      <c r="Q385" s="56">
        <f t="shared" si="47"/>
        <v>1402.4300539999999</v>
      </c>
      <c r="R385" s="52">
        <f t="shared" si="48"/>
        <v>32.768393000000003</v>
      </c>
    </row>
    <row r="386" spans="2:18">
      <c r="B386" s="47">
        <v>41274</v>
      </c>
      <c r="C386" s="183">
        <v>1426.1899410000001</v>
      </c>
      <c r="D386" s="23">
        <f t="shared" si="49"/>
        <v>1.6941940834933167E-2</v>
      </c>
      <c r="E386" s="23">
        <f t="shared" si="53"/>
        <v>1.1339623590337522</v>
      </c>
      <c r="F386" s="47">
        <v>41274</v>
      </c>
      <c r="G386" s="183">
        <v>33.302964000000003</v>
      </c>
      <c r="H386" s="48">
        <f t="shared" si="50"/>
        <v>1.6313616599996195E-2</v>
      </c>
      <c r="I386" s="23">
        <f t="shared" si="51"/>
        <v>1.1893852655739474</v>
      </c>
      <c r="L386" s="22"/>
      <c r="N386" s="50">
        <f t="shared" si="45"/>
        <v>41274</v>
      </c>
      <c r="O386" s="51">
        <f t="shared" si="52"/>
        <v>110.80301477535839</v>
      </c>
      <c r="P386" s="51">
        <f t="shared" si="46"/>
        <v>116.22124042045311</v>
      </c>
      <c r="Q386" s="56">
        <f t="shared" si="47"/>
        <v>1426.1899410000001</v>
      </c>
      <c r="R386" s="52">
        <f t="shared" si="48"/>
        <v>33.302964000000003</v>
      </c>
    </row>
    <row r="387" spans="2:18">
      <c r="B387" s="47">
        <v>41276</v>
      </c>
      <c r="C387" s="183">
        <v>1462.420044</v>
      </c>
      <c r="D387" s="23">
        <f t="shared" si="49"/>
        <v>2.5403420651387121E-2</v>
      </c>
      <c r="E387" s="23">
        <f t="shared" si="53"/>
        <v>1.1593657796851393</v>
      </c>
      <c r="F387" s="47">
        <v>41276</v>
      </c>
      <c r="G387" s="183">
        <v>33.797561999999999</v>
      </c>
      <c r="H387" s="48">
        <f t="shared" si="50"/>
        <v>1.485147087808758E-2</v>
      </c>
      <c r="I387" s="23">
        <f t="shared" si="51"/>
        <v>1.204236736452035</v>
      </c>
      <c r="L387" s="22"/>
      <c r="N387" s="50">
        <f t="shared" si="45"/>
        <v>41276</v>
      </c>
      <c r="O387" s="51">
        <f t="shared" si="52"/>
        <v>113.61779036913866</v>
      </c>
      <c r="P387" s="51">
        <f t="shared" si="46"/>
        <v>117.94729678797269</v>
      </c>
      <c r="Q387" s="56">
        <f t="shared" si="47"/>
        <v>1462.420044</v>
      </c>
      <c r="R387" s="52">
        <f t="shared" si="48"/>
        <v>33.797561999999999</v>
      </c>
    </row>
    <row r="388" spans="2:18">
      <c r="B388" s="47">
        <v>41277</v>
      </c>
      <c r="C388" s="183">
        <v>1459.369995</v>
      </c>
      <c r="D388" s="23">
        <f t="shared" si="49"/>
        <v>-2.0856176120627179E-3</v>
      </c>
      <c r="E388" s="23">
        <f t="shared" si="53"/>
        <v>1.1572801620730766</v>
      </c>
      <c r="F388" s="47">
        <v>41277</v>
      </c>
      <c r="G388" s="183">
        <v>33.862509000000003</v>
      </c>
      <c r="H388" s="48">
        <f t="shared" si="50"/>
        <v>1.9216474845138443E-3</v>
      </c>
      <c r="I388" s="23">
        <f t="shared" si="51"/>
        <v>1.2061583839365488</v>
      </c>
      <c r="L388" s="22"/>
      <c r="N388" s="50">
        <f t="shared" ref="N388:N451" si="54">B388</f>
        <v>41277</v>
      </c>
      <c r="O388" s="51">
        <f t="shared" si="52"/>
        <v>113.38082710450115</v>
      </c>
      <c r="P388" s="51">
        <f t="shared" ref="P388:P451" si="55">(R388/$R$3)*100</f>
        <v>118.17394991415051</v>
      </c>
      <c r="Q388" s="56">
        <f t="shared" ref="Q388:Q451" si="56">C388</f>
        <v>1459.369995</v>
      </c>
      <c r="R388" s="52">
        <f t="shared" ref="R388:R451" si="57">G388</f>
        <v>33.862509000000003</v>
      </c>
    </row>
    <row r="389" spans="2:18">
      <c r="B389" s="47">
        <v>41278</v>
      </c>
      <c r="C389" s="183">
        <v>1466.469971</v>
      </c>
      <c r="D389" s="23">
        <f t="shared" ref="D389:D452" si="58">C389/C388-1</f>
        <v>4.8650965994405659E-3</v>
      </c>
      <c r="E389" s="23">
        <f t="shared" si="53"/>
        <v>1.1621452586725172</v>
      </c>
      <c r="F389" s="47">
        <v>41278</v>
      </c>
      <c r="G389" s="183">
        <v>34.187246000000002</v>
      </c>
      <c r="H389" s="48">
        <f t="shared" ref="H389:H452" si="59">G389/G388-1</f>
        <v>9.5898682522312928E-3</v>
      </c>
      <c r="I389" s="23">
        <f t="shared" ref="I389:I452" si="60">I388+H389</f>
        <v>1.2157482521887801</v>
      </c>
      <c r="N389" s="50">
        <f t="shared" si="54"/>
        <v>41278</v>
      </c>
      <c r="O389" s="51">
        <f t="shared" ref="O389:O452" si="61">(Q389/$Q$3)*100</f>
        <v>113.93243578088901</v>
      </c>
      <c r="P389" s="51">
        <f t="shared" si="55"/>
        <v>119.30722252467301</v>
      </c>
      <c r="Q389" s="56">
        <f t="shared" si="56"/>
        <v>1466.469971</v>
      </c>
      <c r="R389" s="52">
        <f t="shared" si="57"/>
        <v>34.187246000000002</v>
      </c>
    </row>
    <row r="390" spans="2:18">
      <c r="B390" s="47">
        <v>41281</v>
      </c>
      <c r="C390" s="183">
        <v>1461.8900149999999</v>
      </c>
      <c r="D390" s="23">
        <f t="shared" si="58"/>
        <v>-3.123116115959057E-3</v>
      </c>
      <c r="E390" s="23">
        <f t="shared" ref="E390:E453" si="62">E389+D390</f>
        <v>1.1590221425565581</v>
      </c>
      <c r="F390" s="47">
        <v>41281</v>
      </c>
      <c r="G390" s="183">
        <v>34.222216000000003</v>
      </c>
      <c r="H390" s="48">
        <f t="shared" si="59"/>
        <v>1.0228960823577271E-3</v>
      </c>
      <c r="I390" s="23">
        <f t="shared" si="60"/>
        <v>1.2167711482711379</v>
      </c>
      <c r="N390" s="50">
        <f t="shared" si="54"/>
        <v>41281</v>
      </c>
      <c r="O390" s="51">
        <f t="shared" si="61"/>
        <v>113.57661155457124</v>
      </c>
      <c r="P390" s="51">
        <f t="shared" si="55"/>
        <v>119.42926141519048</v>
      </c>
      <c r="Q390" s="56">
        <f t="shared" si="56"/>
        <v>1461.8900149999999</v>
      </c>
      <c r="R390" s="52">
        <f t="shared" si="57"/>
        <v>34.222216000000003</v>
      </c>
    </row>
    <row r="391" spans="2:18">
      <c r="B391" s="47">
        <v>41282</v>
      </c>
      <c r="C391" s="183">
        <v>1457.150024</v>
      </c>
      <c r="D391" s="23">
        <f t="shared" si="58"/>
        <v>-3.2423718278149494E-3</v>
      </c>
      <c r="E391" s="23">
        <f t="shared" si="62"/>
        <v>1.1557797707287432</v>
      </c>
      <c r="F391" s="47">
        <v>41282</v>
      </c>
      <c r="G391" s="183">
        <v>34.187246000000002</v>
      </c>
      <c r="H391" s="48">
        <f t="shared" si="59"/>
        <v>-1.0218508351417244E-3</v>
      </c>
      <c r="I391" s="23">
        <f t="shared" si="60"/>
        <v>1.215749297435996</v>
      </c>
      <c r="N391" s="50">
        <f t="shared" si="54"/>
        <v>41282</v>
      </c>
      <c r="O391" s="51">
        <f t="shared" si="61"/>
        <v>113.20835394896802</v>
      </c>
      <c r="P391" s="51">
        <f t="shared" si="55"/>
        <v>119.30722252467301</v>
      </c>
      <c r="Q391" s="56">
        <f t="shared" si="56"/>
        <v>1457.150024</v>
      </c>
      <c r="R391" s="52">
        <f t="shared" si="57"/>
        <v>34.187246000000002</v>
      </c>
    </row>
    <row r="392" spans="2:18">
      <c r="B392" s="47">
        <v>41283</v>
      </c>
      <c r="C392" s="183">
        <v>1461.0200199999999</v>
      </c>
      <c r="D392" s="23">
        <f t="shared" si="58"/>
        <v>2.6558665451457131E-3</v>
      </c>
      <c r="E392" s="23">
        <f t="shared" si="62"/>
        <v>1.1584356372738889</v>
      </c>
      <c r="F392" s="47">
        <v>41283</v>
      </c>
      <c r="G392" s="183">
        <v>34.167261000000003</v>
      </c>
      <c r="H392" s="48">
        <f t="shared" si="59"/>
        <v>-5.8457472707795777E-4</v>
      </c>
      <c r="I392" s="23">
        <f t="shared" si="60"/>
        <v>1.2151647227089182</v>
      </c>
      <c r="N392" s="50">
        <f t="shared" si="54"/>
        <v>41283</v>
      </c>
      <c r="O392" s="51">
        <f t="shared" si="61"/>
        <v>113.50902022885209</v>
      </c>
      <c r="P392" s="51">
        <f t="shared" si="55"/>
        <v>119.23747853762721</v>
      </c>
      <c r="Q392" s="56">
        <f t="shared" si="56"/>
        <v>1461.0200199999999</v>
      </c>
      <c r="R392" s="52">
        <f t="shared" si="57"/>
        <v>34.167261000000003</v>
      </c>
    </row>
    <row r="393" spans="2:18">
      <c r="B393" s="47">
        <v>41284</v>
      </c>
      <c r="C393" s="183">
        <v>1472.119995</v>
      </c>
      <c r="D393" s="23">
        <f t="shared" si="58"/>
        <v>7.5974147157820138E-3</v>
      </c>
      <c r="E393" s="23">
        <f t="shared" si="62"/>
        <v>1.1660330519896709</v>
      </c>
      <c r="F393" s="47">
        <v>41284</v>
      </c>
      <c r="G393" s="183">
        <v>34.187246000000002</v>
      </c>
      <c r="H393" s="48">
        <f t="shared" si="59"/>
        <v>5.8491665457172104E-4</v>
      </c>
      <c r="I393" s="23">
        <f t="shared" si="60"/>
        <v>1.2157496393634899</v>
      </c>
      <c r="L393" s="22"/>
      <c r="N393" s="50">
        <f t="shared" si="54"/>
        <v>41284</v>
      </c>
      <c r="O393" s="51">
        <f t="shared" si="61"/>
        <v>114.37139532951277</v>
      </c>
      <c r="P393" s="51">
        <f t="shared" si="55"/>
        <v>119.30722252467301</v>
      </c>
      <c r="Q393" s="56">
        <f t="shared" si="56"/>
        <v>1472.119995</v>
      </c>
      <c r="R393" s="52">
        <f t="shared" si="57"/>
        <v>34.187246000000002</v>
      </c>
    </row>
    <row r="394" spans="2:18">
      <c r="B394" s="47">
        <v>41285</v>
      </c>
      <c r="C394" s="183">
        <v>1472.0500489999999</v>
      </c>
      <c r="D394" s="23">
        <f t="shared" si="58"/>
        <v>-4.7513789798170336E-5</v>
      </c>
      <c r="E394" s="23">
        <f t="shared" si="62"/>
        <v>1.1659855381998727</v>
      </c>
      <c r="F394" s="47">
        <v>41285</v>
      </c>
      <c r="G394" s="183">
        <v>34.447032</v>
      </c>
      <c r="H394" s="48">
        <f t="shared" si="59"/>
        <v>7.5989156892017906E-3</v>
      </c>
      <c r="I394" s="23">
        <f t="shared" si="60"/>
        <v>1.2233485550526917</v>
      </c>
      <c r="L394" s="22"/>
      <c r="N394" s="50">
        <f t="shared" si="54"/>
        <v>41285</v>
      </c>
      <c r="O394" s="51">
        <f t="shared" si="61"/>
        <v>114.36596111107617</v>
      </c>
      <c r="P394" s="51">
        <f t="shared" si="55"/>
        <v>120.21382804975083</v>
      </c>
      <c r="Q394" s="56">
        <f t="shared" si="56"/>
        <v>1472.0500489999999</v>
      </c>
      <c r="R394" s="52">
        <f t="shared" si="57"/>
        <v>34.447032</v>
      </c>
    </row>
    <row r="395" spans="2:18">
      <c r="B395" s="47">
        <v>41288</v>
      </c>
      <c r="C395" s="183">
        <v>1470.6800539999999</v>
      </c>
      <c r="D395" s="23">
        <f t="shared" si="58"/>
        <v>-9.3067148153735957E-4</v>
      </c>
      <c r="E395" s="23">
        <f t="shared" si="62"/>
        <v>1.1650548667183354</v>
      </c>
      <c r="F395" s="47">
        <v>41288</v>
      </c>
      <c r="G395" s="183">
        <v>33.987408000000002</v>
      </c>
      <c r="H395" s="48">
        <f t="shared" si="59"/>
        <v>-1.334292022604433E-2</v>
      </c>
      <c r="I395" s="23">
        <f t="shared" si="60"/>
        <v>1.2100056348266475</v>
      </c>
      <c r="L395" s="22"/>
      <c r="N395" s="50">
        <f t="shared" si="54"/>
        <v>41288</v>
      </c>
      <c r="O395" s="51">
        <f t="shared" si="61"/>
        <v>114.25952397261148</v>
      </c>
      <c r="P395" s="51">
        <f t="shared" si="55"/>
        <v>118.60982453201558</v>
      </c>
      <c r="Q395" s="56">
        <f t="shared" si="56"/>
        <v>1470.6800539999999</v>
      </c>
      <c r="R395" s="52">
        <f t="shared" si="57"/>
        <v>33.987408000000002</v>
      </c>
    </row>
    <row r="396" spans="2:18">
      <c r="B396" s="47">
        <v>41289</v>
      </c>
      <c r="C396" s="183">
        <v>1472.339966</v>
      </c>
      <c r="D396" s="23">
        <f t="shared" si="58"/>
        <v>1.1286696895667081E-3</v>
      </c>
      <c r="E396" s="23">
        <f t="shared" si="62"/>
        <v>1.1661835364079021</v>
      </c>
      <c r="F396" s="47">
        <v>41289</v>
      </c>
      <c r="G396" s="183">
        <v>33.492809999999999</v>
      </c>
      <c r="H396" s="48">
        <f t="shared" si="59"/>
        <v>-1.4552389520260056E-2</v>
      </c>
      <c r="I396" s="23">
        <f t="shared" si="60"/>
        <v>1.1954532453063873</v>
      </c>
      <c r="N396" s="50">
        <f t="shared" si="54"/>
        <v>41289</v>
      </c>
      <c r="O396" s="51">
        <f t="shared" si="61"/>
        <v>114.38848523406368</v>
      </c>
      <c r="P396" s="51">
        <f t="shared" si="55"/>
        <v>116.88376816449599</v>
      </c>
      <c r="Q396" s="56">
        <f t="shared" si="56"/>
        <v>1472.339966</v>
      </c>
      <c r="R396" s="52">
        <f t="shared" si="57"/>
        <v>33.492809999999999</v>
      </c>
    </row>
    <row r="397" spans="2:18">
      <c r="B397" s="47">
        <v>41290</v>
      </c>
      <c r="C397" s="183">
        <v>1472.630005</v>
      </c>
      <c r="D397" s="23">
        <f t="shared" si="58"/>
        <v>1.9699186784150058E-4</v>
      </c>
      <c r="E397" s="23">
        <f t="shared" si="62"/>
        <v>1.1663805282757436</v>
      </c>
      <c r="F397" s="47">
        <v>41290</v>
      </c>
      <c r="G397" s="183">
        <v>33.233016999999997</v>
      </c>
      <c r="H397" s="48">
        <f t="shared" si="59"/>
        <v>-7.7566797172289315E-3</v>
      </c>
      <c r="I397" s="23">
        <f t="shared" si="60"/>
        <v>1.1876965655891585</v>
      </c>
      <c r="N397" s="50">
        <f t="shared" si="54"/>
        <v>41290</v>
      </c>
      <c r="O397" s="51">
        <f t="shared" si="61"/>
        <v>114.4110188354295</v>
      </c>
      <c r="P397" s="51">
        <f t="shared" si="55"/>
        <v>115.97713821070114</v>
      </c>
      <c r="Q397" s="56">
        <f t="shared" si="56"/>
        <v>1472.630005</v>
      </c>
      <c r="R397" s="52">
        <f t="shared" si="57"/>
        <v>33.233016999999997</v>
      </c>
    </row>
    <row r="398" spans="2:18">
      <c r="B398" s="47">
        <v>41291</v>
      </c>
      <c r="C398" s="183">
        <v>1480.9399410000001</v>
      </c>
      <c r="D398" s="23">
        <f t="shared" si="58"/>
        <v>5.6429218281479621E-3</v>
      </c>
      <c r="E398" s="23">
        <f t="shared" si="62"/>
        <v>1.1720234501038915</v>
      </c>
      <c r="F398" s="47">
        <v>41291</v>
      </c>
      <c r="G398" s="183">
        <v>33.567749999999997</v>
      </c>
      <c r="H398" s="48">
        <f t="shared" si="59"/>
        <v>1.0072302493631557E-2</v>
      </c>
      <c r="I398" s="23">
        <f t="shared" si="60"/>
        <v>1.19776886808279</v>
      </c>
      <c r="N398" s="50">
        <f t="shared" si="54"/>
        <v>41291</v>
      </c>
      <c r="O398" s="51">
        <f t="shared" si="61"/>
        <v>115.05663127099659</v>
      </c>
      <c r="P398" s="51">
        <f t="shared" si="55"/>
        <v>117.14529502910504</v>
      </c>
      <c r="Q398" s="56">
        <f t="shared" si="56"/>
        <v>1480.9399410000001</v>
      </c>
      <c r="R398" s="52">
        <f t="shared" si="57"/>
        <v>33.567749999999997</v>
      </c>
    </row>
    <row r="399" spans="2:18">
      <c r="B399" s="47">
        <v>41292</v>
      </c>
      <c r="C399" s="183">
        <v>1485.9799800000001</v>
      </c>
      <c r="D399" s="23">
        <f t="shared" si="58"/>
        <v>3.4032703558501964E-3</v>
      </c>
      <c r="E399" s="23">
        <f t="shared" si="62"/>
        <v>1.1754267204597417</v>
      </c>
      <c r="F399" s="47">
        <v>41292</v>
      </c>
      <c r="G399" s="184">
        <v>33.497805999999997</v>
      </c>
      <c r="H399" s="48">
        <f t="shared" si="59"/>
        <v>-2.0836666145332972E-3</v>
      </c>
      <c r="I399" s="23">
        <f t="shared" si="60"/>
        <v>1.1956852014682569</v>
      </c>
      <c r="N399" s="50">
        <f t="shared" si="54"/>
        <v>41292</v>
      </c>
      <c r="O399" s="51">
        <f t="shared" si="61"/>
        <v>115.44820009344517</v>
      </c>
      <c r="P399" s="51">
        <f t="shared" si="55"/>
        <v>116.90120328880325</v>
      </c>
      <c r="Q399" s="56">
        <f t="shared" si="56"/>
        <v>1485.9799800000001</v>
      </c>
      <c r="R399" s="52">
        <f t="shared" si="57"/>
        <v>33.497805999999997</v>
      </c>
    </row>
    <row r="400" spans="2:18">
      <c r="B400" s="47">
        <v>41296</v>
      </c>
      <c r="C400" s="183">
        <v>1492.5600589999999</v>
      </c>
      <c r="D400" s="23">
        <f t="shared" si="58"/>
        <v>4.4281074365482009E-3</v>
      </c>
      <c r="E400" s="23">
        <f t="shared" si="62"/>
        <v>1.1798548278962899</v>
      </c>
      <c r="F400" s="47">
        <v>41296</v>
      </c>
      <c r="G400" s="183">
        <v>33.447844000000003</v>
      </c>
      <c r="H400" s="48">
        <f t="shared" si="59"/>
        <v>-1.4915006672375775E-3</v>
      </c>
      <c r="I400" s="23">
        <f t="shared" si="60"/>
        <v>1.1941937008010193</v>
      </c>
      <c r="L400" s="22"/>
      <c r="N400" s="50">
        <f t="shared" si="54"/>
        <v>41296</v>
      </c>
      <c r="O400" s="51">
        <f t="shared" si="61"/>
        <v>115.95941712681505</v>
      </c>
      <c r="P400" s="51">
        <f t="shared" si="55"/>
        <v>116.72684506609714</v>
      </c>
      <c r="Q400" s="56">
        <f t="shared" si="56"/>
        <v>1492.5600589999999</v>
      </c>
      <c r="R400" s="52">
        <f t="shared" si="57"/>
        <v>33.447844000000003</v>
      </c>
    </row>
    <row r="401" spans="2:18">
      <c r="B401" s="47">
        <v>41297</v>
      </c>
      <c r="C401" s="183">
        <v>1494.8100589999999</v>
      </c>
      <c r="D401" s="23">
        <f t="shared" si="58"/>
        <v>1.5074770267586857E-3</v>
      </c>
      <c r="E401" s="23">
        <f t="shared" si="62"/>
        <v>1.1813623049230486</v>
      </c>
      <c r="F401" s="47">
        <v>41297</v>
      </c>
      <c r="G401" s="183">
        <v>33.267991000000002</v>
      </c>
      <c r="H401" s="48">
        <f t="shared" si="59"/>
        <v>-5.3771178794065344E-3</v>
      </c>
      <c r="I401" s="23">
        <f t="shared" si="60"/>
        <v>1.1888165829216129</v>
      </c>
      <c r="N401" s="50">
        <f t="shared" si="54"/>
        <v>41297</v>
      </c>
      <c r="O401" s="51">
        <f t="shared" si="61"/>
        <v>116.13422328417006</v>
      </c>
      <c r="P401" s="51">
        <f t="shared" si="55"/>
        <v>116.0991910604855</v>
      </c>
      <c r="Q401" s="56">
        <f t="shared" si="56"/>
        <v>1494.8100589999999</v>
      </c>
      <c r="R401" s="52">
        <f t="shared" si="57"/>
        <v>33.267991000000002</v>
      </c>
    </row>
    <row r="402" spans="2:18">
      <c r="B402" s="47">
        <v>41298</v>
      </c>
      <c r="C402" s="183">
        <v>1494.8199460000001</v>
      </c>
      <c r="D402" s="23">
        <f t="shared" si="58"/>
        <v>6.6142182684192363E-6</v>
      </c>
      <c r="E402" s="23">
        <f t="shared" si="62"/>
        <v>1.181368919141317</v>
      </c>
      <c r="F402" s="47">
        <v>41298</v>
      </c>
      <c r="G402" s="183">
        <v>33.862509000000003</v>
      </c>
      <c r="H402" s="48">
        <f t="shared" si="59"/>
        <v>1.7870571144497527E-2</v>
      </c>
      <c r="I402" s="23">
        <f t="shared" si="60"/>
        <v>1.2066871540661104</v>
      </c>
      <c r="N402" s="50">
        <f t="shared" si="54"/>
        <v>41298</v>
      </c>
      <c r="O402" s="51">
        <f t="shared" si="61"/>
        <v>116.13499142127131</v>
      </c>
      <c r="P402" s="51">
        <f t="shared" si="55"/>
        <v>118.17394991415051</v>
      </c>
      <c r="Q402" s="56">
        <f t="shared" si="56"/>
        <v>1494.8199460000001</v>
      </c>
      <c r="R402" s="52">
        <f t="shared" si="57"/>
        <v>33.862509000000003</v>
      </c>
    </row>
    <row r="403" spans="2:18">
      <c r="B403" s="47">
        <v>41299</v>
      </c>
      <c r="C403" s="183">
        <v>1502.959961</v>
      </c>
      <c r="D403" s="23">
        <f t="shared" si="58"/>
        <v>5.4454819269584842E-3</v>
      </c>
      <c r="E403" s="23">
        <f t="shared" si="62"/>
        <v>1.1868144010682755</v>
      </c>
      <c r="F403" s="47">
        <v>41299</v>
      </c>
      <c r="G403" s="183">
        <v>33.972419000000002</v>
      </c>
      <c r="H403" s="48">
        <f t="shared" si="59"/>
        <v>3.2457724854351166E-3</v>
      </c>
      <c r="I403" s="23">
        <f t="shared" si="60"/>
        <v>1.2099329265515455</v>
      </c>
      <c r="N403" s="50">
        <f t="shared" si="54"/>
        <v>41299</v>
      </c>
      <c r="O403" s="51">
        <f t="shared" si="61"/>
        <v>116.76740241814329</v>
      </c>
      <c r="P403" s="51">
        <f t="shared" si="55"/>
        <v>118.55751566927705</v>
      </c>
      <c r="Q403" s="56">
        <f t="shared" si="56"/>
        <v>1502.959961</v>
      </c>
      <c r="R403" s="52">
        <f t="shared" si="57"/>
        <v>33.972419000000002</v>
      </c>
    </row>
    <row r="404" spans="2:18">
      <c r="B404" s="47">
        <v>41302</v>
      </c>
      <c r="C404" s="183">
        <v>1500.1800539999999</v>
      </c>
      <c r="D404" s="23">
        <f t="shared" si="58"/>
        <v>-1.8496214617390594E-3</v>
      </c>
      <c r="E404" s="23">
        <f t="shared" si="62"/>
        <v>1.1849647796065366</v>
      </c>
      <c r="F404" s="47">
        <v>41302</v>
      </c>
      <c r="G404" s="183">
        <v>33.687652</v>
      </c>
      <c r="H404" s="48">
        <f t="shared" si="59"/>
        <v>-8.3822997708818958E-3</v>
      </c>
      <c r="I404" s="23">
        <f t="shared" si="60"/>
        <v>1.2015506267806635</v>
      </c>
      <c r="L404" s="22"/>
      <c r="N404" s="50">
        <f t="shared" si="54"/>
        <v>41302</v>
      </c>
      <c r="O404" s="51">
        <f t="shared" si="61"/>
        <v>116.55142692459918</v>
      </c>
      <c r="P404" s="51">
        <f t="shared" si="55"/>
        <v>117.56373103284614</v>
      </c>
      <c r="Q404" s="56">
        <f t="shared" si="56"/>
        <v>1500.1800539999999</v>
      </c>
      <c r="R404" s="52">
        <f t="shared" si="57"/>
        <v>33.687652</v>
      </c>
    </row>
    <row r="405" spans="2:18">
      <c r="B405" s="47">
        <v>41303</v>
      </c>
      <c r="C405" s="183">
        <v>1507.839966</v>
      </c>
      <c r="D405" s="23">
        <f t="shared" si="58"/>
        <v>5.1059950967726753E-3</v>
      </c>
      <c r="E405" s="23">
        <f t="shared" si="62"/>
        <v>1.1900707747033092</v>
      </c>
      <c r="F405" s="47">
        <v>41303</v>
      </c>
      <c r="G405" s="183">
        <v>33.647682000000003</v>
      </c>
      <c r="H405" s="48">
        <f t="shared" si="59"/>
        <v>-1.1864881529883853E-3</v>
      </c>
      <c r="I405" s="23">
        <f t="shared" si="60"/>
        <v>1.2003641386276751</v>
      </c>
      <c r="L405" s="22"/>
      <c r="N405" s="50">
        <f t="shared" si="54"/>
        <v>41303</v>
      </c>
      <c r="O405" s="51">
        <f t="shared" si="61"/>
        <v>117.14653793899802</v>
      </c>
      <c r="P405" s="51">
        <f t="shared" si="55"/>
        <v>117.42424305875457</v>
      </c>
      <c r="Q405" s="56">
        <f t="shared" si="56"/>
        <v>1507.839966</v>
      </c>
      <c r="R405" s="52">
        <f t="shared" si="57"/>
        <v>33.647682000000003</v>
      </c>
    </row>
    <row r="406" spans="2:18">
      <c r="B406" s="47">
        <v>41304</v>
      </c>
      <c r="C406" s="183">
        <v>1501.959961</v>
      </c>
      <c r="D406" s="23">
        <f t="shared" si="58"/>
        <v>-3.8996214005379004E-3</v>
      </c>
      <c r="E406" s="23">
        <f t="shared" si="62"/>
        <v>1.1861711533027712</v>
      </c>
      <c r="F406" s="47">
        <v>41304</v>
      </c>
      <c r="G406" s="183">
        <v>33.922460000000001</v>
      </c>
      <c r="H406" s="48">
        <f t="shared" si="59"/>
        <v>8.166327772593629E-3</v>
      </c>
      <c r="I406" s="23">
        <f t="shared" si="60"/>
        <v>1.2085304664002687</v>
      </c>
      <c r="L406" s="22"/>
      <c r="N406" s="50">
        <f t="shared" si="54"/>
        <v>41304</v>
      </c>
      <c r="O406" s="51">
        <f t="shared" si="61"/>
        <v>116.68971079265221</v>
      </c>
      <c r="P406" s="51">
        <f t="shared" si="55"/>
        <v>118.38316791602104</v>
      </c>
      <c r="Q406" s="56">
        <f t="shared" si="56"/>
        <v>1501.959961</v>
      </c>
      <c r="R406" s="52">
        <f t="shared" si="57"/>
        <v>33.922460000000001</v>
      </c>
    </row>
    <row r="407" spans="2:18">
      <c r="B407" s="47">
        <v>41305</v>
      </c>
      <c r="C407" s="183">
        <v>1498.1099850000001</v>
      </c>
      <c r="D407" s="23">
        <f t="shared" si="58"/>
        <v>-2.5633013528780779E-3</v>
      </c>
      <c r="E407" s="23">
        <f t="shared" si="62"/>
        <v>1.1836078519498932</v>
      </c>
      <c r="F407" s="47">
        <v>41305</v>
      </c>
      <c r="G407" s="183">
        <v>33.892482999999999</v>
      </c>
      <c r="H407" s="48">
        <f t="shared" si="59"/>
        <v>-8.8369180772862599E-4</v>
      </c>
      <c r="I407" s="23">
        <f t="shared" si="60"/>
        <v>1.2076467745925401</v>
      </c>
      <c r="N407" s="50">
        <f t="shared" si="54"/>
        <v>41305</v>
      </c>
      <c r="O407" s="51">
        <f t="shared" si="61"/>
        <v>116.39059989911044</v>
      </c>
      <c r="P407" s="51">
        <f t="shared" si="55"/>
        <v>118.27855368036069</v>
      </c>
      <c r="Q407" s="56">
        <f t="shared" si="56"/>
        <v>1498.1099850000001</v>
      </c>
      <c r="R407" s="52">
        <f t="shared" si="57"/>
        <v>33.892482999999999</v>
      </c>
    </row>
    <row r="408" spans="2:18">
      <c r="B408" s="47">
        <v>41306</v>
      </c>
      <c r="C408" s="183">
        <v>1513.170044</v>
      </c>
      <c r="D408" s="23">
        <f t="shared" si="58"/>
        <v>1.0052705843222709E-2</v>
      </c>
      <c r="E408" s="23">
        <f t="shared" si="62"/>
        <v>1.1936605577931159</v>
      </c>
      <c r="F408" s="47">
        <v>41306</v>
      </c>
      <c r="G408" s="183">
        <v>34.357106999999999</v>
      </c>
      <c r="H408" s="48">
        <f t="shared" si="59"/>
        <v>1.3708762500522553E-2</v>
      </c>
      <c r="I408" s="23">
        <f t="shared" si="60"/>
        <v>1.2213555370930627</v>
      </c>
      <c r="L408" s="22"/>
      <c r="N408" s="50">
        <f t="shared" si="54"/>
        <v>41306</v>
      </c>
      <c r="O408" s="51">
        <f t="shared" si="61"/>
        <v>117.56064036281244</v>
      </c>
      <c r="P408" s="51">
        <f t="shared" si="55"/>
        <v>119.90000628167007</v>
      </c>
      <c r="Q408" s="56">
        <f t="shared" si="56"/>
        <v>1513.170044</v>
      </c>
      <c r="R408" s="52">
        <f t="shared" si="57"/>
        <v>34.357106999999999</v>
      </c>
    </row>
    <row r="409" spans="2:18">
      <c r="B409" s="47">
        <v>41309</v>
      </c>
      <c r="C409" s="183">
        <v>1495.709961</v>
      </c>
      <c r="D409" s="23">
        <f t="shared" si="58"/>
        <v>-1.1538744815384416E-2</v>
      </c>
      <c r="E409" s="23">
        <f t="shared" si="62"/>
        <v>1.1821218129777313</v>
      </c>
      <c r="F409" s="47">
        <v>41309</v>
      </c>
      <c r="G409" s="183">
        <v>34.127291</v>
      </c>
      <c r="H409" s="48">
        <f t="shared" si="59"/>
        <v>-6.6890381661063314E-3</v>
      </c>
      <c r="I409" s="23">
        <f t="shared" si="60"/>
        <v>1.2146664989269564</v>
      </c>
      <c r="L409" s="22"/>
      <c r="N409" s="50">
        <f t="shared" si="54"/>
        <v>41309</v>
      </c>
      <c r="O409" s="51">
        <f t="shared" si="61"/>
        <v>116.20413813333276</v>
      </c>
      <c r="P409" s="51">
        <f t="shared" si="55"/>
        <v>119.0979905635356</v>
      </c>
      <c r="Q409" s="56">
        <f t="shared" si="56"/>
        <v>1495.709961</v>
      </c>
      <c r="R409" s="52">
        <f t="shared" si="57"/>
        <v>34.127291</v>
      </c>
    </row>
    <row r="410" spans="2:18">
      <c r="B410" s="47">
        <v>41310</v>
      </c>
      <c r="C410" s="183">
        <v>1511.290039</v>
      </c>
      <c r="D410" s="23">
        <f t="shared" si="58"/>
        <v>1.0416510156543657E-2</v>
      </c>
      <c r="E410" s="23">
        <f t="shared" si="62"/>
        <v>1.192538323134275</v>
      </c>
      <c r="F410" s="47">
        <v>41310</v>
      </c>
      <c r="G410" s="183">
        <v>34.447032</v>
      </c>
      <c r="H410" s="48">
        <f t="shared" si="59"/>
        <v>9.3690706361662102E-3</v>
      </c>
      <c r="I410" s="23">
        <f t="shared" si="60"/>
        <v>1.2240355695631226</v>
      </c>
      <c r="N410" s="50">
        <f t="shared" si="54"/>
        <v>41310</v>
      </c>
      <c r="O410" s="51">
        <f t="shared" si="61"/>
        <v>117.41457971843103</v>
      </c>
      <c r="P410" s="51">
        <f t="shared" si="55"/>
        <v>120.21382804975083</v>
      </c>
      <c r="Q410" s="56">
        <f t="shared" si="56"/>
        <v>1511.290039</v>
      </c>
      <c r="R410" s="52">
        <f t="shared" si="57"/>
        <v>34.447032</v>
      </c>
    </row>
    <row r="411" spans="2:18">
      <c r="B411" s="47">
        <v>41311</v>
      </c>
      <c r="C411" s="183">
        <v>1512.119995</v>
      </c>
      <c r="D411" s="23">
        <f t="shared" si="58"/>
        <v>5.4917056195868952E-4</v>
      </c>
      <c r="E411" s="23">
        <f t="shared" si="62"/>
        <v>1.1930874936962337</v>
      </c>
      <c r="F411" s="47">
        <v>41311</v>
      </c>
      <c r="G411" s="183">
        <v>34.606904</v>
      </c>
      <c r="H411" s="48">
        <f t="shared" si="59"/>
        <v>4.6410965101435497E-3</v>
      </c>
      <c r="I411" s="23">
        <f t="shared" si="60"/>
        <v>1.2286766660732662</v>
      </c>
      <c r="N411" s="50">
        <f t="shared" si="54"/>
        <v>41311</v>
      </c>
      <c r="O411" s="51">
        <f t="shared" si="61"/>
        <v>117.47906034915712</v>
      </c>
      <c r="P411" s="51">
        <f t="shared" si="55"/>
        <v>120.7717520275835</v>
      </c>
      <c r="Q411" s="56">
        <f t="shared" si="56"/>
        <v>1512.119995</v>
      </c>
      <c r="R411" s="52">
        <f t="shared" si="57"/>
        <v>34.606904</v>
      </c>
    </row>
    <row r="412" spans="2:18">
      <c r="B412" s="47">
        <v>41312</v>
      </c>
      <c r="C412" s="183">
        <v>1509.3900149999999</v>
      </c>
      <c r="D412" s="23">
        <f t="shared" si="58"/>
        <v>-1.8053990483738458E-3</v>
      </c>
      <c r="E412" s="23">
        <f t="shared" si="62"/>
        <v>1.1912820946478599</v>
      </c>
      <c r="F412" s="47">
        <v>41312</v>
      </c>
      <c r="G412" s="183">
        <v>34.237203999999998</v>
      </c>
      <c r="H412" s="48">
        <f t="shared" si="59"/>
        <v>-1.0682839470413263E-2</v>
      </c>
      <c r="I412" s="23">
        <f t="shared" si="60"/>
        <v>1.2179938266028529</v>
      </c>
      <c r="L412" s="22"/>
      <c r="N412" s="50">
        <f t="shared" si="54"/>
        <v>41312</v>
      </c>
      <c r="O412" s="51">
        <f t="shared" si="61"/>
        <v>117.26696376539891</v>
      </c>
      <c r="P412" s="51">
        <f t="shared" si="55"/>
        <v>119.48156678811227</v>
      </c>
      <c r="Q412" s="56">
        <f t="shared" si="56"/>
        <v>1509.3900149999999</v>
      </c>
      <c r="R412" s="52">
        <f t="shared" si="57"/>
        <v>34.237203999999998</v>
      </c>
    </row>
    <row r="413" spans="2:18">
      <c r="B413" s="47">
        <v>41313</v>
      </c>
      <c r="C413" s="183">
        <v>1517.9300539999999</v>
      </c>
      <c r="D413" s="23">
        <f t="shared" si="58"/>
        <v>5.6579405687933182E-3</v>
      </c>
      <c r="E413" s="23">
        <f t="shared" si="62"/>
        <v>1.1969400352166533</v>
      </c>
      <c r="F413" s="47">
        <v>41313</v>
      </c>
      <c r="G413" s="183">
        <v>34.472012999999997</v>
      </c>
      <c r="H413" s="48">
        <f t="shared" si="59"/>
        <v>6.8582995270289882E-3</v>
      </c>
      <c r="I413" s="23">
        <f t="shared" si="60"/>
        <v>1.2248521261298819</v>
      </c>
      <c r="L413" s="22"/>
      <c r="N413" s="50">
        <f t="shared" si="54"/>
        <v>41313</v>
      </c>
      <c r="O413" s="51">
        <f t="shared" si="61"/>
        <v>117.93045327706638</v>
      </c>
      <c r="P413" s="51">
        <f t="shared" si="55"/>
        <v>120.30100716110388</v>
      </c>
      <c r="Q413" s="56">
        <f t="shared" si="56"/>
        <v>1517.9300539999999</v>
      </c>
      <c r="R413" s="52">
        <f t="shared" si="57"/>
        <v>34.472012999999997</v>
      </c>
    </row>
    <row r="414" spans="2:18">
      <c r="B414" s="47">
        <v>41316</v>
      </c>
      <c r="C414" s="183">
        <v>1517.01001</v>
      </c>
      <c r="D414" s="23">
        <f t="shared" si="58"/>
        <v>-6.0611752008965514E-4</v>
      </c>
      <c r="E414" s="23">
        <f t="shared" si="62"/>
        <v>1.1963339176965637</v>
      </c>
      <c r="F414" s="47">
        <v>41316</v>
      </c>
      <c r="G414" s="183">
        <v>34.337125</v>
      </c>
      <c r="H414" s="48">
        <f t="shared" si="59"/>
        <v>-3.9129713718777381E-3</v>
      </c>
      <c r="I414" s="23">
        <f t="shared" si="60"/>
        <v>1.2209391547580042</v>
      </c>
      <c r="N414" s="50">
        <f t="shared" si="54"/>
        <v>41316</v>
      </c>
      <c r="O414" s="51">
        <f t="shared" si="61"/>
        <v>117.85897356318303</v>
      </c>
      <c r="P414" s="51">
        <f t="shared" si="55"/>
        <v>119.83027276407444</v>
      </c>
      <c r="Q414" s="56">
        <f t="shared" si="56"/>
        <v>1517.01001</v>
      </c>
      <c r="R414" s="52">
        <f t="shared" si="57"/>
        <v>34.337125</v>
      </c>
    </row>
    <row r="415" spans="2:18">
      <c r="B415" s="47">
        <v>41317</v>
      </c>
      <c r="C415" s="183">
        <v>1519.4300539999999</v>
      </c>
      <c r="D415" s="23">
        <f t="shared" si="58"/>
        <v>1.5952722685066423E-3</v>
      </c>
      <c r="E415" s="23">
        <f t="shared" si="62"/>
        <v>1.1979291899650704</v>
      </c>
      <c r="F415" s="47">
        <v>41317</v>
      </c>
      <c r="G415" s="183">
        <v>34.312144000000004</v>
      </c>
      <c r="H415" s="48">
        <f t="shared" si="59"/>
        <v>-7.2752159652267334E-4</v>
      </c>
      <c r="I415" s="23">
        <f t="shared" si="60"/>
        <v>1.2202116331614814</v>
      </c>
      <c r="N415" s="50">
        <f t="shared" si="54"/>
        <v>41317</v>
      </c>
      <c r="O415" s="51">
        <f t="shared" si="61"/>
        <v>118.04699071530302</v>
      </c>
      <c r="P415" s="51">
        <f t="shared" si="55"/>
        <v>119.74309365272136</v>
      </c>
      <c r="Q415" s="56">
        <f t="shared" si="56"/>
        <v>1519.4300539999999</v>
      </c>
      <c r="R415" s="52">
        <f t="shared" si="57"/>
        <v>34.312144000000004</v>
      </c>
    </row>
    <row r="416" spans="2:18">
      <c r="B416" s="47">
        <v>41318</v>
      </c>
      <c r="C416" s="183">
        <v>1520.329956</v>
      </c>
      <c r="D416" s="23">
        <f t="shared" si="58"/>
        <v>5.9226286700786446E-4</v>
      </c>
      <c r="E416" s="23">
        <f t="shared" si="62"/>
        <v>1.1985214528320782</v>
      </c>
      <c r="F416" s="47">
        <v>41318</v>
      </c>
      <c r="G416" s="183">
        <v>34.047359</v>
      </c>
      <c r="H416" s="48">
        <f t="shared" si="59"/>
        <v>-7.716947096048643E-3</v>
      </c>
      <c r="I416" s="23">
        <f t="shared" si="60"/>
        <v>1.2124946860654329</v>
      </c>
      <c r="N416" s="50">
        <f t="shared" si="54"/>
        <v>41318</v>
      </c>
      <c r="O416" s="51">
        <f t="shared" si="61"/>
        <v>118.11690556446575</v>
      </c>
      <c r="P416" s="51">
        <f t="shared" si="55"/>
        <v>118.8190425338861</v>
      </c>
      <c r="Q416" s="56">
        <f t="shared" si="56"/>
        <v>1520.329956</v>
      </c>
      <c r="R416" s="52">
        <f t="shared" si="57"/>
        <v>34.047359</v>
      </c>
    </row>
    <row r="417" spans="2:18">
      <c r="B417" s="47">
        <v>41319</v>
      </c>
      <c r="C417" s="183">
        <v>1521.380005</v>
      </c>
      <c r="D417" s="23">
        <f t="shared" si="58"/>
        <v>6.9067178204051949E-4</v>
      </c>
      <c r="E417" s="23">
        <f t="shared" si="62"/>
        <v>1.1992121246141187</v>
      </c>
      <c r="F417" s="47">
        <v>41319</v>
      </c>
      <c r="G417" s="183">
        <v>34.057350999999997</v>
      </c>
      <c r="H417" s="48">
        <f t="shared" si="59"/>
        <v>2.9347357015252484E-4</v>
      </c>
      <c r="I417" s="23">
        <f t="shared" si="60"/>
        <v>1.2127881596355854</v>
      </c>
      <c r="L417" s="22"/>
      <c r="N417" s="50">
        <f t="shared" si="54"/>
        <v>41319</v>
      </c>
      <c r="O417" s="51">
        <f t="shared" si="61"/>
        <v>118.19848557812105</v>
      </c>
      <c r="P417" s="51">
        <f t="shared" si="55"/>
        <v>118.85391278250064</v>
      </c>
      <c r="Q417" s="56">
        <f t="shared" si="56"/>
        <v>1521.380005</v>
      </c>
      <c r="R417" s="52">
        <f t="shared" si="57"/>
        <v>34.057350999999997</v>
      </c>
    </row>
    <row r="418" spans="2:18">
      <c r="B418" s="47">
        <v>41320</v>
      </c>
      <c r="C418" s="183">
        <v>1519.790039</v>
      </c>
      <c r="D418" s="23">
        <f t="shared" si="58"/>
        <v>-1.0450814357849669E-3</v>
      </c>
      <c r="E418" s="23">
        <f t="shared" si="62"/>
        <v>1.1981670431783338</v>
      </c>
      <c r="F418" s="47">
        <v>41320</v>
      </c>
      <c r="G418" s="183">
        <v>34.057350999999997</v>
      </c>
      <c r="H418" s="48">
        <f t="shared" si="59"/>
        <v>0</v>
      </c>
      <c r="I418" s="23">
        <f t="shared" si="60"/>
        <v>1.2127881596355854</v>
      </c>
      <c r="L418" s="22"/>
      <c r="N418" s="50">
        <f t="shared" si="54"/>
        <v>41320</v>
      </c>
      <c r="O418" s="51">
        <f t="shared" si="61"/>
        <v>118.07495853510545</v>
      </c>
      <c r="P418" s="51">
        <f t="shared" si="55"/>
        <v>118.85391278250064</v>
      </c>
      <c r="Q418" s="56">
        <f t="shared" si="56"/>
        <v>1519.790039</v>
      </c>
      <c r="R418" s="52">
        <f t="shared" si="57"/>
        <v>34.057350999999997</v>
      </c>
    </row>
    <row r="419" spans="2:18">
      <c r="B419" s="47">
        <v>41324</v>
      </c>
      <c r="C419" s="183">
        <v>1530.9399410000001</v>
      </c>
      <c r="D419" s="23">
        <f t="shared" si="58"/>
        <v>7.3364752458415783E-3</v>
      </c>
      <c r="E419" s="23">
        <f t="shared" si="62"/>
        <v>1.2055035184241754</v>
      </c>
      <c r="F419" s="47">
        <v>41324</v>
      </c>
      <c r="G419" s="183">
        <v>34.132291000000002</v>
      </c>
      <c r="H419" s="48">
        <f t="shared" si="59"/>
        <v>2.2004060151361582E-3</v>
      </c>
      <c r="I419" s="23">
        <f t="shared" si="60"/>
        <v>1.2149885656507216</v>
      </c>
      <c r="L419" s="22"/>
      <c r="N419" s="50">
        <f t="shared" si="54"/>
        <v>41324</v>
      </c>
      <c r="O419" s="51">
        <f t="shared" si="61"/>
        <v>118.94121254555201</v>
      </c>
      <c r="P419" s="51">
        <f t="shared" si="55"/>
        <v>119.11543964710974</v>
      </c>
      <c r="Q419" s="56">
        <f t="shared" si="56"/>
        <v>1530.9399410000001</v>
      </c>
      <c r="R419" s="52">
        <f t="shared" si="57"/>
        <v>34.132291000000002</v>
      </c>
    </row>
    <row r="420" spans="2:18">
      <c r="B420" s="47">
        <v>41325</v>
      </c>
      <c r="C420" s="183">
        <v>1511.9499510000001</v>
      </c>
      <c r="D420" s="23">
        <f t="shared" si="58"/>
        <v>-1.2404137805429483E-2</v>
      </c>
      <c r="E420" s="23">
        <f t="shared" si="62"/>
        <v>1.193099380618746</v>
      </c>
      <c r="F420" s="47">
        <v>41325</v>
      </c>
      <c r="G420" s="183">
        <v>33.742607</v>
      </c>
      <c r="H420" s="48">
        <f t="shared" si="59"/>
        <v>-1.1416872075771356E-2</v>
      </c>
      <c r="I420" s="23">
        <f t="shared" si="60"/>
        <v>1.2035716935749501</v>
      </c>
      <c r="L420" s="22"/>
      <c r="N420" s="50">
        <f t="shared" si="54"/>
        <v>41325</v>
      </c>
      <c r="O420" s="51">
        <f t="shared" si="61"/>
        <v>117.46584935439213</v>
      </c>
      <c r="P420" s="51">
        <f t="shared" si="55"/>
        <v>117.75551391040942</v>
      </c>
      <c r="Q420" s="56">
        <f t="shared" si="56"/>
        <v>1511.9499510000001</v>
      </c>
      <c r="R420" s="52">
        <f t="shared" si="57"/>
        <v>33.742607</v>
      </c>
    </row>
    <row r="421" spans="2:18">
      <c r="B421" s="47">
        <v>41326</v>
      </c>
      <c r="C421" s="183">
        <v>1502.420044</v>
      </c>
      <c r="D421" s="23">
        <f t="shared" si="58"/>
        <v>-6.3030571836700799E-3</v>
      </c>
      <c r="E421" s="23">
        <f t="shared" si="62"/>
        <v>1.1867963234350758</v>
      </c>
      <c r="F421" s="47">
        <v>41326</v>
      </c>
      <c r="G421" s="183">
        <v>33.183058000000003</v>
      </c>
      <c r="H421" s="48">
        <f t="shared" si="59"/>
        <v>-1.6582862136289456E-2</v>
      </c>
      <c r="I421" s="23">
        <f t="shared" si="60"/>
        <v>1.1869888314386605</v>
      </c>
      <c r="L421" s="22"/>
      <c r="N421" s="50">
        <f t="shared" si="54"/>
        <v>41326</v>
      </c>
      <c r="O421" s="51">
        <f t="shared" si="61"/>
        <v>116.725455388783</v>
      </c>
      <c r="P421" s="51">
        <f t="shared" si="55"/>
        <v>115.80279045744517</v>
      </c>
      <c r="Q421" s="56">
        <f t="shared" si="56"/>
        <v>1502.420044</v>
      </c>
      <c r="R421" s="52">
        <f t="shared" si="57"/>
        <v>33.183058000000003</v>
      </c>
    </row>
    <row r="422" spans="2:18">
      <c r="B422" s="47">
        <v>41327</v>
      </c>
      <c r="C422" s="183">
        <v>1515.599976</v>
      </c>
      <c r="D422" s="23">
        <f t="shared" si="58"/>
        <v>8.7724681607084243E-3</v>
      </c>
      <c r="E422" s="23">
        <f t="shared" si="62"/>
        <v>1.1955687915957842</v>
      </c>
      <c r="F422" s="47">
        <v>41327</v>
      </c>
      <c r="G422" s="183">
        <v>33.472825</v>
      </c>
      <c r="H422" s="48">
        <f t="shared" si="59"/>
        <v>8.7323778296743981E-3</v>
      </c>
      <c r="I422" s="23">
        <f t="shared" si="60"/>
        <v>1.1957212092683349</v>
      </c>
      <c r="N422" s="50">
        <f t="shared" si="54"/>
        <v>41327</v>
      </c>
      <c r="O422" s="51">
        <f t="shared" si="61"/>
        <v>117.74942572972529</v>
      </c>
      <c r="P422" s="51">
        <f t="shared" si="55"/>
        <v>116.81402417745019</v>
      </c>
      <c r="Q422" s="56">
        <f t="shared" si="56"/>
        <v>1515.599976</v>
      </c>
      <c r="R422" s="52">
        <f t="shared" si="57"/>
        <v>33.472825</v>
      </c>
    </row>
    <row r="423" spans="2:18">
      <c r="B423" s="47">
        <v>41330</v>
      </c>
      <c r="C423" s="183">
        <v>1487.849976</v>
      </c>
      <c r="D423" s="23">
        <f t="shared" si="58"/>
        <v>-1.8309580654150115E-2</v>
      </c>
      <c r="E423" s="23">
        <f t="shared" si="62"/>
        <v>1.1772592109416342</v>
      </c>
      <c r="F423" s="47">
        <v>41330</v>
      </c>
      <c r="G423" s="183">
        <v>33.522784000000001</v>
      </c>
      <c r="H423" s="48">
        <f t="shared" si="59"/>
        <v>1.4925241595233896E-3</v>
      </c>
      <c r="I423" s="23">
        <f t="shared" si="60"/>
        <v>1.1972137334278583</v>
      </c>
      <c r="L423" s="22"/>
      <c r="N423" s="50">
        <f t="shared" si="54"/>
        <v>41330</v>
      </c>
      <c r="O423" s="51">
        <f t="shared" si="61"/>
        <v>115.59348312234702</v>
      </c>
      <c r="P423" s="51">
        <f t="shared" si="55"/>
        <v>116.98837193070619</v>
      </c>
      <c r="Q423" s="56">
        <f t="shared" si="56"/>
        <v>1487.849976</v>
      </c>
      <c r="R423" s="52">
        <f t="shared" si="57"/>
        <v>33.522784000000001</v>
      </c>
    </row>
    <row r="424" spans="2:18">
      <c r="B424" s="47">
        <v>41331</v>
      </c>
      <c r="C424" s="183">
        <v>1496.9399410000001</v>
      </c>
      <c r="D424" s="23">
        <f t="shared" si="58"/>
        <v>6.1094634181049212E-3</v>
      </c>
      <c r="E424" s="23">
        <f t="shared" si="62"/>
        <v>1.1833686743597391</v>
      </c>
      <c r="F424" s="47">
        <v>41331</v>
      </c>
      <c r="G424" s="183">
        <v>33.357916000000003</v>
      </c>
      <c r="H424" s="48">
        <f t="shared" si="59"/>
        <v>-4.9180879487813467E-3</v>
      </c>
      <c r="I424" s="23">
        <f t="shared" si="60"/>
        <v>1.192295645479077</v>
      </c>
      <c r="L424" s="22"/>
      <c r="N424" s="50">
        <f t="shared" si="54"/>
        <v>41331</v>
      </c>
      <c r="O424" s="51">
        <f t="shared" si="61"/>
        <v>116.29969727885432</v>
      </c>
      <c r="P424" s="51">
        <f t="shared" si="55"/>
        <v>116.41301282856624</v>
      </c>
      <c r="Q424" s="56">
        <f t="shared" si="56"/>
        <v>1496.9399410000001</v>
      </c>
      <c r="R424" s="52">
        <f t="shared" si="57"/>
        <v>33.357916000000003</v>
      </c>
    </row>
    <row r="425" spans="2:18">
      <c r="B425" s="47">
        <v>41332</v>
      </c>
      <c r="C425" s="183">
        <v>1515.98999</v>
      </c>
      <c r="D425" s="23">
        <f t="shared" si="58"/>
        <v>1.2725994195381007E-2</v>
      </c>
      <c r="E425" s="23">
        <f t="shared" si="62"/>
        <v>1.1960946685551201</v>
      </c>
      <c r="F425" s="47">
        <v>41332</v>
      </c>
      <c r="G425" s="183">
        <v>33.627696999999998</v>
      </c>
      <c r="H425" s="48">
        <f t="shared" si="59"/>
        <v>8.0874656558280744E-3</v>
      </c>
      <c r="I425" s="23">
        <f t="shared" si="60"/>
        <v>1.200383111134905</v>
      </c>
      <c r="L425" s="22"/>
      <c r="N425" s="50">
        <f t="shared" si="54"/>
        <v>41332</v>
      </c>
      <c r="O425" s="51">
        <f t="shared" si="61"/>
        <v>117.77972655134958</v>
      </c>
      <c r="P425" s="51">
        <f t="shared" si="55"/>
        <v>117.35449907170874</v>
      </c>
      <c r="Q425" s="56">
        <f t="shared" si="56"/>
        <v>1515.98999</v>
      </c>
      <c r="R425" s="52">
        <f t="shared" si="57"/>
        <v>33.627696999999998</v>
      </c>
    </row>
    <row r="426" spans="2:18">
      <c r="B426" s="47">
        <v>41333</v>
      </c>
      <c r="C426" s="183">
        <v>1514.6800539999999</v>
      </c>
      <c r="D426" s="23">
        <f t="shared" si="58"/>
        <v>-8.6407958406120589E-4</v>
      </c>
      <c r="E426" s="23">
        <f t="shared" si="62"/>
        <v>1.195230588971059</v>
      </c>
      <c r="F426" s="47">
        <v>41333</v>
      </c>
      <c r="G426" s="183">
        <v>33.772581000000002</v>
      </c>
      <c r="H426" s="48">
        <f t="shared" si="59"/>
        <v>4.3084722691537625E-3</v>
      </c>
      <c r="I426" s="23">
        <f t="shared" si="60"/>
        <v>1.2046915834040588</v>
      </c>
      <c r="N426" s="50">
        <f t="shared" si="54"/>
        <v>41333</v>
      </c>
      <c r="O426" s="51">
        <f t="shared" si="61"/>
        <v>117.67795549422027</v>
      </c>
      <c r="P426" s="51">
        <f t="shared" si="55"/>
        <v>117.86011767661964</v>
      </c>
      <c r="Q426" s="56">
        <f t="shared" si="56"/>
        <v>1514.6800539999999</v>
      </c>
      <c r="R426" s="52">
        <f t="shared" si="57"/>
        <v>33.772581000000002</v>
      </c>
    </row>
    <row r="427" spans="2:18">
      <c r="B427" s="47">
        <v>41334</v>
      </c>
      <c r="C427" s="183">
        <v>1518.1999510000001</v>
      </c>
      <c r="D427" s="23">
        <f t="shared" si="58"/>
        <v>2.3238551208915048E-3</v>
      </c>
      <c r="E427" s="23">
        <f t="shared" si="62"/>
        <v>1.1975544440919506</v>
      </c>
      <c r="F427" s="47">
        <v>41334</v>
      </c>
      <c r="G427" s="183">
        <v>34.422054000000003</v>
      </c>
      <c r="H427" s="48">
        <f t="shared" si="59"/>
        <v>1.9230777772063057E-2</v>
      </c>
      <c r="I427" s="23">
        <f t="shared" si="60"/>
        <v>1.2239223611761219</v>
      </c>
      <c r="L427" s="22"/>
      <c r="N427" s="50">
        <f t="shared" si="54"/>
        <v>41334</v>
      </c>
      <c r="O427" s="51">
        <f t="shared" si="61"/>
        <v>117.95142201371154</v>
      </c>
      <c r="P427" s="51">
        <f t="shared" si="55"/>
        <v>120.1266594078479</v>
      </c>
      <c r="Q427" s="56">
        <f t="shared" si="56"/>
        <v>1518.1999510000001</v>
      </c>
      <c r="R427" s="52">
        <f t="shared" si="57"/>
        <v>34.422054000000003</v>
      </c>
    </row>
    <row r="428" spans="2:18">
      <c r="B428" s="47">
        <v>41337</v>
      </c>
      <c r="C428" s="183">
        <v>1525.1999510000001</v>
      </c>
      <c r="D428" s="23">
        <f t="shared" si="58"/>
        <v>4.6107233736829567E-3</v>
      </c>
      <c r="E428" s="23">
        <f t="shared" si="62"/>
        <v>1.2021651674656335</v>
      </c>
      <c r="F428" s="47">
        <v>41337</v>
      </c>
      <c r="G428" s="183">
        <v>34.561940999999997</v>
      </c>
      <c r="H428" s="48">
        <f t="shared" si="59"/>
        <v>4.0638771875727286E-3</v>
      </c>
      <c r="I428" s="23">
        <f t="shared" si="60"/>
        <v>1.2279862383636946</v>
      </c>
      <c r="L428" s="22"/>
      <c r="N428" s="50">
        <f t="shared" si="54"/>
        <v>41337</v>
      </c>
      <c r="O428" s="51">
        <f t="shared" si="61"/>
        <v>118.49526339214931</v>
      </c>
      <c r="P428" s="51">
        <f t="shared" si="55"/>
        <v>120.61483939863477</v>
      </c>
      <c r="Q428" s="56">
        <f t="shared" si="56"/>
        <v>1525.1999510000001</v>
      </c>
      <c r="R428" s="52">
        <f t="shared" si="57"/>
        <v>34.561940999999997</v>
      </c>
    </row>
    <row r="429" spans="2:18">
      <c r="B429" s="47">
        <v>41338</v>
      </c>
      <c r="C429" s="183">
        <v>1539.790039</v>
      </c>
      <c r="D429" s="23">
        <f t="shared" si="58"/>
        <v>9.5660165674893438E-3</v>
      </c>
      <c r="E429" s="23">
        <f t="shared" si="62"/>
        <v>1.2117311840331229</v>
      </c>
      <c r="F429" s="47">
        <v>41338</v>
      </c>
      <c r="G429" s="183">
        <v>35.091509000000002</v>
      </c>
      <c r="H429" s="48">
        <f t="shared" si="59"/>
        <v>1.5322287599530471E-2</v>
      </c>
      <c r="I429" s="23">
        <f t="shared" si="60"/>
        <v>1.2433085259632251</v>
      </c>
      <c r="L429" s="22"/>
      <c r="N429" s="50">
        <f t="shared" si="54"/>
        <v>41338</v>
      </c>
      <c r="O429" s="51">
        <f t="shared" si="61"/>
        <v>119.62879104492762</v>
      </c>
      <c r="P429" s="51">
        <f t="shared" si="55"/>
        <v>122.46293465667183</v>
      </c>
      <c r="Q429" s="56">
        <f t="shared" si="56"/>
        <v>1539.790039</v>
      </c>
      <c r="R429" s="52">
        <f t="shared" si="57"/>
        <v>35.091509000000002</v>
      </c>
    </row>
    <row r="430" spans="2:18">
      <c r="B430" s="47">
        <v>41339</v>
      </c>
      <c r="C430" s="183">
        <v>1541.459961</v>
      </c>
      <c r="D430" s="23">
        <f t="shared" si="58"/>
        <v>1.0845127957084255E-3</v>
      </c>
      <c r="E430" s="23">
        <f t="shared" si="62"/>
        <v>1.2128156968288313</v>
      </c>
      <c r="F430" s="47">
        <v>41339</v>
      </c>
      <c r="G430" s="183">
        <v>35.182015999999997</v>
      </c>
      <c r="H430" s="48">
        <f t="shared" si="59"/>
        <v>2.5791709327744883E-3</v>
      </c>
      <c r="I430" s="23">
        <f t="shared" si="60"/>
        <v>1.2458876968959995</v>
      </c>
      <c r="L430" s="22"/>
      <c r="N430" s="50">
        <f t="shared" si="54"/>
        <v>41339</v>
      </c>
      <c r="O430" s="51">
        <f t="shared" si="61"/>
        <v>119.75852999955099</v>
      </c>
      <c r="P430" s="51">
        <f t="shared" si="55"/>
        <v>122.77878749808058</v>
      </c>
      <c r="Q430" s="56">
        <f t="shared" si="56"/>
        <v>1541.459961</v>
      </c>
      <c r="R430" s="52">
        <f t="shared" si="57"/>
        <v>35.182015999999997</v>
      </c>
    </row>
    <row r="431" spans="2:18">
      <c r="B431" s="47">
        <v>41340</v>
      </c>
      <c r="C431" s="183">
        <v>1544.26001</v>
      </c>
      <c r="D431" s="23">
        <f t="shared" si="58"/>
        <v>1.8164915540093141E-3</v>
      </c>
      <c r="E431" s="23">
        <f t="shared" si="62"/>
        <v>1.2146321883828406</v>
      </c>
      <c r="F431" s="47">
        <v>41340</v>
      </c>
      <c r="G431" s="183">
        <v>34.8401</v>
      </c>
      <c r="H431" s="48">
        <f t="shared" si="59"/>
        <v>-9.7184879911371702E-3</v>
      </c>
      <c r="I431" s="23">
        <f t="shared" si="60"/>
        <v>1.2361692089048624</v>
      </c>
      <c r="L431" s="22"/>
      <c r="N431" s="50">
        <f t="shared" si="54"/>
        <v>41340</v>
      </c>
      <c r="O431" s="51">
        <f t="shared" si="61"/>
        <v>119.97607035781574</v>
      </c>
      <c r="P431" s="51">
        <f t="shared" si="55"/>
        <v>121.58556332621411</v>
      </c>
      <c r="Q431" s="56">
        <f t="shared" si="56"/>
        <v>1544.26001</v>
      </c>
      <c r="R431" s="52">
        <f t="shared" si="57"/>
        <v>34.8401</v>
      </c>
    </row>
    <row r="432" spans="2:18">
      <c r="B432" s="47">
        <v>41341</v>
      </c>
      <c r="C432" s="183">
        <v>1551.1800539999999</v>
      </c>
      <c r="D432" s="23">
        <f t="shared" si="58"/>
        <v>4.4811391573884585E-3</v>
      </c>
      <c r="E432" s="23">
        <f t="shared" si="62"/>
        <v>1.2191133275402291</v>
      </c>
      <c r="F432" s="47">
        <v>41341</v>
      </c>
      <c r="G432" s="183">
        <v>35.141789000000003</v>
      </c>
      <c r="H432" s="48">
        <f t="shared" si="59"/>
        <v>8.6592460986048003E-3</v>
      </c>
      <c r="I432" s="23">
        <f t="shared" si="60"/>
        <v>1.2448284550034672</v>
      </c>
      <c r="N432" s="50">
        <f t="shared" si="54"/>
        <v>41341</v>
      </c>
      <c r="O432" s="51">
        <f t="shared" si="61"/>
        <v>120.51369982464573</v>
      </c>
      <c r="P432" s="51">
        <f t="shared" si="55"/>
        <v>122.63840264109329</v>
      </c>
      <c r="Q432" s="56">
        <f t="shared" si="56"/>
        <v>1551.1800539999999</v>
      </c>
      <c r="R432" s="52">
        <f t="shared" si="57"/>
        <v>35.141789000000003</v>
      </c>
    </row>
    <row r="433" spans="2:18">
      <c r="B433" s="47">
        <v>41344</v>
      </c>
      <c r="C433" s="183">
        <v>1556.219971</v>
      </c>
      <c r="D433" s="23">
        <f t="shared" si="58"/>
        <v>3.2490857441105359E-3</v>
      </c>
      <c r="E433" s="23">
        <f t="shared" si="62"/>
        <v>1.2223624132843396</v>
      </c>
      <c r="F433" s="47">
        <v>41344</v>
      </c>
      <c r="G433" s="183">
        <v>35.182015999999997</v>
      </c>
      <c r="H433" s="48">
        <f t="shared" si="59"/>
        <v>1.144705524240619E-3</v>
      </c>
      <c r="I433" s="23">
        <f t="shared" si="60"/>
        <v>1.2459731605277078</v>
      </c>
      <c r="L433" s="22"/>
      <c r="N433" s="50">
        <f t="shared" si="54"/>
        <v>41344</v>
      </c>
      <c r="O433" s="51">
        <f t="shared" si="61"/>
        <v>120.905259168716</v>
      </c>
      <c r="P433" s="51">
        <f t="shared" si="55"/>
        <v>122.77878749808058</v>
      </c>
      <c r="Q433" s="56">
        <f t="shared" si="56"/>
        <v>1556.219971</v>
      </c>
      <c r="R433" s="52">
        <f t="shared" si="57"/>
        <v>35.182015999999997</v>
      </c>
    </row>
    <row r="434" spans="2:18">
      <c r="B434" s="47">
        <v>41345</v>
      </c>
      <c r="C434" s="183">
        <v>1552.4799800000001</v>
      </c>
      <c r="D434" s="23">
        <f t="shared" si="58"/>
        <v>-2.403253440833697E-3</v>
      </c>
      <c r="E434" s="23">
        <f t="shared" si="62"/>
        <v>1.2199591598435058</v>
      </c>
      <c r="F434" s="47">
        <v>41345</v>
      </c>
      <c r="G434" s="183">
        <v>34.835071999999997</v>
      </c>
      <c r="H434" s="48">
        <f t="shared" si="59"/>
        <v>-9.861401916251733E-3</v>
      </c>
      <c r="I434" s="23">
        <f t="shared" si="60"/>
        <v>1.2361117586114561</v>
      </c>
      <c r="L434" s="22"/>
      <c r="N434" s="50">
        <f t="shared" si="54"/>
        <v>41345</v>
      </c>
      <c r="O434" s="51">
        <f t="shared" si="61"/>
        <v>120.61469318860389</v>
      </c>
      <c r="P434" s="51">
        <f t="shared" si="55"/>
        <v>121.56801652777193</v>
      </c>
      <c r="Q434" s="56">
        <f t="shared" si="56"/>
        <v>1552.4799800000001</v>
      </c>
      <c r="R434" s="52">
        <f t="shared" si="57"/>
        <v>34.835071999999997</v>
      </c>
    </row>
    <row r="435" spans="2:18">
      <c r="B435" s="47">
        <v>41346</v>
      </c>
      <c r="C435" s="183">
        <v>1554.5200199999999</v>
      </c>
      <c r="D435" s="23">
        <f t="shared" si="58"/>
        <v>1.3140523718702113E-3</v>
      </c>
      <c r="E435" s="23">
        <f t="shared" si="62"/>
        <v>1.221273212215376</v>
      </c>
      <c r="F435" s="47">
        <v>41346</v>
      </c>
      <c r="G435" s="183">
        <v>35.011056000000004</v>
      </c>
      <c r="H435" s="48">
        <f t="shared" si="59"/>
        <v>5.0519200878931247E-3</v>
      </c>
      <c r="I435" s="23">
        <f t="shared" si="60"/>
        <v>1.2411636786993492</v>
      </c>
      <c r="N435" s="50">
        <f t="shared" si="54"/>
        <v>41346</v>
      </c>
      <c r="O435" s="51">
        <f t="shared" si="61"/>
        <v>120.77318721227077</v>
      </c>
      <c r="P435" s="51">
        <f t="shared" si="55"/>
        <v>122.18216843251393</v>
      </c>
      <c r="Q435" s="56">
        <f t="shared" si="56"/>
        <v>1554.5200199999999</v>
      </c>
      <c r="R435" s="52">
        <f t="shared" si="57"/>
        <v>35.011056000000004</v>
      </c>
    </row>
    <row r="436" spans="2:18">
      <c r="B436" s="47">
        <v>41347</v>
      </c>
      <c r="C436" s="183">
        <v>1563.2299800000001</v>
      </c>
      <c r="D436" s="23">
        <f t="shared" si="58"/>
        <v>5.602989918393142E-3</v>
      </c>
      <c r="E436" s="23">
        <f t="shared" si="62"/>
        <v>1.2268762021337691</v>
      </c>
      <c r="F436" s="47">
        <v>41347</v>
      </c>
      <c r="G436" s="183">
        <v>35.227268000000002</v>
      </c>
      <c r="H436" s="48">
        <f t="shared" si="59"/>
        <v>6.1755349510166369E-3</v>
      </c>
      <c r="I436" s="23">
        <f t="shared" si="60"/>
        <v>1.2473392136503658</v>
      </c>
      <c r="L436" s="22"/>
      <c r="N436" s="50">
        <f t="shared" si="54"/>
        <v>41347</v>
      </c>
      <c r="O436" s="51">
        <f t="shared" si="61"/>
        <v>121.44987816263331</v>
      </c>
      <c r="P436" s="51">
        <f t="shared" si="55"/>
        <v>122.93670868405991</v>
      </c>
      <c r="Q436" s="56">
        <f t="shared" si="56"/>
        <v>1563.2299800000001</v>
      </c>
      <c r="R436" s="52">
        <f t="shared" si="57"/>
        <v>35.227268000000002</v>
      </c>
    </row>
    <row r="437" spans="2:18">
      <c r="B437" s="47">
        <v>41348</v>
      </c>
      <c r="C437" s="183">
        <v>1560.6999510000001</v>
      </c>
      <c r="D437" s="23">
        <f t="shared" si="58"/>
        <v>-1.6184624350666921E-3</v>
      </c>
      <c r="E437" s="23">
        <f t="shared" si="62"/>
        <v>1.2252577396987023</v>
      </c>
      <c r="F437" s="47">
        <v>41348</v>
      </c>
      <c r="G437" s="183">
        <v>34.900441000000001</v>
      </c>
      <c r="H437" s="48">
        <f t="shared" si="59"/>
        <v>-9.2776709224229315E-3</v>
      </c>
      <c r="I437" s="23">
        <f t="shared" si="60"/>
        <v>1.2380615427279429</v>
      </c>
      <c r="L437" s="22"/>
      <c r="N437" s="50">
        <f t="shared" si="54"/>
        <v>41348</v>
      </c>
      <c r="O437" s="51">
        <f t="shared" si="61"/>
        <v>121.25331609708367</v>
      </c>
      <c r="P437" s="51">
        <f t="shared" si="55"/>
        <v>121.79614235660343</v>
      </c>
      <c r="Q437" s="56">
        <f t="shared" si="56"/>
        <v>1560.6999510000001</v>
      </c>
      <c r="R437" s="52">
        <f t="shared" si="57"/>
        <v>34.900441000000001</v>
      </c>
    </row>
    <row r="438" spans="2:18">
      <c r="B438" s="47">
        <v>41351</v>
      </c>
      <c r="C438" s="183">
        <v>1552.099976</v>
      </c>
      <c r="D438" s="23">
        <f t="shared" si="58"/>
        <v>-5.5103320753548957E-3</v>
      </c>
      <c r="E438" s="23">
        <f t="shared" si="62"/>
        <v>1.2197474076233474</v>
      </c>
      <c r="F438" s="47">
        <v>41351</v>
      </c>
      <c r="G438" s="183">
        <v>34.644002</v>
      </c>
      <c r="H438" s="48">
        <f t="shared" si="59"/>
        <v>-7.3477295029023004E-3</v>
      </c>
      <c r="I438" s="23">
        <f t="shared" si="60"/>
        <v>1.2307138132250406</v>
      </c>
      <c r="L438" s="22"/>
      <c r="N438" s="50">
        <f t="shared" si="54"/>
        <v>41351</v>
      </c>
      <c r="O438" s="51">
        <f t="shared" si="61"/>
        <v>120.58517006015077</v>
      </c>
      <c r="P438" s="51">
        <f t="shared" si="55"/>
        <v>120.90121724807013</v>
      </c>
      <c r="Q438" s="56">
        <f t="shared" si="56"/>
        <v>1552.099976</v>
      </c>
      <c r="R438" s="52">
        <f t="shared" si="57"/>
        <v>34.644002</v>
      </c>
    </row>
    <row r="439" spans="2:18">
      <c r="B439" s="47">
        <v>41352</v>
      </c>
      <c r="C439" s="183">
        <v>1548.339966</v>
      </c>
      <c r="D439" s="23">
        <f t="shared" si="58"/>
        <v>-2.4225308022296499E-3</v>
      </c>
      <c r="E439" s="23">
        <f t="shared" si="62"/>
        <v>1.2173248768211178</v>
      </c>
      <c r="F439" s="47">
        <v>41352</v>
      </c>
      <c r="G439" s="183">
        <v>34.880327999999999</v>
      </c>
      <c r="H439" s="48">
        <f t="shared" si="59"/>
        <v>6.8215560084541327E-3</v>
      </c>
      <c r="I439" s="23">
        <f t="shared" si="60"/>
        <v>1.2375353692334947</v>
      </c>
      <c r="L439" s="22"/>
      <c r="N439" s="50">
        <f t="shared" si="54"/>
        <v>41352</v>
      </c>
      <c r="O439" s="51">
        <f t="shared" si="61"/>
        <v>120.29304877138793</v>
      </c>
      <c r="P439" s="51">
        <f t="shared" si="55"/>
        <v>121.72595167301812</v>
      </c>
      <c r="Q439" s="56">
        <f t="shared" si="56"/>
        <v>1548.339966</v>
      </c>
      <c r="R439" s="52">
        <f t="shared" si="57"/>
        <v>34.880327999999999</v>
      </c>
    </row>
    <row r="440" spans="2:18">
      <c r="B440" s="47">
        <v>41353</v>
      </c>
      <c r="C440" s="183">
        <v>1558.709961</v>
      </c>
      <c r="D440" s="23">
        <f t="shared" si="58"/>
        <v>6.6974922999565312E-3</v>
      </c>
      <c r="E440" s="23">
        <f t="shared" si="62"/>
        <v>1.2240223691210743</v>
      </c>
      <c r="F440" s="47">
        <v>41353</v>
      </c>
      <c r="G440" s="183">
        <v>35.156874000000002</v>
      </c>
      <c r="H440" s="48">
        <f t="shared" si="59"/>
        <v>7.9284231501492997E-3</v>
      </c>
      <c r="I440" s="23">
        <f t="shared" si="60"/>
        <v>1.245463792383644</v>
      </c>
      <c r="N440" s="50">
        <f t="shared" si="54"/>
        <v>41353</v>
      </c>
      <c r="O440" s="51">
        <f t="shared" si="61"/>
        <v>121.09871053927262</v>
      </c>
      <c r="P440" s="51">
        <f t="shared" si="55"/>
        <v>122.69104652623643</v>
      </c>
      <c r="Q440" s="56">
        <f t="shared" si="56"/>
        <v>1558.709961</v>
      </c>
      <c r="R440" s="52">
        <f t="shared" si="57"/>
        <v>35.156874000000002</v>
      </c>
    </row>
    <row r="441" spans="2:18">
      <c r="B441" s="47">
        <v>41354</v>
      </c>
      <c r="C441" s="183">
        <v>1545.8000489999999</v>
      </c>
      <c r="D441" s="23">
        <f t="shared" si="58"/>
        <v>-8.2824337580531537E-3</v>
      </c>
      <c r="E441" s="23">
        <f t="shared" si="62"/>
        <v>1.2157399353630212</v>
      </c>
      <c r="F441" s="47">
        <v>41354</v>
      </c>
      <c r="G441" s="183">
        <v>35.227268000000002</v>
      </c>
      <c r="H441" s="48">
        <f t="shared" si="59"/>
        <v>2.0022826830394802E-3</v>
      </c>
      <c r="I441" s="23">
        <f t="shared" si="60"/>
        <v>1.2474660750666835</v>
      </c>
      <c r="N441" s="50">
        <f t="shared" si="54"/>
        <v>41354</v>
      </c>
      <c r="O441" s="51">
        <f t="shared" si="61"/>
        <v>120.09571849104543</v>
      </c>
      <c r="P441" s="51">
        <f t="shared" si="55"/>
        <v>122.93670868405991</v>
      </c>
      <c r="Q441" s="56">
        <f t="shared" si="56"/>
        <v>1545.8000489999999</v>
      </c>
      <c r="R441" s="52">
        <f t="shared" si="57"/>
        <v>35.227268000000002</v>
      </c>
    </row>
    <row r="442" spans="2:18">
      <c r="B442" s="47">
        <v>41355</v>
      </c>
      <c r="C442" s="183">
        <v>1556.8900149999999</v>
      </c>
      <c r="D442" s="23">
        <f t="shared" si="58"/>
        <v>7.1742564681469556E-3</v>
      </c>
      <c r="E442" s="23">
        <f t="shared" si="62"/>
        <v>1.2229141918311681</v>
      </c>
      <c r="F442" s="47">
        <v>41355</v>
      </c>
      <c r="G442" s="183">
        <v>35.669746000000004</v>
      </c>
      <c r="H442" s="48">
        <f t="shared" si="59"/>
        <v>1.2560667492012234E-2</v>
      </c>
      <c r="I442" s="23">
        <f t="shared" si="60"/>
        <v>1.2600267425586957</v>
      </c>
      <c r="L442" s="22"/>
      <c r="N442" s="50">
        <f t="shared" si="54"/>
        <v>41355</v>
      </c>
      <c r="O442" s="51">
        <f t="shared" si="61"/>
        <v>120.95731597622657</v>
      </c>
      <c r="P442" s="51">
        <f t="shared" si="55"/>
        <v>124.48087580440277</v>
      </c>
      <c r="Q442" s="56">
        <f t="shared" si="56"/>
        <v>1556.8900149999999</v>
      </c>
      <c r="R442" s="52">
        <f t="shared" si="57"/>
        <v>35.669746000000004</v>
      </c>
    </row>
    <row r="443" spans="2:18">
      <c r="B443" s="47">
        <v>41358</v>
      </c>
      <c r="C443" s="183">
        <v>1551.6899410000001</v>
      </c>
      <c r="D443" s="23">
        <f t="shared" si="58"/>
        <v>-3.3400394054167171E-3</v>
      </c>
      <c r="E443" s="23">
        <f t="shared" si="62"/>
        <v>1.2195741524257513</v>
      </c>
      <c r="F443" s="47">
        <v>41358</v>
      </c>
      <c r="G443" s="183">
        <v>35.599355000000003</v>
      </c>
      <c r="H443" s="48">
        <f t="shared" si="59"/>
        <v>-1.9734090621222888E-3</v>
      </c>
      <c r="I443" s="23">
        <f t="shared" si="60"/>
        <v>1.2580533334965733</v>
      </c>
      <c r="L443" s="22"/>
      <c r="N443" s="50">
        <f t="shared" si="54"/>
        <v>41358</v>
      </c>
      <c r="O443" s="51">
        <f t="shared" si="61"/>
        <v>120.55331377449252</v>
      </c>
      <c r="P443" s="51">
        <f t="shared" si="55"/>
        <v>124.23522411602943</v>
      </c>
      <c r="Q443" s="56">
        <f t="shared" si="56"/>
        <v>1551.6899410000001</v>
      </c>
      <c r="R443" s="52">
        <f t="shared" si="57"/>
        <v>35.599355000000003</v>
      </c>
    </row>
    <row r="444" spans="2:18">
      <c r="B444" s="47">
        <v>41359</v>
      </c>
      <c r="C444" s="183">
        <v>1563.7700199999999</v>
      </c>
      <c r="D444" s="23">
        <f t="shared" si="58"/>
        <v>7.7851113684572759E-3</v>
      </c>
      <c r="E444" s="23">
        <f t="shared" si="62"/>
        <v>1.2273592637942086</v>
      </c>
      <c r="F444" s="47">
        <v>41359</v>
      </c>
      <c r="G444" s="183">
        <v>35.93121</v>
      </c>
      <c r="H444" s="48">
        <f t="shared" si="59"/>
        <v>9.3219385575946667E-3</v>
      </c>
      <c r="I444" s="23">
        <f t="shared" si="60"/>
        <v>1.267375272054168</v>
      </c>
      <c r="L444" s="22"/>
      <c r="N444" s="50">
        <f t="shared" si="54"/>
        <v>41359</v>
      </c>
      <c r="O444" s="51">
        <f t="shared" si="61"/>
        <v>121.49183474806351</v>
      </c>
      <c r="P444" s="51">
        <f t="shared" si="55"/>
        <v>125.39333724192805</v>
      </c>
      <c r="Q444" s="56">
        <f t="shared" si="56"/>
        <v>1563.7700199999999</v>
      </c>
      <c r="R444" s="52">
        <f t="shared" si="57"/>
        <v>35.93121</v>
      </c>
    </row>
    <row r="445" spans="2:18">
      <c r="B445" s="47">
        <v>41360</v>
      </c>
      <c r="C445" s="183">
        <v>1562.849976</v>
      </c>
      <c r="D445" s="23">
        <f t="shared" si="58"/>
        <v>-5.8834994163647902E-4</v>
      </c>
      <c r="E445" s="23">
        <f t="shared" si="62"/>
        <v>1.226770913852572</v>
      </c>
      <c r="F445" s="47">
        <v>41360</v>
      </c>
      <c r="G445" s="183">
        <v>36.142389999999999</v>
      </c>
      <c r="H445" s="48">
        <f t="shared" si="59"/>
        <v>5.8773417316031473E-3</v>
      </c>
      <c r="I445" s="23">
        <f t="shared" si="60"/>
        <v>1.2732526137857711</v>
      </c>
      <c r="L445" s="22"/>
      <c r="N445" s="50">
        <f t="shared" si="54"/>
        <v>41360</v>
      </c>
      <c r="O445" s="51">
        <f t="shared" si="61"/>
        <v>121.42035503418018</v>
      </c>
      <c r="P445" s="51">
        <f t="shared" si="55"/>
        <v>126.13031673576502</v>
      </c>
      <c r="Q445" s="56">
        <f t="shared" si="56"/>
        <v>1562.849976</v>
      </c>
      <c r="R445" s="52">
        <f t="shared" si="57"/>
        <v>36.142389999999999</v>
      </c>
    </row>
    <row r="446" spans="2:18">
      <c r="B446" s="47">
        <v>41361</v>
      </c>
      <c r="C446" s="183">
        <v>1569.1899410000001</v>
      </c>
      <c r="D446" s="23">
        <f t="shared" si="58"/>
        <v>4.0566689684615742E-3</v>
      </c>
      <c r="E446" s="23">
        <f t="shared" si="62"/>
        <v>1.2308275828210336</v>
      </c>
      <c r="F446" s="47">
        <v>41361</v>
      </c>
      <c r="G446" s="183">
        <v>36.524534000000003</v>
      </c>
      <c r="H446" s="48">
        <f t="shared" si="59"/>
        <v>1.0573290808936653E-2</v>
      </c>
      <c r="I446" s="23">
        <f t="shared" si="60"/>
        <v>1.2838259045947078</v>
      </c>
      <c r="L446" s="22"/>
      <c r="N446" s="50">
        <f t="shared" si="54"/>
        <v>41361</v>
      </c>
      <c r="O446" s="51">
        <f t="shared" si="61"/>
        <v>121.91291722058692</v>
      </c>
      <c r="P446" s="51">
        <f t="shared" si="55"/>
        <v>127.46392925443556</v>
      </c>
      <c r="Q446" s="56">
        <f t="shared" si="56"/>
        <v>1569.1899410000001</v>
      </c>
      <c r="R446" s="52">
        <f t="shared" si="57"/>
        <v>36.524534000000003</v>
      </c>
    </row>
    <row r="447" spans="2:18">
      <c r="B447" s="47">
        <v>41365</v>
      </c>
      <c r="C447" s="183">
        <v>1562.170044</v>
      </c>
      <c r="D447" s="23">
        <f t="shared" si="58"/>
        <v>-4.4735801680748644E-3</v>
      </c>
      <c r="E447" s="23">
        <f t="shared" si="62"/>
        <v>1.2263540026529587</v>
      </c>
      <c r="F447" s="47">
        <v>41365</v>
      </c>
      <c r="G447" s="183">
        <v>36.353577000000001</v>
      </c>
      <c r="H447" s="48">
        <f t="shared" si="59"/>
        <v>-4.6806072871456994E-3</v>
      </c>
      <c r="I447" s="23">
        <f t="shared" si="60"/>
        <v>1.2791452973075621</v>
      </c>
      <c r="L447" s="22"/>
      <c r="N447" s="50">
        <f t="shared" si="54"/>
        <v>41365</v>
      </c>
      <c r="O447" s="51">
        <f t="shared" si="61"/>
        <v>121.36753001187677</v>
      </c>
      <c r="P447" s="51">
        <f t="shared" si="55"/>
        <v>126.86732065831903</v>
      </c>
      <c r="Q447" s="56">
        <f t="shared" si="56"/>
        <v>1562.170044</v>
      </c>
      <c r="R447" s="52">
        <f t="shared" si="57"/>
        <v>36.353577000000001</v>
      </c>
    </row>
    <row r="448" spans="2:18">
      <c r="B448" s="47">
        <v>41366</v>
      </c>
      <c r="C448" s="183">
        <v>1570.25</v>
      </c>
      <c r="D448" s="23">
        <f t="shared" si="58"/>
        <v>5.1722640765219374E-3</v>
      </c>
      <c r="E448" s="23">
        <f t="shared" si="62"/>
        <v>1.2315262667294806</v>
      </c>
      <c r="F448" s="47">
        <v>41366</v>
      </c>
      <c r="G448" s="183">
        <v>36.308321999999997</v>
      </c>
      <c r="H448" s="48">
        <f t="shared" si="59"/>
        <v>-1.244856867867572E-3</v>
      </c>
      <c r="I448" s="23">
        <f t="shared" si="60"/>
        <v>1.2779004404396945</v>
      </c>
      <c r="L448" s="22"/>
      <c r="N448" s="50">
        <f t="shared" si="54"/>
        <v>41366</v>
      </c>
      <c r="O448" s="51">
        <f t="shared" si="61"/>
        <v>121.9952749274134</v>
      </c>
      <c r="P448" s="51">
        <f t="shared" si="55"/>
        <v>126.70938900288955</v>
      </c>
      <c r="Q448" s="56">
        <f t="shared" si="56"/>
        <v>1570.25</v>
      </c>
      <c r="R448" s="52">
        <f t="shared" si="57"/>
        <v>36.308321999999997</v>
      </c>
    </row>
    <row r="449" spans="2:18">
      <c r="B449" s="47">
        <v>41367</v>
      </c>
      <c r="C449" s="183">
        <v>1553.6899410000001</v>
      </c>
      <c r="D449" s="23">
        <f t="shared" si="58"/>
        <v>-1.054612896035656E-2</v>
      </c>
      <c r="E449" s="23">
        <f t="shared" si="62"/>
        <v>1.2209801377691241</v>
      </c>
      <c r="F449" s="47">
        <v>41367</v>
      </c>
      <c r="G449" s="183">
        <v>35.880929000000002</v>
      </c>
      <c r="H449" s="48">
        <f t="shared" si="59"/>
        <v>-1.1771213222136701E-2</v>
      </c>
      <c r="I449" s="23">
        <f t="shared" si="60"/>
        <v>1.2661292272175579</v>
      </c>
      <c r="L449" s="22"/>
      <c r="N449" s="50">
        <f t="shared" si="54"/>
        <v>41367</v>
      </c>
      <c r="O449" s="51">
        <f t="shared" si="61"/>
        <v>120.70869702547473</v>
      </c>
      <c r="P449" s="51">
        <f t="shared" si="55"/>
        <v>125.21786576768987</v>
      </c>
      <c r="Q449" s="56">
        <f t="shared" si="56"/>
        <v>1553.6899410000001</v>
      </c>
      <c r="R449" s="52">
        <f t="shared" si="57"/>
        <v>35.880929000000002</v>
      </c>
    </row>
    <row r="450" spans="2:18">
      <c r="B450" s="47">
        <v>41368</v>
      </c>
      <c r="C450" s="183">
        <v>1559.9799800000001</v>
      </c>
      <c r="D450" s="23">
        <f t="shared" si="58"/>
        <v>4.0484519040855371E-3</v>
      </c>
      <c r="E450" s="23">
        <f t="shared" si="62"/>
        <v>1.2250285896732096</v>
      </c>
      <c r="F450" s="47">
        <v>41368</v>
      </c>
      <c r="G450" s="183">
        <v>35.760254000000003</v>
      </c>
      <c r="H450" s="48">
        <f t="shared" si="59"/>
        <v>-3.3632072346844177E-3</v>
      </c>
      <c r="I450" s="23">
        <f t="shared" si="60"/>
        <v>1.2627660199828736</v>
      </c>
      <c r="N450" s="50">
        <f t="shared" si="54"/>
        <v>41368</v>
      </c>
      <c r="O450" s="51">
        <f t="shared" si="61"/>
        <v>121.19738037978721</v>
      </c>
      <c r="P450" s="51">
        <f t="shared" si="55"/>
        <v>124.79673213562825</v>
      </c>
      <c r="Q450" s="56">
        <f t="shared" si="56"/>
        <v>1559.9799800000001</v>
      </c>
      <c r="R450" s="52">
        <f t="shared" si="57"/>
        <v>35.760254000000003</v>
      </c>
    </row>
    <row r="451" spans="2:18">
      <c r="B451" s="47">
        <v>41369</v>
      </c>
      <c r="C451" s="183">
        <v>1553.280029</v>
      </c>
      <c r="D451" s="23">
        <f t="shared" si="58"/>
        <v>-4.2948955024409985E-3</v>
      </c>
      <c r="E451" s="23">
        <f t="shared" si="62"/>
        <v>1.2207336941707685</v>
      </c>
      <c r="F451" s="47">
        <v>41369</v>
      </c>
      <c r="G451" s="183">
        <v>35.448509000000001</v>
      </c>
      <c r="H451" s="48">
        <f t="shared" si="59"/>
        <v>-8.7176394216886832E-3</v>
      </c>
      <c r="I451" s="23">
        <f t="shared" si="60"/>
        <v>1.2540483805611848</v>
      </c>
      <c r="N451" s="50">
        <f t="shared" si="54"/>
        <v>41369</v>
      </c>
      <c r="O451" s="51">
        <f t="shared" si="61"/>
        <v>120.67685029588642</v>
      </c>
      <c r="P451" s="51">
        <f t="shared" si="55"/>
        <v>123.70879922386476</v>
      </c>
      <c r="Q451" s="56">
        <f t="shared" si="56"/>
        <v>1553.280029</v>
      </c>
      <c r="R451" s="52">
        <f t="shared" si="57"/>
        <v>35.448509000000001</v>
      </c>
    </row>
    <row r="452" spans="2:18">
      <c r="B452" s="47">
        <v>41372</v>
      </c>
      <c r="C452" s="183">
        <v>1563.0699460000001</v>
      </c>
      <c r="D452" s="23">
        <f t="shared" si="58"/>
        <v>6.30273795917069E-3</v>
      </c>
      <c r="E452" s="23">
        <f t="shared" si="62"/>
        <v>1.2270364321299392</v>
      </c>
      <c r="F452" s="47">
        <v>41372</v>
      </c>
      <c r="G452" s="183">
        <v>35.252411000000002</v>
      </c>
      <c r="H452" s="48">
        <f t="shared" si="59"/>
        <v>-5.5319110882773304E-3</v>
      </c>
      <c r="I452" s="23">
        <f t="shared" si="60"/>
        <v>1.2485164694729076</v>
      </c>
      <c r="L452" s="22"/>
      <c r="N452" s="50">
        <f t="shared" ref="N452:N515" si="63">B452</f>
        <v>41372</v>
      </c>
      <c r="O452" s="51">
        <f t="shared" si="61"/>
        <v>121.43744486103947</v>
      </c>
      <c r="P452" s="51">
        <f t="shared" ref="P452:P515" si="64">(R452/$R$3)*100</f>
        <v>123.0244531457208</v>
      </c>
      <c r="Q452" s="56">
        <f t="shared" ref="Q452:Q515" si="65">C452</f>
        <v>1563.0699460000001</v>
      </c>
      <c r="R452" s="52">
        <f t="shared" ref="R452:R515" si="66">G452</f>
        <v>35.252411000000002</v>
      </c>
    </row>
    <row r="453" spans="2:18">
      <c r="B453" s="47">
        <v>41373</v>
      </c>
      <c r="C453" s="183">
        <v>1568.6099850000001</v>
      </c>
      <c r="D453" s="23">
        <f t="shared" ref="D453:D516" si="67">C453/C452-1</f>
        <v>3.5443321101382708E-3</v>
      </c>
      <c r="E453" s="23">
        <f t="shared" si="62"/>
        <v>1.2305807642400775</v>
      </c>
      <c r="F453" s="47">
        <v>41373</v>
      </c>
      <c r="G453" s="183">
        <v>35.463591000000001</v>
      </c>
      <c r="H453" s="48">
        <f t="shared" ref="H453:H516" si="68">G453/G452-1</f>
        <v>5.990512251771829E-3</v>
      </c>
      <c r="I453" s="23">
        <f t="shared" ref="I453:I516" si="69">I452+H453</f>
        <v>1.2545069817246794</v>
      </c>
      <c r="L453" s="22"/>
      <c r="N453" s="50">
        <f t="shared" si="63"/>
        <v>41373</v>
      </c>
      <c r="O453" s="51">
        <f t="shared" ref="O453:O516" si="70">(Q453/$Q$3)*100</f>
        <v>121.86785949623359</v>
      </c>
      <c r="P453" s="51">
        <f t="shared" si="64"/>
        <v>123.76143263955777</v>
      </c>
      <c r="Q453" s="56">
        <f t="shared" si="65"/>
        <v>1568.6099850000001</v>
      </c>
      <c r="R453" s="52">
        <f t="shared" si="66"/>
        <v>35.463591000000001</v>
      </c>
    </row>
    <row r="454" spans="2:18">
      <c r="B454" s="47">
        <v>41374</v>
      </c>
      <c r="C454" s="183">
        <v>1587.7299800000001</v>
      </c>
      <c r="D454" s="23">
        <f t="shared" si="67"/>
        <v>1.2189132533158009E-2</v>
      </c>
      <c r="E454" s="23">
        <f t="shared" ref="E454:E517" si="71">E453+D454</f>
        <v>1.2427698967732355</v>
      </c>
      <c r="F454" s="47">
        <v>41374</v>
      </c>
      <c r="G454" s="183">
        <v>35.916125000000001</v>
      </c>
      <c r="H454" s="48">
        <f t="shared" si="68"/>
        <v>1.2760523884904895E-2</v>
      </c>
      <c r="I454" s="23">
        <f t="shared" si="69"/>
        <v>1.2672675056095843</v>
      </c>
      <c r="L454" s="22"/>
      <c r="N454" s="50">
        <f t="shared" si="63"/>
        <v>41374</v>
      </c>
      <c r="O454" s="51">
        <f t="shared" si="70"/>
        <v>123.35332298716548</v>
      </c>
      <c r="P454" s="51">
        <f t="shared" si="64"/>
        <v>125.34069335678491</v>
      </c>
      <c r="Q454" s="56">
        <f t="shared" si="65"/>
        <v>1587.7299800000001</v>
      </c>
      <c r="R454" s="52">
        <f t="shared" si="66"/>
        <v>35.916125000000001</v>
      </c>
    </row>
    <row r="455" spans="2:18">
      <c r="B455" s="47">
        <v>41375</v>
      </c>
      <c r="C455" s="183">
        <v>1593.369995</v>
      </c>
      <c r="D455" s="23">
        <f t="shared" si="67"/>
        <v>3.5522507422829364E-3</v>
      </c>
      <c r="E455" s="23">
        <f t="shared" si="71"/>
        <v>1.2463221475155184</v>
      </c>
      <c r="F455" s="47">
        <v>41375</v>
      </c>
      <c r="G455" s="183">
        <v>36.137365000000003</v>
      </c>
      <c r="H455" s="48">
        <f t="shared" si="68"/>
        <v>6.1599072839846336E-3</v>
      </c>
      <c r="I455" s="23">
        <f t="shared" si="69"/>
        <v>1.273427412893569</v>
      </c>
      <c r="N455" s="50">
        <f t="shared" si="63"/>
        <v>41375</v>
      </c>
      <c r="O455" s="51">
        <f t="shared" si="70"/>
        <v>123.79150492030971</v>
      </c>
      <c r="P455" s="51">
        <f t="shared" si="64"/>
        <v>126.11278040677303</v>
      </c>
      <c r="Q455" s="56">
        <f t="shared" si="65"/>
        <v>1593.369995</v>
      </c>
      <c r="R455" s="52">
        <f t="shared" si="66"/>
        <v>36.137365000000003</v>
      </c>
    </row>
    <row r="456" spans="2:18">
      <c r="B456" s="47">
        <v>41376</v>
      </c>
      <c r="C456" s="183">
        <v>1588.849976</v>
      </c>
      <c r="D456" s="23">
        <f t="shared" si="67"/>
        <v>-2.8367667360272852E-3</v>
      </c>
      <c r="E456" s="23">
        <f t="shared" si="71"/>
        <v>1.2434853807794912</v>
      </c>
      <c r="F456" s="47">
        <v>41376</v>
      </c>
      <c r="G456" s="183">
        <v>36.092109999999998</v>
      </c>
      <c r="H456" s="48">
        <f t="shared" si="68"/>
        <v>-1.2523049204059555E-3</v>
      </c>
      <c r="I456" s="23">
        <f t="shared" si="69"/>
        <v>1.2721751079731631</v>
      </c>
      <c r="L456" s="22"/>
      <c r="N456" s="50">
        <f t="shared" si="63"/>
        <v>41376</v>
      </c>
      <c r="O456" s="51">
        <f t="shared" si="70"/>
        <v>123.44033729694901</v>
      </c>
      <c r="P456" s="51">
        <f t="shared" si="64"/>
        <v>125.95484875134358</v>
      </c>
      <c r="Q456" s="56">
        <f t="shared" si="65"/>
        <v>1588.849976</v>
      </c>
      <c r="R456" s="52">
        <f t="shared" si="66"/>
        <v>36.092109999999998</v>
      </c>
    </row>
    <row r="457" spans="2:18">
      <c r="B457" s="47">
        <v>41379</v>
      </c>
      <c r="C457" s="183">
        <v>1552.3599850000001</v>
      </c>
      <c r="D457" s="23">
        <f t="shared" si="67"/>
        <v>-2.2966291060320887E-2</v>
      </c>
      <c r="E457" s="23">
        <f t="shared" si="71"/>
        <v>1.2205190897191702</v>
      </c>
      <c r="F457" s="47">
        <v>41379</v>
      </c>
      <c r="G457" s="183">
        <v>35.408281000000002</v>
      </c>
      <c r="H457" s="48">
        <f t="shared" si="68"/>
        <v>-1.8946772577164261E-2</v>
      </c>
      <c r="I457" s="23">
        <f t="shared" si="69"/>
        <v>1.253228335395999</v>
      </c>
      <c r="N457" s="50">
        <f t="shared" si="63"/>
        <v>41379</v>
      </c>
      <c r="O457" s="51">
        <f t="shared" si="70"/>
        <v>120.60537058200309</v>
      </c>
      <c r="P457" s="51">
        <f t="shared" si="64"/>
        <v>123.56841087706074</v>
      </c>
      <c r="Q457" s="56">
        <f t="shared" si="65"/>
        <v>1552.3599850000001</v>
      </c>
      <c r="R457" s="52">
        <f t="shared" si="66"/>
        <v>35.408281000000002</v>
      </c>
    </row>
    <row r="458" spans="2:18">
      <c r="B458" s="47">
        <v>41380</v>
      </c>
      <c r="C458" s="183">
        <v>1574.5699460000001</v>
      </c>
      <c r="D458" s="23">
        <f t="shared" si="67"/>
        <v>1.4307223333897001E-2</v>
      </c>
      <c r="E458" s="23">
        <f t="shared" si="71"/>
        <v>1.2348263130530672</v>
      </c>
      <c r="F458" s="47">
        <v>41380</v>
      </c>
      <c r="G458" s="183">
        <v>35.649636000000001</v>
      </c>
      <c r="H458" s="48">
        <f t="shared" si="68"/>
        <v>6.816343329403507E-3</v>
      </c>
      <c r="I458" s="23">
        <f t="shared" si="69"/>
        <v>1.2600446787254025</v>
      </c>
      <c r="L458" s="22"/>
      <c r="N458" s="50">
        <f t="shared" si="63"/>
        <v>41380</v>
      </c>
      <c r="O458" s="51">
        <f t="shared" si="70"/>
        <v>122.33089855418721</v>
      </c>
      <c r="P458" s="51">
        <f t="shared" si="64"/>
        <v>124.41069559026761</v>
      </c>
      <c r="Q458" s="56">
        <f t="shared" si="65"/>
        <v>1574.5699460000001</v>
      </c>
      <c r="R458" s="52">
        <f t="shared" si="66"/>
        <v>35.649636000000001</v>
      </c>
    </row>
    <row r="459" spans="2:18">
      <c r="B459" s="47">
        <v>41381</v>
      </c>
      <c r="C459" s="183">
        <v>1552.01001</v>
      </c>
      <c r="D459" s="23">
        <f t="shared" si="67"/>
        <v>-1.4327681064477793E-2</v>
      </c>
      <c r="E459" s="23">
        <f t="shared" si="71"/>
        <v>1.2204986319885895</v>
      </c>
      <c r="F459" s="47">
        <v>41381</v>
      </c>
      <c r="G459" s="183">
        <v>35.312747999999999</v>
      </c>
      <c r="H459" s="48">
        <f t="shared" si="68"/>
        <v>-9.4499702605659319E-3</v>
      </c>
      <c r="I459" s="23">
        <f t="shared" si="69"/>
        <v>1.2505947084648366</v>
      </c>
      <c r="N459" s="50">
        <f t="shared" si="63"/>
        <v>41381</v>
      </c>
      <c r="O459" s="51">
        <f t="shared" si="70"/>
        <v>120.57818045537184</v>
      </c>
      <c r="P459" s="51">
        <f t="shared" si="64"/>
        <v>123.23501821684324</v>
      </c>
      <c r="Q459" s="56">
        <f t="shared" si="65"/>
        <v>1552.01001</v>
      </c>
      <c r="R459" s="52">
        <f t="shared" si="66"/>
        <v>35.312747999999999</v>
      </c>
    </row>
    <row r="460" spans="2:18">
      <c r="B460" s="47">
        <v>41382</v>
      </c>
      <c r="C460" s="183">
        <v>1541.6099850000001</v>
      </c>
      <c r="D460" s="23">
        <f t="shared" si="67"/>
        <v>-6.7010038163348717E-3</v>
      </c>
      <c r="E460" s="23">
        <f t="shared" si="71"/>
        <v>1.2137976281722547</v>
      </c>
      <c r="F460" s="47">
        <v>41382</v>
      </c>
      <c r="G460" s="183">
        <v>34.644002</v>
      </c>
      <c r="H460" s="48">
        <f t="shared" si="68"/>
        <v>-1.8937806822623915E-2</v>
      </c>
      <c r="I460" s="23">
        <f t="shared" si="69"/>
        <v>1.2316569016422125</v>
      </c>
      <c r="N460" s="50">
        <f t="shared" si="63"/>
        <v>41382</v>
      </c>
      <c r="O460" s="51">
        <f t="shared" si="70"/>
        <v>119.77018560797367</v>
      </c>
      <c r="P460" s="51">
        <f t="shared" si="64"/>
        <v>120.90121724807013</v>
      </c>
      <c r="Q460" s="56">
        <f t="shared" si="65"/>
        <v>1541.6099850000001</v>
      </c>
      <c r="R460" s="52">
        <f t="shared" si="66"/>
        <v>34.644002</v>
      </c>
    </row>
    <row r="461" spans="2:18">
      <c r="B461" s="47">
        <v>41383</v>
      </c>
      <c r="C461" s="183">
        <v>1555.25</v>
      </c>
      <c r="D461" s="23">
        <f t="shared" si="67"/>
        <v>8.8479026035888086E-3</v>
      </c>
      <c r="E461" s="23">
        <f t="shared" si="71"/>
        <v>1.2226455307758435</v>
      </c>
      <c r="F461" s="47">
        <v>41383</v>
      </c>
      <c r="G461" s="183">
        <v>34.739534999999997</v>
      </c>
      <c r="H461" s="48">
        <f t="shared" si="68"/>
        <v>2.757562477914588E-3</v>
      </c>
      <c r="I461" s="23">
        <f t="shared" si="69"/>
        <v>1.2344144641201271</v>
      </c>
      <c r="N461" s="50">
        <f t="shared" si="63"/>
        <v>41383</v>
      </c>
      <c r="O461" s="51">
        <f t="shared" si="70"/>
        <v>120.82990054504677</v>
      </c>
      <c r="P461" s="51">
        <f t="shared" si="64"/>
        <v>121.23460990828761</v>
      </c>
      <c r="Q461" s="56">
        <f t="shared" si="65"/>
        <v>1555.25</v>
      </c>
      <c r="R461" s="52">
        <f t="shared" si="66"/>
        <v>34.739534999999997</v>
      </c>
    </row>
    <row r="462" spans="2:18">
      <c r="B462" s="47">
        <v>41386</v>
      </c>
      <c r="C462" s="183">
        <v>1562.5</v>
      </c>
      <c r="D462" s="23">
        <f t="shared" si="67"/>
        <v>4.6616299630284352E-3</v>
      </c>
      <c r="E462" s="23">
        <f t="shared" si="71"/>
        <v>1.2273071607388719</v>
      </c>
      <c r="F462" s="47">
        <v>41386</v>
      </c>
      <c r="G462" s="183">
        <v>34.759649000000003</v>
      </c>
      <c r="H462" s="48">
        <f t="shared" si="68"/>
        <v>5.7899450870624314E-4</v>
      </c>
      <c r="I462" s="23">
        <f t="shared" si="69"/>
        <v>1.2349934586288334</v>
      </c>
      <c r="L462" s="22"/>
      <c r="N462" s="50">
        <f t="shared" si="63"/>
        <v>41386</v>
      </c>
      <c r="O462" s="51">
        <f t="shared" si="70"/>
        <v>121.39316482985731</v>
      </c>
      <c r="P462" s="51">
        <f t="shared" si="64"/>
        <v>121.30480408168964</v>
      </c>
      <c r="Q462" s="56">
        <f t="shared" si="65"/>
        <v>1562.5</v>
      </c>
      <c r="R462" s="52">
        <f t="shared" si="66"/>
        <v>34.759649000000003</v>
      </c>
    </row>
    <row r="463" spans="2:18">
      <c r="B463" s="47">
        <v>41387</v>
      </c>
      <c r="C463" s="183">
        <v>1578.780029</v>
      </c>
      <c r="D463" s="23">
        <f t="shared" si="67"/>
        <v>1.0419218560000054E-2</v>
      </c>
      <c r="E463" s="23">
        <f t="shared" si="71"/>
        <v>1.237726379298872</v>
      </c>
      <c r="F463" s="47">
        <v>41387</v>
      </c>
      <c r="G463" s="183">
        <v>35.121675000000003</v>
      </c>
      <c r="H463" s="48">
        <f t="shared" si="68"/>
        <v>1.0415122431184587E-2</v>
      </c>
      <c r="I463" s="23">
        <f t="shared" si="69"/>
        <v>1.2454085810600179</v>
      </c>
      <c r="L463" s="22"/>
      <c r="N463" s="50">
        <f t="shared" si="63"/>
        <v>41387</v>
      </c>
      <c r="O463" s="51">
        <f t="shared" si="70"/>
        <v>122.65798674590968</v>
      </c>
      <c r="P463" s="51">
        <f t="shared" si="64"/>
        <v>122.56820846769128</v>
      </c>
      <c r="Q463" s="56">
        <f t="shared" si="65"/>
        <v>1578.780029</v>
      </c>
      <c r="R463" s="52">
        <f t="shared" si="66"/>
        <v>35.121675000000003</v>
      </c>
    </row>
    <row r="464" spans="2:18">
      <c r="B464" s="47">
        <v>41388</v>
      </c>
      <c r="C464" s="183">
        <v>1578.790039</v>
      </c>
      <c r="D464" s="23">
        <f t="shared" si="67"/>
        <v>6.3403386261207118E-6</v>
      </c>
      <c r="E464" s="23">
        <f t="shared" si="71"/>
        <v>1.2377327196374981</v>
      </c>
      <c r="F464" s="47">
        <v>41388</v>
      </c>
      <c r="G464" s="183">
        <v>34.960776000000003</v>
      </c>
      <c r="H464" s="48">
        <f t="shared" si="68"/>
        <v>-4.5811881124689924E-3</v>
      </c>
      <c r="I464" s="23">
        <f t="shared" si="69"/>
        <v>1.2408273929475491</v>
      </c>
      <c r="L464" s="22"/>
      <c r="N464" s="50">
        <f t="shared" si="63"/>
        <v>41388</v>
      </c>
      <c r="O464" s="51">
        <f t="shared" si="70"/>
        <v>122.65876443908085</v>
      </c>
      <c r="P464" s="51">
        <f t="shared" si="64"/>
        <v>122.00670044809247</v>
      </c>
      <c r="Q464" s="56">
        <f t="shared" si="65"/>
        <v>1578.790039</v>
      </c>
      <c r="R464" s="52">
        <f t="shared" si="66"/>
        <v>34.960776000000003</v>
      </c>
    </row>
    <row r="465" spans="2:18">
      <c r="B465" s="47">
        <v>41389</v>
      </c>
      <c r="C465" s="183">
        <v>1585.160034</v>
      </c>
      <c r="D465" s="23">
        <f t="shared" si="67"/>
        <v>4.0347321953175808E-3</v>
      </c>
      <c r="E465" s="23">
        <f t="shared" si="71"/>
        <v>1.2417674518328157</v>
      </c>
      <c r="F465" s="47">
        <v>41389</v>
      </c>
      <c r="G465" s="183">
        <v>34.739534999999997</v>
      </c>
      <c r="H465" s="48">
        <f t="shared" si="68"/>
        <v>-6.3282634229859802E-3</v>
      </c>
      <c r="I465" s="23">
        <f t="shared" si="69"/>
        <v>1.2344991295245631</v>
      </c>
      <c r="L465" s="22"/>
      <c r="N465" s="50">
        <f t="shared" si="63"/>
        <v>41389</v>
      </c>
      <c r="O465" s="51">
        <f t="shared" si="70"/>
        <v>123.15365970500109</v>
      </c>
      <c r="P465" s="51">
        <f t="shared" si="64"/>
        <v>121.23460990828761</v>
      </c>
      <c r="Q465" s="56">
        <f t="shared" si="65"/>
        <v>1585.160034</v>
      </c>
      <c r="R465" s="52">
        <f t="shared" si="66"/>
        <v>34.739534999999997</v>
      </c>
    </row>
    <row r="466" spans="2:18">
      <c r="B466" s="47">
        <v>41390</v>
      </c>
      <c r="C466" s="183">
        <v>1582.23999</v>
      </c>
      <c r="D466" s="23">
        <f t="shared" si="67"/>
        <v>-1.8421130594817869E-3</v>
      </c>
      <c r="E466" s="23">
        <f t="shared" si="71"/>
        <v>1.2399253387733338</v>
      </c>
      <c r="F466" s="47">
        <v>41390</v>
      </c>
      <c r="G466" s="183">
        <v>34.940662000000003</v>
      </c>
      <c r="H466" s="48">
        <f t="shared" si="68"/>
        <v>5.789570873645955E-3</v>
      </c>
      <c r="I466" s="23">
        <f t="shared" si="69"/>
        <v>1.240288700398209</v>
      </c>
      <c r="L466" s="22"/>
      <c r="N466" s="50">
        <f t="shared" si="63"/>
        <v>41390</v>
      </c>
      <c r="O466" s="51">
        <f t="shared" si="70"/>
        <v>122.92679674013553</v>
      </c>
      <c r="P466" s="51">
        <f t="shared" si="64"/>
        <v>121.93650627469046</v>
      </c>
      <c r="Q466" s="56">
        <f t="shared" si="65"/>
        <v>1582.23999</v>
      </c>
      <c r="R466" s="52">
        <f t="shared" si="66"/>
        <v>34.940662000000003</v>
      </c>
    </row>
    <row r="467" spans="2:18">
      <c r="B467" s="47">
        <v>41393</v>
      </c>
      <c r="C467" s="183">
        <v>1593.6099850000001</v>
      </c>
      <c r="D467" s="23">
        <f t="shared" si="67"/>
        <v>7.1860116492188375E-3</v>
      </c>
      <c r="E467" s="23">
        <f t="shared" si="71"/>
        <v>1.2471113504225526</v>
      </c>
      <c r="F467" s="47">
        <v>41393</v>
      </c>
      <c r="G467" s="183">
        <v>35.478676</v>
      </c>
      <c r="H467" s="48">
        <f t="shared" si="68"/>
        <v>1.5397933788432461E-2</v>
      </c>
      <c r="I467" s="23">
        <f t="shared" si="69"/>
        <v>1.2556866341866415</v>
      </c>
      <c r="L467" s="22"/>
      <c r="N467" s="50">
        <f t="shared" si="63"/>
        <v>41393</v>
      </c>
      <c r="O467" s="51">
        <f t="shared" si="70"/>
        <v>123.81015013351131</v>
      </c>
      <c r="P467" s="51">
        <f t="shared" si="64"/>
        <v>123.81407652470091</v>
      </c>
      <c r="Q467" s="56">
        <f t="shared" si="65"/>
        <v>1593.6099850000001</v>
      </c>
      <c r="R467" s="52">
        <f t="shared" si="66"/>
        <v>35.478676</v>
      </c>
    </row>
    <row r="468" spans="2:18">
      <c r="B468" s="47">
        <v>41394</v>
      </c>
      <c r="C468" s="183">
        <v>1597.5699460000001</v>
      </c>
      <c r="D468" s="23">
        <f t="shared" si="67"/>
        <v>2.4848997165389797E-3</v>
      </c>
      <c r="E468" s="23">
        <f t="shared" si="71"/>
        <v>1.2495962501390916</v>
      </c>
      <c r="F468" s="47">
        <v>41394</v>
      </c>
      <c r="G468" s="183">
        <v>35.131734999999999</v>
      </c>
      <c r="H468" s="48">
        <f t="shared" si="68"/>
        <v>-9.7788598424586315E-3</v>
      </c>
      <c r="I468" s="23">
        <f t="shared" si="69"/>
        <v>1.2459077743441829</v>
      </c>
      <c r="L468" s="22"/>
      <c r="N468" s="50">
        <f t="shared" si="63"/>
        <v>41394</v>
      </c>
      <c r="O468" s="51">
        <f t="shared" si="70"/>
        <v>124.11780594048271</v>
      </c>
      <c r="P468" s="51">
        <f t="shared" si="64"/>
        <v>122.60331602384242</v>
      </c>
      <c r="Q468" s="56">
        <f t="shared" si="65"/>
        <v>1597.5699460000001</v>
      </c>
      <c r="R468" s="52">
        <f t="shared" si="66"/>
        <v>35.131734999999999</v>
      </c>
    </row>
    <row r="469" spans="2:18">
      <c r="B469" s="47">
        <v>41395</v>
      </c>
      <c r="C469" s="183">
        <v>1582.6999510000001</v>
      </c>
      <c r="D469" s="23">
        <f t="shared" si="67"/>
        <v>-9.3078835372633062E-3</v>
      </c>
      <c r="E469" s="23">
        <f t="shared" si="71"/>
        <v>1.2402883666018283</v>
      </c>
      <c r="F469" s="47">
        <v>41395</v>
      </c>
      <c r="G469" s="183">
        <v>34.649034</v>
      </c>
      <c r="H469" s="48">
        <f t="shared" si="68"/>
        <v>-1.373974271410161E-2</v>
      </c>
      <c r="I469" s="23">
        <f t="shared" si="69"/>
        <v>1.2321680316300814</v>
      </c>
      <c r="N469" s="50">
        <f t="shared" si="63"/>
        <v>41395</v>
      </c>
      <c r="O469" s="51">
        <f t="shared" si="70"/>
        <v>122.96253185788805</v>
      </c>
      <c r="P469" s="51">
        <f t="shared" si="64"/>
        <v>120.91877800577913</v>
      </c>
      <c r="Q469" s="56">
        <f t="shared" si="65"/>
        <v>1582.6999510000001</v>
      </c>
      <c r="R469" s="52">
        <f t="shared" si="66"/>
        <v>34.649034</v>
      </c>
    </row>
    <row r="470" spans="2:18">
      <c r="B470" s="47">
        <v>41396</v>
      </c>
      <c r="C470" s="183">
        <v>1597.589966</v>
      </c>
      <c r="D470" s="23">
        <f t="shared" si="67"/>
        <v>9.4079834845461896E-3</v>
      </c>
      <c r="E470" s="23">
        <f t="shared" si="71"/>
        <v>1.2496963500863745</v>
      </c>
      <c r="F470" s="47">
        <v>41396</v>
      </c>
      <c r="G470" s="183">
        <v>35.549070999999998</v>
      </c>
      <c r="H470" s="48">
        <f t="shared" si="68"/>
        <v>2.5975817969412951E-2</v>
      </c>
      <c r="I470" s="23">
        <f t="shared" si="69"/>
        <v>1.2581438495994943</v>
      </c>
      <c r="N470" s="50">
        <f t="shared" si="63"/>
        <v>41396</v>
      </c>
      <c r="O470" s="51">
        <f t="shared" si="70"/>
        <v>124.11936132682504</v>
      </c>
      <c r="P470" s="51">
        <f t="shared" si="64"/>
        <v>124.0597421723411</v>
      </c>
      <c r="Q470" s="56">
        <f t="shared" si="65"/>
        <v>1597.589966</v>
      </c>
      <c r="R470" s="52">
        <f t="shared" si="66"/>
        <v>35.549070999999998</v>
      </c>
    </row>
    <row r="471" spans="2:18">
      <c r="B471" s="47">
        <v>41397</v>
      </c>
      <c r="C471" s="183">
        <v>1614.420044</v>
      </c>
      <c r="D471" s="23">
        <f t="shared" si="67"/>
        <v>1.053466681575288E-2</v>
      </c>
      <c r="E471" s="23">
        <f t="shared" si="71"/>
        <v>1.2602310169021274</v>
      </c>
      <c r="F471" s="47">
        <v>41397</v>
      </c>
      <c r="G471" s="183">
        <v>35.322805000000002</v>
      </c>
      <c r="H471" s="48">
        <f t="shared" si="68"/>
        <v>-6.3648920670809073E-3</v>
      </c>
      <c r="I471" s="23">
        <f t="shared" si="69"/>
        <v>1.2517789575324134</v>
      </c>
      <c r="N471" s="50">
        <f t="shared" si="63"/>
        <v>41397</v>
      </c>
      <c r="O471" s="51">
        <f t="shared" si="70"/>
        <v>125.42691744378718</v>
      </c>
      <c r="P471" s="51">
        <f t="shared" si="64"/>
        <v>123.27011530354426</v>
      </c>
      <c r="Q471" s="56">
        <f t="shared" si="65"/>
        <v>1614.420044</v>
      </c>
      <c r="R471" s="52">
        <f t="shared" si="66"/>
        <v>35.322805000000002</v>
      </c>
    </row>
    <row r="472" spans="2:18">
      <c r="B472" s="47">
        <v>41400</v>
      </c>
      <c r="C472" s="183">
        <v>1617.5</v>
      </c>
      <c r="D472" s="23">
        <f t="shared" si="67"/>
        <v>1.907778592967091E-3</v>
      </c>
      <c r="E472" s="23">
        <f t="shared" si="71"/>
        <v>1.2621387954950944</v>
      </c>
      <c r="F472" s="47">
        <v>41400</v>
      </c>
      <c r="G472" s="183">
        <v>35.352972000000001</v>
      </c>
      <c r="H472" s="48">
        <f t="shared" si="68"/>
        <v>8.5403749787138494E-4</v>
      </c>
      <c r="I472" s="23">
        <f t="shared" si="69"/>
        <v>1.2526329950302848</v>
      </c>
      <c r="L472" s="22"/>
      <c r="N472" s="50">
        <f t="shared" si="63"/>
        <v>41400</v>
      </c>
      <c r="O472" s="51">
        <f t="shared" si="70"/>
        <v>125.66620423186829</v>
      </c>
      <c r="P472" s="51">
        <f t="shared" si="64"/>
        <v>123.37539260438042</v>
      </c>
      <c r="Q472" s="56">
        <f t="shared" si="65"/>
        <v>1617.5</v>
      </c>
      <c r="R472" s="52">
        <f t="shared" si="66"/>
        <v>35.352972000000001</v>
      </c>
    </row>
    <row r="473" spans="2:18">
      <c r="B473" s="47">
        <v>41401</v>
      </c>
      <c r="C473" s="183">
        <v>1625.959961</v>
      </c>
      <c r="D473" s="23">
        <f t="shared" si="67"/>
        <v>5.2302695517774112E-3</v>
      </c>
      <c r="E473" s="23">
        <f t="shared" si="71"/>
        <v>1.2673690650468719</v>
      </c>
      <c r="F473" s="47">
        <v>41401</v>
      </c>
      <c r="G473" s="183">
        <v>34.483103</v>
      </c>
      <c r="H473" s="48">
        <f t="shared" si="68"/>
        <v>-2.4605258081272563E-2</v>
      </c>
      <c r="I473" s="23">
        <f t="shared" si="69"/>
        <v>1.2280277369490122</v>
      </c>
      <c r="L473" s="22"/>
      <c r="N473" s="50">
        <f t="shared" si="63"/>
        <v>41401</v>
      </c>
      <c r="O473" s="51">
        <f t="shared" si="70"/>
        <v>126.32347235354968</v>
      </c>
      <c r="P473" s="51">
        <f t="shared" si="64"/>
        <v>120.33970922847131</v>
      </c>
      <c r="Q473" s="56">
        <f t="shared" si="65"/>
        <v>1625.959961</v>
      </c>
      <c r="R473" s="52">
        <f t="shared" si="66"/>
        <v>34.483103</v>
      </c>
    </row>
    <row r="474" spans="2:18">
      <c r="B474" s="47">
        <v>41402</v>
      </c>
      <c r="C474" s="183">
        <v>1632.6899410000001</v>
      </c>
      <c r="D474" s="23">
        <f t="shared" si="67"/>
        <v>4.1390810114789733E-3</v>
      </c>
      <c r="E474" s="23">
        <f t="shared" si="71"/>
        <v>1.2715081460583508</v>
      </c>
      <c r="F474" s="47">
        <v>41402</v>
      </c>
      <c r="G474" s="183">
        <v>35.835673999999997</v>
      </c>
      <c r="H474" s="48">
        <f t="shared" si="68"/>
        <v>3.9224167268241406E-2</v>
      </c>
      <c r="I474" s="23">
        <f t="shared" si="69"/>
        <v>1.2672519042172536</v>
      </c>
      <c r="N474" s="50">
        <f t="shared" si="63"/>
        <v>41402</v>
      </c>
      <c r="O474" s="51">
        <f t="shared" si="70"/>
        <v>126.84633543927232</v>
      </c>
      <c r="P474" s="51">
        <f t="shared" si="64"/>
        <v>125.05993411226042</v>
      </c>
      <c r="Q474" s="56">
        <f t="shared" si="65"/>
        <v>1632.6899410000001</v>
      </c>
      <c r="R474" s="52">
        <f t="shared" si="66"/>
        <v>35.835673999999997</v>
      </c>
    </row>
    <row r="475" spans="2:18">
      <c r="B475" s="47">
        <v>41403</v>
      </c>
      <c r="C475" s="183">
        <v>1626.670044</v>
      </c>
      <c r="D475" s="23">
        <f t="shared" si="67"/>
        <v>-3.6871036250232248E-3</v>
      </c>
      <c r="E475" s="23">
        <f t="shared" si="71"/>
        <v>1.2678210424333276</v>
      </c>
      <c r="F475" s="47">
        <v>41403</v>
      </c>
      <c r="G475" s="183">
        <v>35.694884000000002</v>
      </c>
      <c r="H475" s="48">
        <f t="shared" si="68"/>
        <v>-3.9287666251232034E-3</v>
      </c>
      <c r="I475" s="23">
        <f t="shared" si="69"/>
        <v>1.2633231375921303</v>
      </c>
      <c r="L475" s="22"/>
      <c r="N475" s="50">
        <f t="shared" si="63"/>
        <v>41403</v>
      </c>
      <c r="O475" s="51">
        <f t="shared" si="70"/>
        <v>126.37863985605327</v>
      </c>
      <c r="P475" s="51">
        <f t="shared" si="64"/>
        <v>124.56860281698006</v>
      </c>
      <c r="Q475" s="56">
        <f t="shared" si="65"/>
        <v>1626.670044</v>
      </c>
      <c r="R475" s="52">
        <f t="shared" si="66"/>
        <v>35.694884000000002</v>
      </c>
    </row>
    <row r="476" spans="2:18">
      <c r="B476" s="47">
        <v>41404</v>
      </c>
      <c r="C476" s="183">
        <v>1633.6999510000001</v>
      </c>
      <c r="D476" s="23">
        <f t="shared" si="67"/>
        <v>4.3216551665963276E-3</v>
      </c>
      <c r="E476" s="23">
        <f t="shared" si="71"/>
        <v>1.2721426975999239</v>
      </c>
      <c r="F476" s="47">
        <v>41404</v>
      </c>
      <c r="G476" s="183">
        <v>35.579241000000003</v>
      </c>
      <c r="H476" s="48">
        <f t="shared" si="68"/>
        <v>-3.2397639953108959E-3</v>
      </c>
      <c r="I476" s="23">
        <f t="shared" si="69"/>
        <v>1.2600833735968195</v>
      </c>
      <c r="L476" s="22"/>
      <c r="N476" s="50">
        <f t="shared" si="63"/>
        <v>41404</v>
      </c>
      <c r="O476" s="51">
        <f t="shared" si="70"/>
        <v>126.9248047579346</v>
      </c>
      <c r="P476" s="51">
        <f t="shared" si="64"/>
        <v>124.16502994262741</v>
      </c>
      <c r="Q476" s="56">
        <f t="shared" si="65"/>
        <v>1633.6999510000001</v>
      </c>
      <c r="R476" s="52">
        <f t="shared" si="66"/>
        <v>35.579241000000003</v>
      </c>
    </row>
    <row r="477" spans="2:18">
      <c r="B477" s="47">
        <v>41407</v>
      </c>
      <c r="C477" s="183">
        <v>1633.7700199999999</v>
      </c>
      <c r="D477" s="23">
        <f t="shared" si="67"/>
        <v>4.2889760728082038E-5</v>
      </c>
      <c r="E477" s="23">
        <f t="shared" si="71"/>
        <v>1.272185587360652</v>
      </c>
      <c r="F477" s="47">
        <v>41407</v>
      </c>
      <c r="G477" s="183">
        <v>35.428395000000002</v>
      </c>
      <c r="H477" s="48">
        <f t="shared" si="68"/>
        <v>-4.2397194476408995E-3</v>
      </c>
      <c r="I477" s="23">
        <f t="shared" si="69"/>
        <v>1.2558436541491786</v>
      </c>
      <c r="N477" s="50">
        <f t="shared" si="63"/>
        <v>41407</v>
      </c>
      <c r="O477" s="51">
        <f t="shared" si="70"/>
        <v>126.93024853244113</v>
      </c>
      <c r="P477" s="51">
        <f t="shared" si="64"/>
        <v>123.63860505046276</v>
      </c>
      <c r="Q477" s="56">
        <f t="shared" si="65"/>
        <v>1633.7700199999999</v>
      </c>
      <c r="R477" s="52">
        <f t="shared" si="66"/>
        <v>35.428395000000002</v>
      </c>
    </row>
    <row r="478" spans="2:18">
      <c r="B478" s="47">
        <v>41408</v>
      </c>
      <c r="C478" s="183">
        <v>1650.339966</v>
      </c>
      <c r="D478" s="23">
        <f t="shared" si="67"/>
        <v>1.0142153300132239E-2</v>
      </c>
      <c r="E478" s="23">
        <f t="shared" si="71"/>
        <v>1.2823277406607843</v>
      </c>
      <c r="F478" s="47">
        <v>41408</v>
      </c>
      <c r="G478" s="183">
        <v>35.443477000000001</v>
      </c>
      <c r="H478" s="48">
        <f t="shared" si="68"/>
        <v>4.2570373283923324E-4</v>
      </c>
      <c r="I478" s="23">
        <f t="shared" si="69"/>
        <v>1.2562693578820179</v>
      </c>
      <c r="N478" s="50">
        <f t="shared" si="63"/>
        <v>41408</v>
      </c>
      <c r="O478" s="51">
        <f t="shared" si="70"/>
        <v>128.21759457148104</v>
      </c>
      <c r="P478" s="51">
        <f t="shared" si="64"/>
        <v>123.69123846615575</v>
      </c>
      <c r="Q478" s="56">
        <f t="shared" si="65"/>
        <v>1650.339966</v>
      </c>
      <c r="R478" s="52">
        <f t="shared" si="66"/>
        <v>35.443477000000001</v>
      </c>
    </row>
    <row r="479" spans="2:18">
      <c r="B479" s="47">
        <v>41409</v>
      </c>
      <c r="C479" s="183">
        <v>1658.780029</v>
      </c>
      <c r="D479" s="23">
        <f t="shared" si="67"/>
        <v>5.1141359803923425E-3</v>
      </c>
      <c r="E479" s="23">
        <f t="shared" si="71"/>
        <v>1.2874418766411766</v>
      </c>
      <c r="F479" s="47">
        <v>41409</v>
      </c>
      <c r="G479" s="183">
        <v>35.473650999999997</v>
      </c>
      <c r="H479" s="48">
        <f t="shared" si="68"/>
        <v>8.5132731193371391E-4</v>
      </c>
      <c r="I479" s="23">
        <f t="shared" si="69"/>
        <v>1.2571206851939516</v>
      </c>
      <c r="L479" s="22"/>
      <c r="N479" s="50">
        <f t="shared" si="63"/>
        <v>41409</v>
      </c>
      <c r="O479" s="51">
        <f t="shared" si="70"/>
        <v>128.8733167851984</v>
      </c>
      <c r="P479" s="51">
        <f t="shared" si="64"/>
        <v>123.7965401957089</v>
      </c>
      <c r="Q479" s="56">
        <f t="shared" si="65"/>
        <v>1658.780029</v>
      </c>
      <c r="R479" s="52">
        <f t="shared" si="66"/>
        <v>35.473650999999997</v>
      </c>
    </row>
    <row r="480" spans="2:18">
      <c r="B480" s="47">
        <v>41410</v>
      </c>
      <c r="C480" s="183">
        <v>1650.469971</v>
      </c>
      <c r="D480" s="23">
        <f t="shared" si="67"/>
        <v>-5.0097408063261017E-3</v>
      </c>
      <c r="E480" s="23">
        <f t="shared" si="71"/>
        <v>1.2824321358348505</v>
      </c>
      <c r="F480" s="47">
        <v>41410</v>
      </c>
      <c r="G480" s="183">
        <v>36.127308999999997</v>
      </c>
      <c r="H480" s="48">
        <f t="shared" si="68"/>
        <v>1.8426578081855771E-2</v>
      </c>
      <c r="I480" s="23">
        <f t="shared" si="69"/>
        <v>1.2755472632758074</v>
      </c>
      <c r="L480" s="22"/>
      <c r="N480" s="50">
        <f t="shared" si="63"/>
        <v>41410</v>
      </c>
      <c r="O480" s="51">
        <f t="shared" si="70"/>
        <v>128.22769487125299</v>
      </c>
      <c r="P480" s="51">
        <f t="shared" si="64"/>
        <v>126.07768680988873</v>
      </c>
      <c r="Q480" s="56">
        <f t="shared" si="65"/>
        <v>1650.469971</v>
      </c>
      <c r="R480" s="52">
        <f t="shared" si="66"/>
        <v>36.127308999999997</v>
      </c>
    </row>
    <row r="481" spans="2:18">
      <c r="B481" s="47">
        <v>41411</v>
      </c>
      <c r="C481" s="183">
        <v>1667.469971</v>
      </c>
      <c r="D481" s="23">
        <f t="shared" si="67"/>
        <v>1.0300096517175561E-2</v>
      </c>
      <c r="E481" s="23">
        <f t="shared" si="71"/>
        <v>1.2927322323520261</v>
      </c>
      <c r="F481" s="47">
        <v>41411</v>
      </c>
      <c r="G481" s="183">
        <v>36.675379999999997</v>
      </c>
      <c r="H481" s="48">
        <f t="shared" si="68"/>
        <v>1.5170545915833333E-2</v>
      </c>
      <c r="I481" s="23">
        <f t="shared" si="69"/>
        <v>1.2907178091916407</v>
      </c>
      <c r="L481" s="22"/>
      <c r="N481" s="50">
        <f t="shared" si="63"/>
        <v>41411</v>
      </c>
      <c r="O481" s="51">
        <f t="shared" si="70"/>
        <v>129.54845250460184</v>
      </c>
      <c r="P481" s="51">
        <f t="shared" si="64"/>
        <v>127.99035414660021</v>
      </c>
      <c r="Q481" s="56">
        <f t="shared" si="65"/>
        <v>1667.469971</v>
      </c>
      <c r="R481" s="52">
        <f t="shared" si="66"/>
        <v>36.675379999999997</v>
      </c>
    </row>
    <row r="482" spans="2:18">
      <c r="B482" s="47">
        <v>41414</v>
      </c>
      <c r="C482" s="183">
        <v>1666.290039</v>
      </c>
      <c r="D482" s="23">
        <f t="shared" si="67"/>
        <v>-7.0761814036890414E-4</v>
      </c>
      <c r="E482" s="23">
        <f t="shared" si="71"/>
        <v>1.2920246142116572</v>
      </c>
      <c r="F482" s="47">
        <v>41414</v>
      </c>
      <c r="G482" s="183">
        <v>36.675379999999997</v>
      </c>
      <c r="H482" s="48">
        <f t="shared" si="68"/>
        <v>0</v>
      </c>
      <c r="I482" s="23">
        <f t="shared" si="69"/>
        <v>1.2907178091916407</v>
      </c>
      <c r="L482" s="22"/>
      <c r="N482" s="50">
        <f t="shared" si="63"/>
        <v>41414</v>
      </c>
      <c r="O482" s="51">
        <f t="shared" si="70"/>
        <v>129.45678166955287</v>
      </c>
      <c r="P482" s="51">
        <f t="shared" si="64"/>
        <v>127.99035414660021</v>
      </c>
      <c r="Q482" s="56">
        <f t="shared" si="65"/>
        <v>1666.290039</v>
      </c>
      <c r="R482" s="52">
        <f t="shared" si="66"/>
        <v>36.675379999999997</v>
      </c>
    </row>
    <row r="483" spans="2:18">
      <c r="B483" s="47">
        <v>41415</v>
      </c>
      <c r="C483" s="183">
        <v>1669.160034</v>
      </c>
      <c r="D483" s="23">
        <f t="shared" si="67"/>
        <v>1.7223862189816863E-3</v>
      </c>
      <c r="E483" s="23">
        <f t="shared" si="71"/>
        <v>1.2937470004306388</v>
      </c>
      <c r="F483" s="47">
        <v>41415</v>
      </c>
      <c r="G483" s="183">
        <v>36.725659999999998</v>
      </c>
      <c r="H483" s="48">
        <f t="shared" si="68"/>
        <v>1.3709469404270536E-3</v>
      </c>
      <c r="I483" s="23">
        <f t="shared" si="69"/>
        <v>1.2920887561320678</v>
      </c>
      <c r="L483" s="22"/>
      <c r="N483" s="50">
        <f t="shared" si="63"/>
        <v>41415</v>
      </c>
      <c r="O483" s="51">
        <f t="shared" si="70"/>
        <v>129.67975624625424</v>
      </c>
      <c r="P483" s="51">
        <f t="shared" si="64"/>
        <v>128.16582213102166</v>
      </c>
      <c r="Q483" s="56">
        <f t="shared" si="65"/>
        <v>1669.160034</v>
      </c>
      <c r="R483" s="52">
        <f t="shared" si="66"/>
        <v>36.725659999999998</v>
      </c>
    </row>
    <row r="484" spans="2:18">
      <c r="B484" s="47">
        <v>41416</v>
      </c>
      <c r="C484" s="183">
        <v>1655.349976</v>
      </c>
      <c r="D484" s="23">
        <f t="shared" si="67"/>
        <v>-8.2736572399864095E-3</v>
      </c>
      <c r="E484" s="23">
        <f t="shared" si="71"/>
        <v>1.2854733431906524</v>
      </c>
      <c r="F484" s="47">
        <v>41416</v>
      </c>
      <c r="G484" s="183">
        <v>36.353577000000001</v>
      </c>
      <c r="H484" s="48">
        <f t="shared" si="68"/>
        <v>-1.0131417651854213E-2</v>
      </c>
      <c r="I484" s="23">
        <f t="shared" si="69"/>
        <v>1.2819573384802134</v>
      </c>
      <c r="L484" s="22"/>
      <c r="N484" s="50">
        <f t="shared" si="63"/>
        <v>41416</v>
      </c>
      <c r="O484" s="51">
        <f t="shared" si="70"/>
        <v>128.60683039210775</v>
      </c>
      <c r="P484" s="51">
        <f t="shared" si="64"/>
        <v>126.86732065831903</v>
      </c>
      <c r="Q484" s="56">
        <f t="shared" si="65"/>
        <v>1655.349976</v>
      </c>
      <c r="R484" s="52">
        <f t="shared" si="66"/>
        <v>36.353577000000001</v>
      </c>
    </row>
    <row r="485" spans="2:18">
      <c r="B485" s="47">
        <v>41417</v>
      </c>
      <c r="C485" s="183">
        <v>1650.51001</v>
      </c>
      <c r="D485" s="23">
        <f t="shared" si="67"/>
        <v>-2.9238324645374236E-3</v>
      </c>
      <c r="E485" s="23">
        <f t="shared" si="71"/>
        <v>1.2825495107261151</v>
      </c>
      <c r="F485" s="47">
        <v>41417</v>
      </c>
      <c r="G485" s="183">
        <v>36.278154999999998</v>
      </c>
      <c r="H485" s="48">
        <f t="shared" si="68"/>
        <v>-2.0746789236174568E-3</v>
      </c>
      <c r="I485" s="23">
        <f t="shared" si="69"/>
        <v>1.279882659556596</v>
      </c>
      <c r="L485" s="22"/>
      <c r="N485" s="50">
        <f t="shared" si="63"/>
        <v>41417</v>
      </c>
      <c r="O485" s="51">
        <f t="shared" si="70"/>
        <v>128.23080556624603</v>
      </c>
      <c r="P485" s="51">
        <f t="shared" si="64"/>
        <v>126.60411170205339</v>
      </c>
      <c r="Q485" s="56">
        <f t="shared" si="65"/>
        <v>1650.51001</v>
      </c>
      <c r="R485" s="52">
        <f t="shared" si="66"/>
        <v>36.278154999999998</v>
      </c>
    </row>
    <row r="486" spans="2:18">
      <c r="B486" s="47">
        <v>41418</v>
      </c>
      <c r="C486" s="183">
        <v>1649.599976</v>
      </c>
      <c r="D486" s="23">
        <f t="shared" si="67"/>
        <v>-5.5136533222233108E-4</v>
      </c>
      <c r="E486" s="23">
        <f t="shared" si="71"/>
        <v>1.2819981453938927</v>
      </c>
      <c r="F486" s="47">
        <v>41418</v>
      </c>
      <c r="G486" s="183">
        <v>35.956352000000003</v>
      </c>
      <c r="H486" s="48">
        <f t="shared" si="68"/>
        <v>-8.8704345631688275E-3</v>
      </c>
      <c r="I486" s="23">
        <f t="shared" si="69"/>
        <v>1.2710122249934273</v>
      </c>
      <c r="N486" s="50">
        <f t="shared" si="63"/>
        <v>41418</v>
      </c>
      <c r="O486" s="51">
        <f t="shared" si="70"/>
        <v>128.16010354553387</v>
      </c>
      <c r="P486" s="51">
        <f t="shared" si="64"/>
        <v>125.48107821377221</v>
      </c>
      <c r="Q486" s="56">
        <f t="shared" si="65"/>
        <v>1649.599976</v>
      </c>
      <c r="R486" s="52">
        <f t="shared" si="66"/>
        <v>35.956352000000003</v>
      </c>
    </row>
    <row r="487" spans="2:18">
      <c r="B487" s="47">
        <v>41422</v>
      </c>
      <c r="C487" s="183">
        <v>1660.0600589999999</v>
      </c>
      <c r="D487" s="23">
        <f t="shared" si="67"/>
        <v>6.3409815423032256E-3</v>
      </c>
      <c r="E487" s="23">
        <f t="shared" si="71"/>
        <v>1.2883391269361959</v>
      </c>
      <c r="F487" s="47">
        <v>41422</v>
      </c>
      <c r="G487" s="183">
        <v>36.358601999999998</v>
      </c>
      <c r="H487" s="48">
        <f t="shared" si="68"/>
        <v>1.118717493921495E-2</v>
      </c>
      <c r="I487" s="23">
        <f t="shared" si="69"/>
        <v>1.2821993999326422</v>
      </c>
      <c r="N487" s="50">
        <f t="shared" si="63"/>
        <v>41422</v>
      </c>
      <c r="O487" s="51">
        <f t="shared" si="70"/>
        <v>128.97276439657577</v>
      </c>
      <c r="P487" s="51">
        <f t="shared" si="64"/>
        <v>126.884856987311</v>
      </c>
      <c r="Q487" s="56">
        <f t="shared" si="65"/>
        <v>1660.0600589999999</v>
      </c>
      <c r="R487" s="52">
        <f t="shared" si="66"/>
        <v>36.358601999999998</v>
      </c>
    </row>
    <row r="488" spans="2:18">
      <c r="B488" s="47">
        <v>41423</v>
      </c>
      <c r="C488" s="183">
        <v>1648.3599850000001</v>
      </c>
      <c r="D488" s="23">
        <f t="shared" si="67"/>
        <v>-7.0479823525468888E-3</v>
      </c>
      <c r="E488" s="23">
        <f t="shared" si="71"/>
        <v>1.281291144583649</v>
      </c>
      <c r="F488" s="47">
        <v>41423</v>
      </c>
      <c r="G488" s="183">
        <v>35.870868999999999</v>
      </c>
      <c r="H488" s="48">
        <f t="shared" si="68"/>
        <v>-1.3414514672483779E-2</v>
      </c>
      <c r="I488" s="23">
        <f t="shared" si="69"/>
        <v>1.2687848852601584</v>
      </c>
      <c r="N488" s="50">
        <f t="shared" si="63"/>
        <v>41423</v>
      </c>
      <c r="O488" s="51">
        <f t="shared" si="70"/>
        <v>128.06376662914951</v>
      </c>
      <c r="P488" s="51">
        <f t="shared" si="64"/>
        <v>125.18275821153873</v>
      </c>
      <c r="Q488" s="56">
        <f t="shared" si="65"/>
        <v>1648.3599850000001</v>
      </c>
      <c r="R488" s="52">
        <f t="shared" si="66"/>
        <v>35.870868999999999</v>
      </c>
    </row>
    <row r="489" spans="2:18">
      <c r="B489" s="47">
        <v>41424</v>
      </c>
      <c r="C489" s="183">
        <v>1654.410034</v>
      </c>
      <c r="D489" s="23">
        <f t="shared" si="67"/>
        <v>3.6703444969878873E-3</v>
      </c>
      <c r="E489" s="23">
        <f t="shared" si="71"/>
        <v>1.2849614890806369</v>
      </c>
      <c r="F489" s="47">
        <v>41424</v>
      </c>
      <c r="G489" s="183">
        <v>36.202731999999997</v>
      </c>
      <c r="H489" s="48">
        <f t="shared" si="68"/>
        <v>9.2516019057133914E-3</v>
      </c>
      <c r="I489" s="23">
        <f t="shared" si="69"/>
        <v>1.2780364871658718</v>
      </c>
      <c r="N489" s="50">
        <f t="shared" si="63"/>
        <v>41424</v>
      </c>
      <c r="O489" s="51">
        <f t="shared" si="70"/>
        <v>128.53380477026036</v>
      </c>
      <c r="P489" s="51">
        <f t="shared" si="64"/>
        <v>126.34089925597105</v>
      </c>
      <c r="Q489" s="56">
        <f t="shared" si="65"/>
        <v>1654.410034</v>
      </c>
      <c r="R489" s="52">
        <f t="shared" si="66"/>
        <v>36.202731999999997</v>
      </c>
    </row>
    <row r="490" spans="2:18">
      <c r="B490" s="47">
        <v>41425</v>
      </c>
      <c r="C490" s="183">
        <v>1630.73999</v>
      </c>
      <c r="D490" s="23">
        <f t="shared" si="67"/>
        <v>-1.430724156258345E-2</v>
      </c>
      <c r="E490" s="23">
        <f t="shared" si="71"/>
        <v>1.2706542475180536</v>
      </c>
      <c r="F490" s="47">
        <v>41425</v>
      </c>
      <c r="G490" s="183">
        <v>35.363028999999997</v>
      </c>
      <c r="H490" s="48">
        <f t="shared" si="68"/>
        <v>-2.3194464992310482E-2</v>
      </c>
      <c r="I490" s="23">
        <f t="shared" si="69"/>
        <v>1.2548420221735612</v>
      </c>
      <c r="N490" s="50">
        <f t="shared" si="63"/>
        <v>41425</v>
      </c>
      <c r="O490" s="51">
        <f t="shared" si="70"/>
        <v>126.69484057645431</v>
      </c>
      <c r="P490" s="51">
        <f t="shared" si="64"/>
        <v>123.41048969108141</v>
      </c>
      <c r="Q490" s="56">
        <f t="shared" si="65"/>
        <v>1630.73999</v>
      </c>
      <c r="R490" s="52">
        <f t="shared" si="66"/>
        <v>35.363028999999997</v>
      </c>
    </row>
    <row r="491" spans="2:18">
      <c r="B491" s="47">
        <v>41428</v>
      </c>
      <c r="C491" s="183">
        <v>1640.420044</v>
      </c>
      <c r="D491" s="23">
        <f t="shared" si="67"/>
        <v>5.935988606007081E-3</v>
      </c>
      <c r="E491" s="23">
        <f t="shared" si="71"/>
        <v>1.2765902361240606</v>
      </c>
      <c r="F491" s="47">
        <v>41428</v>
      </c>
      <c r="G491" s="183">
        <v>35.418337999999999</v>
      </c>
      <c r="H491" s="48">
        <f t="shared" si="68"/>
        <v>1.5640345740746131E-3</v>
      </c>
      <c r="I491" s="23">
        <f t="shared" si="69"/>
        <v>1.2564060567476358</v>
      </c>
      <c r="L491" s="22"/>
      <c r="N491" s="50">
        <f t="shared" si="63"/>
        <v>41428</v>
      </c>
      <c r="O491" s="51">
        <f t="shared" si="70"/>
        <v>127.44689970655601</v>
      </c>
      <c r="P491" s="51">
        <f t="shared" si="64"/>
        <v>123.60350796376174</v>
      </c>
      <c r="Q491" s="56">
        <f t="shared" si="65"/>
        <v>1640.420044</v>
      </c>
      <c r="R491" s="52">
        <f t="shared" si="66"/>
        <v>35.418337999999999</v>
      </c>
    </row>
    <row r="492" spans="2:18">
      <c r="B492" s="47">
        <v>41429</v>
      </c>
      <c r="C492" s="183">
        <v>1631.380005</v>
      </c>
      <c r="D492" s="23">
        <f t="shared" si="67"/>
        <v>-5.5108074502410176E-3</v>
      </c>
      <c r="E492" s="23">
        <f t="shared" si="71"/>
        <v>1.2710794286738196</v>
      </c>
      <c r="F492" s="47">
        <v>41429</v>
      </c>
      <c r="G492" s="183">
        <v>35.086478999999997</v>
      </c>
      <c r="H492" s="48">
        <f t="shared" si="68"/>
        <v>-9.3696943092022034E-3</v>
      </c>
      <c r="I492" s="23">
        <f t="shared" si="69"/>
        <v>1.2470363624384335</v>
      </c>
      <c r="L492" s="22"/>
      <c r="N492" s="50">
        <f t="shared" si="63"/>
        <v>41429</v>
      </c>
      <c r="O492" s="51">
        <f t="shared" si="70"/>
        <v>126.74456438214298</v>
      </c>
      <c r="P492" s="51">
        <f t="shared" si="64"/>
        <v>122.44538087859624</v>
      </c>
      <c r="Q492" s="56">
        <f t="shared" si="65"/>
        <v>1631.380005</v>
      </c>
      <c r="R492" s="52">
        <f t="shared" si="66"/>
        <v>35.086478999999997</v>
      </c>
    </row>
    <row r="493" spans="2:18">
      <c r="B493" s="47">
        <v>41430</v>
      </c>
      <c r="C493" s="183">
        <v>1608.900024</v>
      </c>
      <c r="D493" s="23">
        <f t="shared" si="67"/>
        <v>-1.3779733067158628E-2</v>
      </c>
      <c r="E493" s="23">
        <f t="shared" si="71"/>
        <v>1.2572996956066609</v>
      </c>
      <c r="F493" s="47">
        <v>41430</v>
      </c>
      <c r="G493" s="183">
        <v>34.853551000000003</v>
      </c>
      <c r="H493" s="48">
        <f t="shared" si="68"/>
        <v>-6.6386826674741384E-3</v>
      </c>
      <c r="I493" s="23">
        <f t="shared" si="69"/>
        <v>1.2403976797709593</v>
      </c>
      <c r="L493" s="22"/>
      <c r="N493" s="50">
        <f t="shared" si="63"/>
        <v>41430</v>
      </c>
      <c r="O493" s="51">
        <f t="shared" si="70"/>
        <v>124.99805811724376</v>
      </c>
      <c r="P493" s="51">
        <f t="shared" si="64"/>
        <v>121.63250485084525</v>
      </c>
      <c r="Q493" s="56">
        <f t="shared" si="65"/>
        <v>1608.900024</v>
      </c>
      <c r="R493" s="52">
        <f t="shared" si="66"/>
        <v>34.853551000000003</v>
      </c>
    </row>
    <row r="494" spans="2:18">
      <c r="B494" s="47">
        <v>41431</v>
      </c>
      <c r="C494" s="183">
        <v>1622.5600589999999</v>
      </c>
      <c r="D494" s="23">
        <f t="shared" si="67"/>
        <v>8.4902944845750561E-3</v>
      </c>
      <c r="E494" s="23">
        <f t="shared" si="71"/>
        <v>1.2657899900912359</v>
      </c>
      <c r="F494" s="47">
        <v>41431</v>
      </c>
      <c r="G494" s="183">
        <v>35.202945</v>
      </c>
      <c r="H494" s="48">
        <f t="shared" si="68"/>
        <v>1.0024631349614843E-2</v>
      </c>
      <c r="I494" s="23">
        <f t="shared" si="69"/>
        <v>1.2504223111205741</v>
      </c>
      <c r="N494" s="50">
        <f t="shared" si="63"/>
        <v>41431</v>
      </c>
      <c r="O494" s="51">
        <f t="shared" si="70"/>
        <v>126.05932844065919</v>
      </c>
      <c r="P494" s="51">
        <f t="shared" si="64"/>
        <v>122.8518258721052</v>
      </c>
      <c r="Q494" s="56">
        <f t="shared" si="65"/>
        <v>1622.5600589999999</v>
      </c>
      <c r="R494" s="52">
        <f t="shared" si="66"/>
        <v>35.202945</v>
      </c>
    </row>
    <row r="495" spans="2:18">
      <c r="B495" s="47">
        <v>41432</v>
      </c>
      <c r="C495" s="183">
        <v>1643.380005</v>
      </c>
      <c r="D495" s="23">
        <f t="shared" si="67"/>
        <v>1.2831541048059281E-2</v>
      </c>
      <c r="E495" s="23">
        <f t="shared" si="71"/>
        <v>1.2786215311392952</v>
      </c>
      <c r="F495" s="47">
        <v>41432</v>
      </c>
      <c r="G495" s="183">
        <v>35.430813999999998</v>
      </c>
      <c r="H495" s="48">
        <f t="shared" si="68"/>
        <v>6.4730095734888415E-3</v>
      </c>
      <c r="I495" s="23">
        <f t="shared" si="69"/>
        <v>1.256895320694063</v>
      </c>
      <c r="N495" s="50">
        <f t="shared" si="63"/>
        <v>41432</v>
      </c>
      <c r="O495" s="51">
        <f t="shared" si="70"/>
        <v>127.67686388803629</v>
      </c>
      <c r="P495" s="51">
        <f t="shared" si="64"/>
        <v>123.64704691709589</v>
      </c>
      <c r="Q495" s="56">
        <f t="shared" si="65"/>
        <v>1643.380005</v>
      </c>
      <c r="R495" s="52">
        <f t="shared" si="66"/>
        <v>35.430813999999998</v>
      </c>
    </row>
    <row r="496" spans="2:18">
      <c r="B496" s="47">
        <v>41435</v>
      </c>
      <c r="C496" s="183">
        <v>1642.8100589999999</v>
      </c>
      <c r="D496" s="23">
        <f t="shared" si="67"/>
        <v>-3.4681327402430462E-4</v>
      </c>
      <c r="E496" s="23">
        <f t="shared" si="71"/>
        <v>1.2782747178652709</v>
      </c>
      <c r="F496" s="47">
        <v>41435</v>
      </c>
      <c r="G496" s="183">
        <v>35.567531000000002</v>
      </c>
      <c r="H496" s="48">
        <f t="shared" si="68"/>
        <v>3.8587033309480656E-3</v>
      </c>
      <c r="I496" s="23">
        <f t="shared" si="69"/>
        <v>1.260754024025011</v>
      </c>
      <c r="L496" s="22"/>
      <c r="N496" s="50">
        <f t="shared" si="63"/>
        <v>41435</v>
      </c>
      <c r="O496" s="51">
        <f t="shared" si="70"/>
        <v>127.63258385685414</v>
      </c>
      <c r="P496" s="51">
        <f t="shared" si="64"/>
        <v>124.1241641888968</v>
      </c>
      <c r="Q496" s="56">
        <f t="shared" si="65"/>
        <v>1642.8100589999999</v>
      </c>
      <c r="R496" s="52">
        <f t="shared" si="66"/>
        <v>35.567531000000002</v>
      </c>
    </row>
    <row r="497" spans="2:18">
      <c r="B497" s="47">
        <v>41436</v>
      </c>
      <c r="C497" s="183">
        <v>1626.130005</v>
      </c>
      <c r="D497" s="23">
        <f t="shared" si="67"/>
        <v>-1.0153367340685282E-2</v>
      </c>
      <c r="E497" s="23">
        <f t="shared" si="71"/>
        <v>1.2681213505245856</v>
      </c>
      <c r="F497" s="47">
        <v>41436</v>
      </c>
      <c r="G497" s="183">
        <v>35.329537999999999</v>
      </c>
      <c r="H497" s="48">
        <f t="shared" si="68"/>
        <v>-6.6912994326202568E-3</v>
      </c>
      <c r="I497" s="23">
        <f t="shared" si="69"/>
        <v>1.2540627245923908</v>
      </c>
      <c r="L497" s="22"/>
      <c r="N497" s="50">
        <f t="shared" si="63"/>
        <v>41436</v>
      </c>
      <c r="O497" s="51">
        <f t="shared" si="70"/>
        <v>126.33668334831466</v>
      </c>
      <c r="P497" s="51">
        <f t="shared" si="64"/>
        <v>123.29361223948519</v>
      </c>
      <c r="Q497" s="56">
        <f t="shared" si="65"/>
        <v>1626.130005</v>
      </c>
      <c r="R497" s="52">
        <f t="shared" si="66"/>
        <v>35.329537999999999</v>
      </c>
    </row>
    <row r="498" spans="2:18">
      <c r="B498" s="47">
        <v>41437</v>
      </c>
      <c r="C498" s="183">
        <v>1612.5200199999999</v>
      </c>
      <c r="D498" s="23">
        <f t="shared" si="67"/>
        <v>-8.3695552988705124E-3</v>
      </c>
      <c r="E498" s="23">
        <f t="shared" si="71"/>
        <v>1.2597517952257151</v>
      </c>
      <c r="F498" s="47">
        <v>41437</v>
      </c>
      <c r="G498" s="184">
        <v>35.319409999999998</v>
      </c>
      <c r="H498" s="48">
        <f t="shared" si="68"/>
        <v>-2.8667230236645302E-4</v>
      </c>
      <c r="I498" s="23">
        <f t="shared" si="69"/>
        <v>1.2537760522900243</v>
      </c>
      <c r="L498" s="22"/>
      <c r="N498" s="50">
        <f t="shared" si="63"/>
        <v>41437</v>
      </c>
      <c r="O498" s="51">
        <f t="shared" si="70"/>
        <v>125.27930149075506</v>
      </c>
      <c r="P498" s="51">
        <f t="shared" si="64"/>
        <v>123.25826737579742</v>
      </c>
      <c r="Q498" s="56">
        <f t="shared" si="65"/>
        <v>1612.5200199999999</v>
      </c>
      <c r="R498" s="52">
        <f t="shared" si="66"/>
        <v>35.319409999999998</v>
      </c>
    </row>
    <row r="499" spans="2:18">
      <c r="B499" s="47">
        <v>41438</v>
      </c>
      <c r="C499" s="183">
        <v>1636.3599850000001</v>
      </c>
      <c r="D499" s="23">
        <f t="shared" si="67"/>
        <v>1.4784290864184202E-2</v>
      </c>
      <c r="E499" s="23">
        <f t="shared" si="71"/>
        <v>1.2745360860898993</v>
      </c>
      <c r="F499" s="47">
        <v>41438</v>
      </c>
      <c r="G499" s="183">
        <v>35.825783999999999</v>
      </c>
      <c r="H499" s="48">
        <f t="shared" si="68"/>
        <v>1.4336989207917039E-2</v>
      </c>
      <c r="I499" s="23">
        <f t="shared" si="69"/>
        <v>1.2681130414979414</v>
      </c>
      <c r="L499" s="22"/>
      <c r="N499" s="50">
        <f t="shared" si="63"/>
        <v>41438</v>
      </c>
      <c r="O499" s="51">
        <f t="shared" si="70"/>
        <v>127.13146712325623</v>
      </c>
      <c r="P499" s="51">
        <f t="shared" si="64"/>
        <v>125.02541982495079</v>
      </c>
      <c r="Q499" s="56">
        <f t="shared" si="65"/>
        <v>1636.3599850000001</v>
      </c>
      <c r="R499" s="52">
        <f t="shared" si="66"/>
        <v>35.825783999999999</v>
      </c>
    </row>
    <row r="500" spans="2:18">
      <c r="B500" s="47">
        <v>41439</v>
      </c>
      <c r="C500" s="183">
        <v>1626.7299800000001</v>
      </c>
      <c r="D500" s="23">
        <f t="shared" si="67"/>
        <v>-5.8850161873152951E-3</v>
      </c>
      <c r="E500" s="23">
        <f t="shared" si="71"/>
        <v>1.2686510699025839</v>
      </c>
      <c r="F500" s="47">
        <v>41439</v>
      </c>
      <c r="G500" s="183">
        <v>35.749828000000001</v>
      </c>
      <c r="H500" s="48">
        <f t="shared" si="68"/>
        <v>-2.1201489965997355E-3</v>
      </c>
      <c r="I500" s="23">
        <f t="shared" si="69"/>
        <v>1.2659928925013415</v>
      </c>
      <c r="N500" s="50">
        <f t="shared" si="63"/>
        <v>41439</v>
      </c>
      <c r="O500" s="51">
        <f t="shared" si="70"/>
        <v>126.38329638131871</v>
      </c>
      <c r="P500" s="51">
        <f t="shared" si="64"/>
        <v>124.76034730655945</v>
      </c>
      <c r="Q500" s="56">
        <f t="shared" si="65"/>
        <v>1626.7299800000001</v>
      </c>
      <c r="R500" s="52">
        <f t="shared" si="66"/>
        <v>35.749828000000001</v>
      </c>
    </row>
    <row r="501" spans="2:18">
      <c r="B501" s="47">
        <v>41442</v>
      </c>
      <c r="C501" s="183">
        <v>1639.040039</v>
      </c>
      <c r="D501" s="23">
        <f t="shared" si="67"/>
        <v>7.5673646833507302E-3</v>
      </c>
      <c r="E501" s="23">
        <f t="shared" si="71"/>
        <v>1.2762184345859346</v>
      </c>
      <c r="F501" s="47">
        <v>41442</v>
      </c>
      <c r="G501" s="183">
        <v>35.815655999999997</v>
      </c>
      <c r="H501" s="48">
        <f t="shared" si="68"/>
        <v>1.8413515164323879E-3</v>
      </c>
      <c r="I501" s="23">
        <f t="shared" si="69"/>
        <v>1.2678342440177739</v>
      </c>
      <c r="N501" s="50">
        <f t="shared" si="63"/>
        <v>41442</v>
      </c>
      <c r="O501" s="51">
        <f t="shared" si="70"/>
        <v>127.33968487492015</v>
      </c>
      <c r="P501" s="51">
        <f t="shared" si="64"/>
        <v>124.99007496126302</v>
      </c>
      <c r="Q501" s="56">
        <f t="shared" si="65"/>
        <v>1639.040039</v>
      </c>
      <c r="R501" s="52">
        <f t="shared" si="66"/>
        <v>35.815655999999997</v>
      </c>
    </row>
    <row r="502" spans="2:18">
      <c r="B502" s="47">
        <v>41443</v>
      </c>
      <c r="C502" s="183">
        <v>1651.8100589999999</v>
      </c>
      <c r="D502" s="23">
        <f t="shared" si="67"/>
        <v>7.7911580535829916E-3</v>
      </c>
      <c r="E502" s="23">
        <f t="shared" si="71"/>
        <v>1.2840095926395176</v>
      </c>
      <c r="F502" s="47">
        <v>41443</v>
      </c>
      <c r="G502" s="183">
        <v>35.891609000000003</v>
      </c>
      <c r="H502" s="48">
        <f t="shared" si="68"/>
        <v>2.1206647729699046E-3</v>
      </c>
      <c r="I502" s="23">
        <f t="shared" si="69"/>
        <v>1.2699549087907438</v>
      </c>
      <c r="L502" s="22"/>
      <c r="N502" s="50">
        <f t="shared" si="63"/>
        <v>41443</v>
      </c>
      <c r="O502" s="51">
        <f t="shared" si="70"/>
        <v>128.33180848627413</v>
      </c>
      <c r="P502" s="51">
        <f t="shared" si="64"/>
        <v>125.25513701020424</v>
      </c>
      <c r="Q502" s="56">
        <f t="shared" si="65"/>
        <v>1651.8100589999999</v>
      </c>
      <c r="R502" s="52">
        <f t="shared" si="66"/>
        <v>35.891609000000003</v>
      </c>
    </row>
    <row r="503" spans="2:18">
      <c r="B503" s="47">
        <v>41444</v>
      </c>
      <c r="C503" s="183">
        <v>1628.9300539999999</v>
      </c>
      <c r="D503" s="23">
        <f t="shared" si="67"/>
        <v>-1.3851474553830623E-2</v>
      </c>
      <c r="E503" s="23">
        <f t="shared" si="71"/>
        <v>1.2701581180856869</v>
      </c>
      <c r="F503" s="47">
        <v>41444</v>
      </c>
      <c r="G503" s="183">
        <v>35.273840999999997</v>
      </c>
      <c r="H503" s="48">
        <f t="shared" si="68"/>
        <v>-1.7212045300059042E-2</v>
      </c>
      <c r="I503" s="23">
        <f t="shared" si="69"/>
        <v>1.2527428634906848</v>
      </c>
      <c r="L503" s="22"/>
      <c r="N503" s="50">
        <f t="shared" si="63"/>
        <v>41444</v>
      </c>
      <c r="O503" s="51">
        <f t="shared" si="70"/>
        <v>126.55422370657942</v>
      </c>
      <c r="P503" s="51">
        <f t="shared" si="64"/>
        <v>123.09923991791949</v>
      </c>
      <c r="Q503" s="56">
        <f t="shared" si="65"/>
        <v>1628.9300539999999</v>
      </c>
      <c r="R503" s="52">
        <f t="shared" si="66"/>
        <v>35.273840999999997</v>
      </c>
    </row>
    <row r="504" spans="2:18">
      <c r="B504" s="47">
        <v>41445</v>
      </c>
      <c r="C504" s="183">
        <v>1588.1899410000001</v>
      </c>
      <c r="D504" s="23">
        <f t="shared" si="67"/>
        <v>-2.5010351365277073E-2</v>
      </c>
      <c r="E504" s="23">
        <f t="shared" si="71"/>
        <v>1.2451477667204098</v>
      </c>
      <c r="F504" s="47">
        <v>41445</v>
      </c>
      <c r="G504" s="183">
        <v>34.483896999999999</v>
      </c>
      <c r="H504" s="48">
        <f t="shared" si="68"/>
        <v>-2.2394612483511489E-2</v>
      </c>
      <c r="I504" s="23">
        <f t="shared" si="69"/>
        <v>1.2303482510071733</v>
      </c>
      <c r="N504" s="50">
        <f t="shared" si="63"/>
        <v>41445</v>
      </c>
      <c r="O504" s="51">
        <f t="shared" si="70"/>
        <v>123.38905810491798</v>
      </c>
      <c r="P504" s="51">
        <f t="shared" si="64"/>
        <v>120.34248014294289</v>
      </c>
      <c r="Q504" s="56">
        <f t="shared" si="65"/>
        <v>1588.1899410000001</v>
      </c>
      <c r="R504" s="52">
        <f t="shared" si="66"/>
        <v>34.483896999999999</v>
      </c>
    </row>
    <row r="505" spans="2:18">
      <c r="B505" s="47">
        <v>41446</v>
      </c>
      <c r="C505" s="183">
        <v>1592.4300539999999</v>
      </c>
      <c r="D505" s="23">
        <f t="shared" si="67"/>
        <v>2.6697770150401201E-3</v>
      </c>
      <c r="E505" s="23">
        <f t="shared" si="71"/>
        <v>1.24781754373545</v>
      </c>
      <c r="F505" s="47">
        <v>41446</v>
      </c>
      <c r="G505" s="183">
        <v>35.425750000000001</v>
      </c>
      <c r="H505" s="48">
        <f t="shared" si="68"/>
        <v>2.7312835321367634E-2</v>
      </c>
      <c r="I505" s="23">
        <f t="shared" si="69"/>
        <v>1.2576610863285409</v>
      </c>
      <c r="N505" s="50">
        <f t="shared" si="63"/>
        <v>41446</v>
      </c>
      <c r="O505" s="51">
        <f t="shared" si="70"/>
        <v>123.71847937615397</v>
      </c>
      <c r="P505" s="51">
        <f t="shared" si="64"/>
        <v>123.62937448525201</v>
      </c>
      <c r="Q505" s="56">
        <f t="shared" si="65"/>
        <v>1592.4300539999999</v>
      </c>
      <c r="R505" s="52">
        <f t="shared" si="66"/>
        <v>35.425750000000001</v>
      </c>
    </row>
    <row r="506" spans="2:18">
      <c r="B506" s="47">
        <v>41449</v>
      </c>
      <c r="C506" s="183">
        <v>1573.089966</v>
      </c>
      <c r="D506" s="23">
        <f t="shared" si="67"/>
        <v>-1.2145015695615546E-2</v>
      </c>
      <c r="E506" s="23">
        <f t="shared" si="71"/>
        <v>1.2356725280398344</v>
      </c>
      <c r="F506" s="47">
        <v>41449</v>
      </c>
      <c r="G506" s="183">
        <v>35.177629000000003</v>
      </c>
      <c r="H506" s="48">
        <f t="shared" si="68"/>
        <v>-7.0039730986640736E-3</v>
      </c>
      <c r="I506" s="23">
        <f t="shared" si="69"/>
        <v>1.2506571132298769</v>
      </c>
      <c r="N506" s="50">
        <f t="shared" si="63"/>
        <v>41449</v>
      </c>
      <c r="O506" s="51">
        <f t="shared" si="70"/>
        <v>122.21591650229288</v>
      </c>
      <c r="P506" s="51">
        <f t="shared" si="64"/>
        <v>122.76347767215266</v>
      </c>
      <c r="Q506" s="56">
        <f t="shared" si="65"/>
        <v>1573.089966</v>
      </c>
      <c r="R506" s="52">
        <f t="shared" si="66"/>
        <v>35.177629000000003</v>
      </c>
    </row>
    <row r="507" spans="2:18">
      <c r="B507" s="47">
        <v>41450</v>
      </c>
      <c r="C507" s="183">
        <v>1588.030029</v>
      </c>
      <c r="D507" s="23">
        <f t="shared" si="67"/>
        <v>9.4972718171923987E-3</v>
      </c>
      <c r="E507" s="23">
        <f t="shared" si="71"/>
        <v>1.2451697998570268</v>
      </c>
      <c r="F507" s="47">
        <v>41450</v>
      </c>
      <c r="G507" s="183">
        <v>35.192816999999998</v>
      </c>
      <c r="H507" s="48">
        <f t="shared" si="68"/>
        <v>4.3175166808406829E-4</v>
      </c>
      <c r="I507" s="23">
        <f t="shared" si="69"/>
        <v>1.251088864897961</v>
      </c>
      <c r="L507" s="22"/>
      <c r="N507" s="50">
        <f t="shared" si="63"/>
        <v>41450</v>
      </c>
      <c r="O507" s="51">
        <f t="shared" si="70"/>
        <v>123.37663428170245</v>
      </c>
      <c r="P507" s="51">
        <f t="shared" si="64"/>
        <v>122.81648100841743</v>
      </c>
      <c r="Q507" s="56">
        <f t="shared" si="65"/>
        <v>1588.030029</v>
      </c>
      <c r="R507" s="52">
        <f t="shared" si="66"/>
        <v>35.192816999999998</v>
      </c>
    </row>
    <row r="508" spans="2:18">
      <c r="B508" s="47">
        <v>41451</v>
      </c>
      <c r="C508" s="183">
        <v>1603.26001</v>
      </c>
      <c r="D508" s="23">
        <f t="shared" si="67"/>
        <v>9.5904867803981997E-3</v>
      </c>
      <c r="E508" s="23">
        <f t="shared" si="71"/>
        <v>1.254760286637425</v>
      </c>
      <c r="F508" s="47">
        <v>41451</v>
      </c>
      <c r="G508" s="183">
        <v>35.314346</v>
      </c>
      <c r="H508" s="48">
        <f t="shared" si="68"/>
        <v>3.453233084467211E-3</v>
      </c>
      <c r="I508" s="23">
        <f t="shared" si="69"/>
        <v>1.2545420979824282</v>
      </c>
      <c r="N508" s="50">
        <f t="shared" si="63"/>
        <v>41451</v>
      </c>
      <c r="O508" s="51">
        <f t="shared" si="70"/>
        <v>124.55987626179115</v>
      </c>
      <c r="P508" s="51">
        <f t="shared" si="64"/>
        <v>123.24059494395354</v>
      </c>
      <c r="Q508" s="56">
        <f t="shared" si="65"/>
        <v>1603.26001</v>
      </c>
      <c r="R508" s="52">
        <f t="shared" si="66"/>
        <v>35.314346</v>
      </c>
    </row>
    <row r="509" spans="2:18">
      <c r="B509" s="47">
        <v>41452</v>
      </c>
      <c r="C509" s="183">
        <v>1613.1999510000001</v>
      </c>
      <c r="D509" s="23">
        <f t="shared" si="67"/>
        <v>6.1998309307298438E-3</v>
      </c>
      <c r="E509" s="23">
        <f t="shared" si="71"/>
        <v>1.2609601175681548</v>
      </c>
      <c r="F509" s="47">
        <v>41452</v>
      </c>
      <c r="G509" s="183">
        <v>35.294089999999997</v>
      </c>
      <c r="H509" s="48">
        <f t="shared" si="68"/>
        <v>-5.7359125382083764E-4</v>
      </c>
      <c r="I509" s="23">
        <f t="shared" si="69"/>
        <v>1.2539685067286075</v>
      </c>
      <c r="N509" s="50">
        <f t="shared" si="63"/>
        <v>41452</v>
      </c>
      <c r="O509" s="51">
        <f t="shared" si="70"/>
        <v>125.33212643536686</v>
      </c>
      <c r="P509" s="51">
        <f t="shared" si="64"/>
        <v>123.169905216578</v>
      </c>
      <c r="Q509" s="56">
        <f t="shared" si="65"/>
        <v>1613.1999510000001</v>
      </c>
      <c r="R509" s="52">
        <f t="shared" si="66"/>
        <v>35.294089999999997</v>
      </c>
    </row>
    <row r="510" spans="2:18">
      <c r="B510" s="47">
        <v>41453</v>
      </c>
      <c r="C510" s="183">
        <v>1606.280029</v>
      </c>
      <c r="D510" s="23">
        <f t="shared" si="67"/>
        <v>-4.289562490818577E-3</v>
      </c>
      <c r="E510" s="23">
        <f t="shared" si="71"/>
        <v>1.2566705550773363</v>
      </c>
      <c r="F510" s="47">
        <v>41453</v>
      </c>
      <c r="G510" s="183">
        <v>35.076352999999997</v>
      </c>
      <c r="H510" s="48">
        <f t="shared" si="68"/>
        <v>-6.1692198325554726E-3</v>
      </c>
      <c r="I510" s="23">
        <f t="shared" si="69"/>
        <v>1.2477992868960519</v>
      </c>
      <c r="L510" s="22"/>
      <c r="N510" s="50">
        <f t="shared" si="63"/>
        <v>41453</v>
      </c>
      <c r="O510" s="51">
        <f t="shared" si="70"/>
        <v>124.79450644691519</v>
      </c>
      <c r="P510" s="51">
        <f t="shared" si="64"/>
        <v>122.4100429945419</v>
      </c>
      <c r="Q510" s="56">
        <f t="shared" si="65"/>
        <v>1606.280029</v>
      </c>
      <c r="R510" s="52">
        <f t="shared" si="66"/>
        <v>35.076352999999997</v>
      </c>
    </row>
    <row r="511" spans="2:18">
      <c r="B511" s="47">
        <v>41456</v>
      </c>
      <c r="C511" s="183">
        <v>1614.959961</v>
      </c>
      <c r="D511" s="23">
        <f t="shared" si="67"/>
        <v>5.4037476923645134E-3</v>
      </c>
      <c r="E511" s="23">
        <f t="shared" si="71"/>
        <v>1.2620743027697008</v>
      </c>
      <c r="F511" s="47">
        <v>41456</v>
      </c>
      <c r="G511" s="183">
        <v>35.476387000000003</v>
      </c>
      <c r="H511" s="48">
        <f t="shared" si="68"/>
        <v>1.1404663420966354E-2</v>
      </c>
      <c r="I511" s="23">
        <f t="shared" si="69"/>
        <v>1.2592039503170183</v>
      </c>
      <c r="N511" s="50">
        <f t="shared" si="63"/>
        <v>41456</v>
      </c>
      <c r="O511" s="51">
        <f t="shared" si="70"/>
        <v>125.46886447314746</v>
      </c>
      <c r="P511" s="51">
        <f t="shared" si="64"/>
        <v>123.8060883342407</v>
      </c>
      <c r="Q511" s="56">
        <f t="shared" si="65"/>
        <v>1614.959961</v>
      </c>
      <c r="R511" s="52">
        <f t="shared" si="66"/>
        <v>35.476387000000003</v>
      </c>
    </row>
    <row r="512" spans="2:18">
      <c r="B512" s="47">
        <v>41457</v>
      </c>
      <c r="C512" s="183">
        <v>1614.079956</v>
      </c>
      <c r="D512" s="23">
        <f t="shared" si="67"/>
        <v>-5.4490824618036449E-4</v>
      </c>
      <c r="E512" s="23">
        <f t="shared" si="71"/>
        <v>1.2615293945235204</v>
      </c>
      <c r="F512" s="47">
        <v>41457</v>
      </c>
      <c r="G512" s="183">
        <v>35.278902000000002</v>
      </c>
      <c r="H512" s="48">
        <f t="shared" si="68"/>
        <v>-5.5666604381106044E-3</v>
      </c>
      <c r="I512" s="23">
        <f t="shared" si="69"/>
        <v>1.2536372898789077</v>
      </c>
      <c r="N512" s="50">
        <f t="shared" si="63"/>
        <v>41457</v>
      </c>
      <c r="O512" s="51">
        <f t="shared" si="70"/>
        <v>125.40049545425718</v>
      </c>
      <c r="P512" s="51">
        <f t="shared" si="64"/>
        <v>123.11690188031325</v>
      </c>
      <c r="Q512" s="56">
        <f t="shared" si="65"/>
        <v>1614.079956</v>
      </c>
      <c r="R512" s="52">
        <f t="shared" si="66"/>
        <v>35.278902000000002</v>
      </c>
    </row>
    <row r="513" spans="2:18">
      <c r="B513" s="47">
        <v>41458</v>
      </c>
      <c r="C513" s="183">
        <v>1615.410034</v>
      </c>
      <c r="D513" s="23">
        <f t="shared" si="67"/>
        <v>8.2404715767370185E-4</v>
      </c>
      <c r="E513" s="23">
        <f t="shared" si="71"/>
        <v>1.2623534416811941</v>
      </c>
      <c r="F513" s="47">
        <v>41458</v>
      </c>
      <c r="G513" s="183">
        <v>35.142181000000001</v>
      </c>
      <c r="H513" s="48">
        <f t="shared" si="68"/>
        <v>-3.8754324043305255E-3</v>
      </c>
      <c r="I513" s="23">
        <f t="shared" si="69"/>
        <v>1.249761857474577</v>
      </c>
      <c r="L513" s="22"/>
      <c r="N513" s="50">
        <f t="shared" si="63"/>
        <v>41458</v>
      </c>
      <c r="O513" s="51">
        <f t="shared" si="70"/>
        <v>125.50383137610712</v>
      </c>
      <c r="P513" s="51">
        <f t="shared" si="64"/>
        <v>122.63977064924549</v>
      </c>
      <c r="Q513" s="56">
        <f t="shared" si="65"/>
        <v>1615.410034</v>
      </c>
      <c r="R513" s="52">
        <f t="shared" si="66"/>
        <v>35.142181000000001</v>
      </c>
    </row>
    <row r="514" spans="2:18">
      <c r="B514" s="47">
        <v>41460</v>
      </c>
      <c r="C514" s="183">
        <v>1631.8900149999999</v>
      </c>
      <c r="D514" s="23">
        <f t="shared" si="67"/>
        <v>1.0201732472338909E-2</v>
      </c>
      <c r="E514" s="23">
        <f t="shared" si="71"/>
        <v>1.272555174153533</v>
      </c>
      <c r="F514" s="47">
        <v>41460</v>
      </c>
      <c r="G514" s="183">
        <v>35.385238000000001</v>
      </c>
      <c r="H514" s="48">
        <f t="shared" si="68"/>
        <v>6.9163891677639366E-3</v>
      </c>
      <c r="I514" s="23">
        <f t="shared" si="69"/>
        <v>1.256678246642341</v>
      </c>
      <c r="L514" s="22"/>
      <c r="N514" s="50">
        <f t="shared" si="63"/>
        <v>41460</v>
      </c>
      <c r="O514" s="51">
        <f t="shared" si="70"/>
        <v>126.78418788805972</v>
      </c>
      <c r="P514" s="51">
        <f t="shared" si="64"/>
        <v>123.48799503050098</v>
      </c>
      <c r="Q514" s="56">
        <f t="shared" si="65"/>
        <v>1631.8900149999999</v>
      </c>
      <c r="R514" s="52">
        <f t="shared" si="66"/>
        <v>35.385238000000001</v>
      </c>
    </row>
    <row r="515" spans="2:18">
      <c r="B515" s="47">
        <v>41463</v>
      </c>
      <c r="C515" s="183">
        <v>1640.459961</v>
      </c>
      <c r="D515" s="23">
        <f t="shared" si="67"/>
        <v>5.2515463182118971E-3</v>
      </c>
      <c r="E515" s="23">
        <f t="shared" si="71"/>
        <v>1.2778067204717449</v>
      </c>
      <c r="F515" s="47">
        <v>41463</v>
      </c>
      <c r="G515" s="183">
        <v>35.987822000000001</v>
      </c>
      <c r="H515" s="48">
        <f t="shared" si="68"/>
        <v>1.7029248185359114E-2</v>
      </c>
      <c r="I515" s="23">
        <f t="shared" si="69"/>
        <v>1.2737074948277001</v>
      </c>
      <c r="N515" s="50">
        <f t="shared" si="63"/>
        <v>41463</v>
      </c>
      <c r="O515" s="51">
        <f t="shared" si="70"/>
        <v>127.45000092317073</v>
      </c>
      <c r="P515" s="51">
        <f t="shared" si="64"/>
        <v>125.59090274578779</v>
      </c>
      <c r="Q515" s="56">
        <f t="shared" si="65"/>
        <v>1640.459961</v>
      </c>
      <c r="R515" s="52">
        <f t="shared" si="66"/>
        <v>35.987822000000001</v>
      </c>
    </row>
    <row r="516" spans="2:18">
      <c r="B516" s="47">
        <v>41464</v>
      </c>
      <c r="C516" s="183">
        <v>1652.3199460000001</v>
      </c>
      <c r="D516" s="23">
        <f t="shared" si="67"/>
        <v>7.2296705082459667E-3</v>
      </c>
      <c r="E516" s="23">
        <f t="shared" si="71"/>
        <v>1.2850363909799909</v>
      </c>
      <c r="F516" s="47">
        <v>41464</v>
      </c>
      <c r="G516" s="183">
        <v>36.180242999999997</v>
      </c>
      <c r="H516" s="48">
        <f t="shared" si="68"/>
        <v>5.3468364937450108E-3</v>
      </c>
      <c r="I516" s="23">
        <f t="shared" si="69"/>
        <v>1.2790543313214451</v>
      </c>
      <c r="N516" s="50">
        <f t="shared" ref="N516:N579" si="72">B516</f>
        <v>41464</v>
      </c>
      <c r="O516" s="51">
        <f t="shared" si="70"/>
        <v>128.37142243612092</v>
      </c>
      <c r="P516" s="51">
        <f t="shared" ref="P516:P579" si="73">(R516/$R$3)*100</f>
        <v>126.26241676787133</v>
      </c>
      <c r="Q516" s="56">
        <f t="shared" ref="Q516:Q579" si="74">C516</f>
        <v>1652.3199460000001</v>
      </c>
      <c r="R516" s="52">
        <f t="shared" ref="R516:R579" si="75">G516</f>
        <v>36.180242999999997</v>
      </c>
    </row>
    <row r="517" spans="2:18">
      <c r="B517" s="47">
        <v>41465</v>
      </c>
      <c r="C517" s="183">
        <v>1652.619995</v>
      </c>
      <c r="D517" s="23">
        <f t="shared" ref="D517:D580" si="76">C517/C516-1</f>
        <v>1.8159255459360146E-4</v>
      </c>
      <c r="E517" s="23">
        <f t="shared" si="71"/>
        <v>1.2852179835345845</v>
      </c>
      <c r="F517" s="47">
        <v>41465</v>
      </c>
      <c r="G517" s="183">
        <v>36.114413999999996</v>
      </c>
      <c r="H517" s="48">
        <f t="shared" ref="H517:H580" si="77">G517/G516-1</f>
        <v>-1.8194736834686864E-3</v>
      </c>
      <c r="I517" s="23">
        <f t="shared" ref="I517:I580" si="78">I516+H517</f>
        <v>1.2772348576379764</v>
      </c>
      <c r="N517" s="50">
        <f t="shared" si="72"/>
        <v>41465</v>
      </c>
      <c r="O517" s="51">
        <f t="shared" ref="O517:O580" si="79">(Q517/$Q$3)*100</f>
        <v>128.39473373065789</v>
      </c>
      <c r="P517" s="51">
        <f t="shared" si="73"/>
        <v>126.03268562335104</v>
      </c>
      <c r="Q517" s="56">
        <f t="shared" si="74"/>
        <v>1652.619995</v>
      </c>
      <c r="R517" s="52">
        <f t="shared" si="75"/>
        <v>36.114413999999996</v>
      </c>
    </row>
    <row r="518" spans="2:18">
      <c r="B518" s="47">
        <v>41466</v>
      </c>
      <c r="C518" s="183">
        <v>1675.0200199999999</v>
      </c>
      <c r="D518" s="23">
        <f t="shared" si="76"/>
        <v>1.3554250261869738E-2</v>
      </c>
      <c r="E518" s="23">
        <f t="shared" ref="E518:E581" si="80">E517+D518</f>
        <v>1.2987722337964542</v>
      </c>
      <c r="F518" s="47">
        <v>41466</v>
      </c>
      <c r="G518" s="183">
        <v>36.772697999999998</v>
      </c>
      <c r="H518" s="48">
        <f t="shared" si="77"/>
        <v>1.8227735884071228E-2</v>
      </c>
      <c r="I518" s="23">
        <f t="shared" si="78"/>
        <v>1.2954625935220476</v>
      </c>
      <c r="N518" s="50">
        <f t="shared" si="72"/>
        <v>41466</v>
      </c>
      <c r="O518" s="51">
        <f t="shared" si="79"/>
        <v>130.13502808394938</v>
      </c>
      <c r="P518" s="51">
        <f t="shared" si="73"/>
        <v>128.32997612965366</v>
      </c>
      <c r="Q518" s="56">
        <f t="shared" si="74"/>
        <v>1675.0200199999999</v>
      </c>
      <c r="R518" s="52">
        <f t="shared" si="75"/>
        <v>36.772697999999998</v>
      </c>
    </row>
    <row r="519" spans="2:18">
      <c r="B519" s="47">
        <v>41467</v>
      </c>
      <c r="C519" s="183">
        <v>1680.1899410000001</v>
      </c>
      <c r="D519" s="23">
        <f t="shared" si="76"/>
        <v>3.0864831096168999E-3</v>
      </c>
      <c r="E519" s="23">
        <f t="shared" si="80"/>
        <v>1.3018587169060711</v>
      </c>
      <c r="F519" s="47">
        <v>41467</v>
      </c>
      <c r="G519" s="183">
        <v>36.711933000000002</v>
      </c>
      <c r="H519" s="48">
        <f t="shared" si="77"/>
        <v>-1.6524487814301159E-3</v>
      </c>
      <c r="I519" s="23">
        <f t="shared" si="78"/>
        <v>1.2938101447406174</v>
      </c>
      <c r="N519" s="50">
        <f t="shared" si="72"/>
        <v>41467</v>
      </c>
      <c r="O519" s="51">
        <f t="shared" si="79"/>
        <v>130.53668765009999</v>
      </c>
      <c r="P519" s="51">
        <f t="shared" si="73"/>
        <v>128.11791741697726</v>
      </c>
      <c r="Q519" s="56">
        <f t="shared" si="74"/>
        <v>1680.1899410000001</v>
      </c>
      <c r="R519" s="52">
        <f t="shared" si="75"/>
        <v>36.711933000000002</v>
      </c>
    </row>
    <row r="520" spans="2:18">
      <c r="B520" s="47">
        <v>41470</v>
      </c>
      <c r="C520" s="183">
        <v>1682.5</v>
      </c>
      <c r="D520" s="23">
        <f t="shared" si="76"/>
        <v>1.3748796749877279E-3</v>
      </c>
      <c r="E520" s="23">
        <f t="shared" si="80"/>
        <v>1.3032335965810589</v>
      </c>
      <c r="F520" s="47">
        <v>41470</v>
      </c>
      <c r="G520" s="183">
        <v>36.803082000000003</v>
      </c>
      <c r="H520" s="48">
        <f t="shared" si="77"/>
        <v>2.4828166906929461E-3</v>
      </c>
      <c r="I520" s="23">
        <f t="shared" si="78"/>
        <v>1.2962929614313103</v>
      </c>
      <c r="N520" s="50">
        <f t="shared" si="72"/>
        <v>41470</v>
      </c>
      <c r="O520" s="51">
        <f t="shared" si="79"/>
        <v>130.71615988879034</v>
      </c>
      <c r="P520" s="51">
        <f t="shared" si="73"/>
        <v>128.43601072071695</v>
      </c>
      <c r="Q520" s="56">
        <f t="shared" si="74"/>
        <v>1682.5</v>
      </c>
      <c r="R520" s="52">
        <f t="shared" si="75"/>
        <v>36.803082000000003</v>
      </c>
    </row>
    <row r="521" spans="2:18">
      <c r="B521" s="47">
        <v>41471</v>
      </c>
      <c r="C521" s="183">
        <v>1676.26001</v>
      </c>
      <c r="D521" s="23">
        <f t="shared" si="76"/>
        <v>-3.7087607726598026E-3</v>
      </c>
      <c r="E521" s="23">
        <f t="shared" si="80"/>
        <v>1.2995248358083991</v>
      </c>
      <c r="F521" s="47">
        <v>41471</v>
      </c>
      <c r="G521" s="183">
        <v>36.879038000000001</v>
      </c>
      <c r="H521" s="48">
        <f t="shared" si="77"/>
        <v>2.0638488917856801E-3</v>
      </c>
      <c r="I521" s="23">
        <f t="shared" si="78"/>
        <v>1.298356810323096</v>
      </c>
      <c r="N521" s="50">
        <f t="shared" si="72"/>
        <v>41471</v>
      </c>
      <c r="O521" s="51">
        <f t="shared" si="79"/>
        <v>130.23136492264209</v>
      </c>
      <c r="P521" s="51">
        <f t="shared" si="73"/>
        <v>128.70108323910827</v>
      </c>
      <c r="Q521" s="56">
        <f t="shared" si="74"/>
        <v>1676.26001</v>
      </c>
      <c r="R521" s="52">
        <f t="shared" si="75"/>
        <v>36.879038000000001</v>
      </c>
    </row>
    <row r="522" spans="2:18">
      <c r="B522" s="47">
        <v>41472</v>
      </c>
      <c r="C522" s="183">
        <v>1680.910034</v>
      </c>
      <c r="D522" s="23">
        <f t="shared" si="76"/>
        <v>2.7740469690020753E-3</v>
      </c>
      <c r="E522" s="23">
        <f t="shared" si="80"/>
        <v>1.3022988827774011</v>
      </c>
      <c r="F522" s="47">
        <v>41472</v>
      </c>
      <c r="G522" s="183">
        <v>36.995499000000002</v>
      </c>
      <c r="H522" s="48">
        <f t="shared" si="77"/>
        <v>3.1579185986359004E-3</v>
      </c>
      <c r="I522" s="23">
        <f t="shared" si="78"/>
        <v>1.3015147289217319</v>
      </c>
      <c r="L522" s="22"/>
      <c r="N522" s="50">
        <f t="shared" si="72"/>
        <v>41472</v>
      </c>
      <c r="O522" s="51">
        <f t="shared" si="79"/>
        <v>130.59263284577474</v>
      </c>
      <c r="P522" s="51">
        <f t="shared" si="73"/>
        <v>129.10751078353366</v>
      </c>
      <c r="Q522" s="56">
        <f t="shared" si="74"/>
        <v>1680.910034</v>
      </c>
      <c r="R522" s="52">
        <f t="shared" si="75"/>
        <v>36.995499000000002</v>
      </c>
    </row>
    <row r="523" spans="2:18">
      <c r="B523" s="47">
        <v>41473</v>
      </c>
      <c r="C523" s="183">
        <v>1689.369995</v>
      </c>
      <c r="D523" s="23">
        <f t="shared" si="76"/>
        <v>5.0329647803148969E-3</v>
      </c>
      <c r="E523" s="23">
        <f t="shared" si="80"/>
        <v>1.307331847557716</v>
      </c>
      <c r="F523" s="47">
        <v>41473</v>
      </c>
      <c r="G523" s="183">
        <v>37.015754999999999</v>
      </c>
      <c r="H523" s="48">
        <f t="shared" si="77"/>
        <v>5.4752606526520253E-4</v>
      </c>
      <c r="I523" s="23">
        <f t="shared" si="78"/>
        <v>1.3020622549869971</v>
      </c>
      <c r="N523" s="50">
        <f t="shared" si="72"/>
        <v>41473</v>
      </c>
      <c r="O523" s="51">
        <f t="shared" si="79"/>
        <v>131.24990096745614</v>
      </c>
      <c r="P523" s="51">
        <f t="shared" si="73"/>
        <v>129.17820051090916</v>
      </c>
      <c r="Q523" s="56">
        <f t="shared" si="74"/>
        <v>1689.369995</v>
      </c>
      <c r="R523" s="52">
        <f t="shared" si="75"/>
        <v>37.015754999999999</v>
      </c>
    </row>
    <row r="524" spans="2:18">
      <c r="B524" s="47">
        <v>41474</v>
      </c>
      <c r="C524" s="183">
        <v>1692.089966</v>
      </c>
      <c r="D524" s="23">
        <f t="shared" si="76"/>
        <v>1.6100504969605023E-3</v>
      </c>
      <c r="E524" s="23">
        <f t="shared" si="80"/>
        <v>1.3089418980546765</v>
      </c>
      <c r="F524" s="47">
        <v>41474</v>
      </c>
      <c r="G524" s="183">
        <v>37.491745999999999</v>
      </c>
      <c r="H524" s="48">
        <f t="shared" si="77"/>
        <v>1.2859146058212145E-2</v>
      </c>
      <c r="I524" s="23">
        <f t="shared" si="78"/>
        <v>1.3149214010452093</v>
      </c>
      <c r="L524" s="22"/>
      <c r="N524" s="50">
        <f t="shared" si="72"/>
        <v>41474</v>
      </c>
      <c r="O524" s="51">
        <f t="shared" si="79"/>
        <v>131.46121993573482</v>
      </c>
      <c r="P524" s="51">
        <f t="shared" si="73"/>
        <v>130.83932185881596</v>
      </c>
      <c r="Q524" s="56">
        <f t="shared" si="74"/>
        <v>1692.089966</v>
      </c>
      <c r="R524" s="52">
        <f t="shared" si="75"/>
        <v>37.491745999999999</v>
      </c>
    </row>
    <row r="525" spans="2:18">
      <c r="B525" s="47">
        <v>41477</v>
      </c>
      <c r="C525" s="183">
        <v>1695.530029</v>
      </c>
      <c r="D525" s="23">
        <f t="shared" si="76"/>
        <v>2.033026061925236E-3</v>
      </c>
      <c r="E525" s="23">
        <f t="shared" si="80"/>
        <v>1.3109749241166018</v>
      </c>
      <c r="F525" s="47">
        <v>41477</v>
      </c>
      <c r="G525" s="183">
        <v>37.689230999999999</v>
      </c>
      <c r="H525" s="48">
        <f t="shared" si="77"/>
        <v>5.2674260622591618E-3</v>
      </c>
      <c r="I525" s="23">
        <f t="shared" si="78"/>
        <v>1.3201888271074684</v>
      </c>
      <c r="N525" s="50">
        <f t="shared" si="72"/>
        <v>41477</v>
      </c>
      <c r="O525" s="51">
        <f t="shared" si="79"/>
        <v>131.72848402199665</v>
      </c>
      <c r="P525" s="51">
        <f t="shared" si="73"/>
        <v>131.52850831274341</v>
      </c>
      <c r="Q525" s="56">
        <f t="shared" si="74"/>
        <v>1695.530029</v>
      </c>
      <c r="R525" s="52">
        <f t="shared" si="75"/>
        <v>37.689230999999999</v>
      </c>
    </row>
    <row r="526" spans="2:18">
      <c r="B526" s="47">
        <v>41478</v>
      </c>
      <c r="C526" s="183">
        <v>1692.3900149999999</v>
      </c>
      <c r="D526" s="23">
        <f t="shared" si="76"/>
        <v>-1.8519365309336289E-3</v>
      </c>
      <c r="E526" s="23">
        <f t="shared" si="80"/>
        <v>1.3091229875856683</v>
      </c>
      <c r="F526" s="47">
        <v>41478</v>
      </c>
      <c r="G526" s="183">
        <v>37.618338000000001</v>
      </c>
      <c r="H526" s="48">
        <f t="shared" si="77"/>
        <v>-1.8809882324209992E-3</v>
      </c>
      <c r="I526" s="23">
        <f t="shared" si="78"/>
        <v>1.3183078388750475</v>
      </c>
      <c r="L526" s="22"/>
      <c r="N526" s="50">
        <f t="shared" si="72"/>
        <v>41478</v>
      </c>
      <c r="O526" s="51">
        <f t="shared" si="79"/>
        <v>131.48453123027178</v>
      </c>
      <c r="P526" s="51">
        <f t="shared" si="73"/>
        <v>131.28110473637923</v>
      </c>
      <c r="Q526" s="56">
        <f t="shared" si="74"/>
        <v>1692.3900149999999</v>
      </c>
      <c r="R526" s="52">
        <f t="shared" si="75"/>
        <v>37.618338000000001</v>
      </c>
    </row>
    <row r="527" spans="2:18">
      <c r="B527" s="47">
        <v>41479</v>
      </c>
      <c r="C527" s="183">
        <v>1685.9399410000001</v>
      </c>
      <c r="D527" s="23">
        <f t="shared" si="76"/>
        <v>-3.8112219658775759E-3</v>
      </c>
      <c r="E527" s="23">
        <f t="shared" si="80"/>
        <v>1.3053117656197908</v>
      </c>
      <c r="F527" s="47">
        <v>41479</v>
      </c>
      <c r="G527" s="183">
        <v>37.279071999999999</v>
      </c>
      <c r="H527" s="48">
        <f t="shared" si="77"/>
        <v>-9.0186334122470679E-3</v>
      </c>
      <c r="I527" s="23">
        <f t="shared" si="78"/>
        <v>1.3092892054628005</v>
      </c>
      <c r="N527" s="50">
        <f t="shared" si="72"/>
        <v>41479</v>
      </c>
      <c r="O527" s="51">
        <f t="shared" si="79"/>
        <v>130.98341449667384</v>
      </c>
      <c r="P527" s="51">
        <f t="shared" si="73"/>
        <v>130.09712857880703</v>
      </c>
      <c r="Q527" s="56">
        <f t="shared" si="74"/>
        <v>1685.9399410000001</v>
      </c>
      <c r="R527" s="52">
        <f t="shared" si="75"/>
        <v>37.279071999999999</v>
      </c>
    </row>
    <row r="528" spans="2:18">
      <c r="B528" s="47">
        <v>41480</v>
      </c>
      <c r="C528" s="183">
        <v>1690.25</v>
      </c>
      <c r="D528" s="23">
        <f t="shared" si="76"/>
        <v>2.5564724431663688E-3</v>
      </c>
      <c r="E528" s="23">
        <f t="shared" si="80"/>
        <v>1.3078682380629572</v>
      </c>
      <c r="F528" s="47">
        <v>41480</v>
      </c>
      <c r="G528" s="183">
        <v>36.868907</v>
      </c>
      <c r="H528" s="48">
        <f t="shared" si="77"/>
        <v>-1.1002553926235059E-2</v>
      </c>
      <c r="I528" s="23">
        <f t="shared" si="78"/>
        <v>1.2982866515365654</v>
      </c>
      <c r="N528" s="50">
        <f t="shared" si="72"/>
        <v>41480</v>
      </c>
      <c r="O528" s="51">
        <f t="shared" si="79"/>
        <v>131.31826998634642</v>
      </c>
      <c r="P528" s="51">
        <f t="shared" si="73"/>
        <v>128.66572790597039</v>
      </c>
      <c r="Q528" s="56">
        <f t="shared" si="74"/>
        <v>1690.25</v>
      </c>
      <c r="R528" s="52">
        <f t="shared" si="75"/>
        <v>36.868907</v>
      </c>
    </row>
    <row r="529" spans="2:18">
      <c r="B529" s="47">
        <v>41481</v>
      </c>
      <c r="C529" s="183">
        <v>1691.650024</v>
      </c>
      <c r="D529" s="23">
        <f t="shared" si="76"/>
        <v>8.2829403934336909E-4</v>
      </c>
      <c r="E529" s="23">
        <f t="shared" si="80"/>
        <v>1.3086965321023005</v>
      </c>
      <c r="F529" s="47">
        <v>41481</v>
      </c>
      <c r="G529" s="183">
        <v>36.975242999999999</v>
      </c>
      <c r="H529" s="48">
        <f t="shared" si="77"/>
        <v>2.8841646973694068E-3</v>
      </c>
      <c r="I529" s="23">
        <f t="shared" si="78"/>
        <v>1.3011708162339348</v>
      </c>
      <c r="L529" s="22"/>
      <c r="N529" s="50">
        <f t="shared" si="72"/>
        <v>41481</v>
      </c>
      <c r="O529" s="51">
        <f t="shared" si="79"/>
        <v>131.42704012663299</v>
      </c>
      <c r="P529" s="51">
        <f t="shared" si="73"/>
        <v>129.03682105615812</v>
      </c>
      <c r="Q529" s="56">
        <f t="shared" si="74"/>
        <v>1691.650024</v>
      </c>
      <c r="R529" s="52">
        <f t="shared" si="75"/>
        <v>36.975242999999999</v>
      </c>
    </row>
    <row r="530" spans="2:18">
      <c r="B530" s="47">
        <v>41484</v>
      </c>
      <c r="C530" s="183">
        <v>1685.329956</v>
      </c>
      <c r="D530" s="23">
        <f t="shared" si="76"/>
        <v>-3.7360375434251081E-3</v>
      </c>
      <c r="E530" s="23">
        <f t="shared" si="80"/>
        <v>1.3049604945588755</v>
      </c>
      <c r="F530" s="47">
        <v>41484</v>
      </c>
      <c r="G530" s="183">
        <v>36.879038000000001</v>
      </c>
      <c r="H530" s="48">
        <f t="shared" si="77"/>
        <v>-2.6018760715108558E-3</v>
      </c>
      <c r="I530" s="23">
        <f t="shared" si="78"/>
        <v>1.2985689401624239</v>
      </c>
      <c r="N530" s="50">
        <f t="shared" si="72"/>
        <v>41484</v>
      </c>
      <c r="O530" s="51">
        <f t="shared" si="79"/>
        <v>130.93602377049868</v>
      </c>
      <c r="P530" s="51">
        <f t="shared" si="73"/>
        <v>128.70108323910827</v>
      </c>
      <c r="Q530" s="56">
        <f t="shared" si="74"/>
        <v>1685.329956</v>
      </c>
      <c r="R530" s="52">
        <f t="shared" si="75"/>
        <v>36.879038000000001</v>
      </c>
    </row>
    <row r="531" spans="2:18">
      <c r="B531" s="47">
        <v>41485</v>
      </c>
      <c r="C531" s="183">
        <v>1685.959961</v>
      </c>
      <c r="D531" s="23">
        <f t="shared" si="76"/>
        <v>3.7381700702421305E-4</v>
      </c>
      <c r="E531" s="23">
        <f t="shared" si="80"/>
        <v>1.3053343115658997</v>
      </c>
      <c r="F531" s="47">
        <v>41485</v>
      </c>
      <c r="G531" s="183">
        <v>37.23856</v>
      </c>
      <c r="H531" s="48">
        <f t="shared" si="77"/>
        <v>9.7486816223351092E-3</v>
      </c>
      <c r="I531" s="23">
        <f t="shared" si="78"/>
        <v>1.308317621784759</v>
      </c>
      <c r="L531" s="22"/>
      <c r="N531" s="50">
        <f t="shared" si="72"/>
        <v>41485</v>
      </c>
      <c r="O531" s="51">
        <f t="shared" si="79"/>
        <v>130.98496988301619</v>
      </c>
      <c r="P531" s="51">
        <f t="shared" si="73"/>
        <v>129.95574912405598</v>
      </c>
      <c r="Q531" s="56">
        <f t="shared" si="74"/>
        <v>1685.959961</v>
      </c>
      <c r="R531" s="52">
        <f t="shared" si="75"/>
        <v>37.23856</v>
      </c>
    </row>
    <row r="532" spans="2:18">
      <c r="B532" s="47">
        <v>41486</v>
      </c>
      <c r="C532" s="183">
        <v>1685.7299800000001</v>
      </c>
      <c r="D532" s="23">
        <f t="shared" si="76"/>
        <v>-1.3640952651305938E-4</v>
      </c>
      <c r="E532" s="23">
        <f t="shared" si="80"/>
        <v>1.3051979020393867</v>
      </c>
      <c r="F532" s="47">
        <v>41486</v>
      </c>
      <c r="G532" s="183">
        <v>36.985374999999998</v>
      </c>
      <c r="H532" s="48">
        <f t="shared" si="77"/>
        <v>-6.7990008206547659E-3</v>
      </c>
      <c r="I532" s="23">
        <f t="shared" si="78"/>
        <v>1.3015186209641043</v>
      </c>
      <c r="L532" s="22"/>
      <c r="N532" s="50">
        <f t="shared" si="72"/>
        <v>41486</v>
      </c>
      <c r="O532" s="51">
        <f t="shared" si="79"/>
        <v>130.96710228529415</v>
      </c>
      <c r="P532" s="51">
        <f t="shared" si="73"/>
        <v>129.07217987911272</v>
      </c>
      <c r="Q532" s="56">
        <f t="shared" si="74"/>
        <v>1685.7299800000001</v>
      </c>
      <c r="R532" s="52">
        <f t="shared" si="75"/>
        <v>36.985374999999998</v>
      </c>
    </row>
    <row r="533" spans="2:18">
      <c r="B533" s="47">
        <v>41487</v>
      </c>
      <c r="C533" s="183">
        <v>1706.869995</v>
      </c>
      <c r="D533" s="23">
        <f t="shared" si="76"/>
        <v>1.2540570109573546E-2</v>
      </c>
      <c r="E533" s="23">
        <f t="shared" si="80"/>
        <v>1.3177384721489602</v>
      </c>
      <c r="F533" s="47">
        <v>41487</v>
      </c>
      <c r="G533" s="183">
        <v>36.560020999999999</v>
      </c>
      <c r="H533" s="48">
        <f t="shared" si="77"/>
        <v>-1.1500599899284425E-2</v>
      </c>
      <c r="I533" s="23">
        <f t="shared" si="78"/>
        <v>1.29001802106482</v>
      </c>
      <c r="N533" s="50">
        <f t="shared" si="72"/>
        <v>41487</v>
      </c>
      <c r="O533" s="51">
        <f t="shared" si="79"/>
        <v>132.60950441355055</v>
      </c>
      <c r="P533" s="51">
        <f t="shared" si="73"/>
        <v>127.58777238019459</v>
      </c>
      <c r="Q533" s="56">
        <f t="shared" si="74"/>
        <v>1706.869995</v>
      </c>
      <c r="R533" s="52">
        <f t="shared" si="75"/>
        <v>36.560020999999999</v>
      </c>
    </row>
    <row r="534" spans="2:18">
      <c r="B534" s="47">
        <v>41488</v>
      </c>
      <c r="C534" s="183">
        <v>1709.670044</v>
      </c>
      <c r="D534" s="23">
        <f t="shared" si="76"/>
        <v>1.6404582705198401E-3</v>
      </c>
      <c r="E534" s="23">
        <f t="shared" si="80"/>
        <v>1.3193789304194801</v>
      </c>
      <c r="F534" s="47">
        <v>41488</v>
      </c>
      <c r="G534" s="183">
        <v>35.668807999999999</v>
      </c>
      <c r="H534" s="48">
        <f t="shared" si="77"/>
        <v>-2.437670919280932E-2</v>
      </c>
      <c r="I534" s="23">
        <f t="shared" si="78"/>
        <v>1.2656413118720107</v>
      </c>
      <c r="N534" s="50">
        <f t="shared" si="72"/>
        <v>41488</v>
      </c>
      <c r="O534" s="51">
        <f t="shared" si="79"/>
        <v>132.82704477181528</v>
      </c>
      <c r="P534" s="51">
        <f t="shared" si="73"/>
        <v>124.47760235632424</v>
      </c>
      <c r="Q534" s="56">
        <f t="shared" si="74"/>
        <v>1709.670044</v>
      </c>
      <c r="R534" s="52">
        <f t="shared" si="75"/>
        <v>35.668807999999999</v>
      </c>
    </row>
    <row r="535" spans="2:18">
      <c r="B535" s="47">
        <v>41491</v>
      </c>
      <c r="C535" s="183">
        <v>1707.1400149999999</v>
      </c>
      <c r="D535" s="23">
        <f t="shared" si="76"/>
        <v>-1.479834666858082E-3</v>
      </c>
      <c r="E535" s="23">
        <f t="shared" si="80"/>
        <v>1.317899095752622</v>
      </c>
      <c r="F535" s="47">
        <v>41491</v>
      </c>
      <c r="G535" s="183">
        <v>36.008077999999998</v>
      </c>
      <c r="H535" s="48">
        <f t="shared" si="77"/>
        <v>9.5116719347616563E-3</v>
      </c>
      <c r="I535" s="23">
        <f t="shared" si="78"/>
        <v>1.2751529838067723</v>
      </c>
      <c r="L535" s="22"/>
      <c r="N535" s="50">
        <f t="shared" si="72"/>
        <v>41491</v>
      </c>
      <c r="O535" s="51">
        <f t="shared" si="79"/>
        <v>132.63048270626564</v>
      </c>
      <c r="P535" s="51">
        <f t="shared" si="73"/>
        <v>125.66159247316328</v>
      </c>
      <c r="Q535" s="56">
        <f t="shared" si="74"/>
        <v>1707.1400149999999</v>
      </c>
      <c r="R535" s="52">
        <f t="shared" si="75"/>
        <v>36.008077999999998</v>
      </c>
    </row>
    <row r="536" spans="2:18">
      <c r="B536" s="47">
        <v>41492</v>
      </c>
      <c r="C536" s="183">
        <v>1697.369995</v>
      </c>
      <c r="D536" s="23">
        <f t="shared" si="76"/>
        <v>-5.7230337957955291E-3</v>
      </c>
      <c r="E536" s="23">
        <f t="shared" si="80"/>
        <v>1.3121760619568263</v>
      </c>
      <c r="F536" s="47">
        <v>41492</v>
      </c>
      <c r="G536" s="183">
        <v>36.468871999999998</v>
      </c>
      <c r="H536" s="48">
        <f t="shared" si="77"/>
        <v>1.2796961837285403E-2</v>
      </c>
      <c r="I536" s="23">
        <f t="shared" si="78"/>
        <v>1.2879499456440577</v>
      </c>
      <c r="N536" s="50">
        <f t="shared" si="72"/>
        <v>41492</v>
      </c>
      <c r="O536" s="51">
        <f t="shared" si="79"/>
        <v>131.87143397138502</v>
      </c>
      <c r="P536" s="51">
        <f t="shared" si="73"/>
        <v>127.26967907645488</v>
      </c>
      <c r="Q536" s="56">
        <f t="shared" si="74"/>
        <v>1697.369995</v>
      </c>
      <c r="R536" s="52">
        <f t="shared" si="75"/>
        <v>36.468871999999998</v>
      </c>
    </row>
    <row r="537" spans="2:18">
      <c r="B537" s="47">
        <v>41493</v>
      </c>
      <c r="C537" s="183">
        <v>1690.910034</v>
      </c>
      <c r="D537" s="23">
        <f t="shared" si="76"/>
        <v>-3.8058649669956424E-3</v>
      </c>
      <c r="E537" s="23">
        <f t="shared" si="80"/>
        <v>1.3083701969898307</v>
      </c>
      <c r="F537" s="47">
        <v>41493</v>
      </c>
      <c r="G537" s="183">
        <v>36.276454999999999</v>
      </c>
      <c r="H537" s="48">
        <f t="shared" si="77"/>
        <v>-5.2761982876794455E-3</v>
      </c>
      <c r="I537" s="23">
        <f t="shared" si="78"/>
        <v>1.2826737473563783</v>
      </c>
      <c r="N537" s="50">
        <f t="shared" si="72"/>
        <v>41493</v>
      </c>
      <c r="O537" s="51">
        <f t="shared" si="79"/>
        <v>131.36954910068584</v>
      </c>
      <c r="P537" s="51">
        <f t="shared" si="73"/>
        <v>126.59817901363819</v>
      </c>
      <c r="Q537" s="56">
        <f t="shared" si="74"/>
        <v>1690.910034</v>
      </c>
      <c r="R537" s="52">
        <f t="shared" si="75"/>
        <v>36.276454999999999</v>
      </c>
    </row>
    <row r="538" spans="2:18">
      <c r="B538" s="47">
        <v>41494</v>
      </c>
      <c r="C538" s="183">
        <v>1697.4799800000001</v>
      </c>
      <c r="D538" s="23">
        <f t="shared" si="76"/>
        <v>3.8854497684055467E-3</v>
      </c>
      <c r="E538" s="23">
        <f t="shared" si="80"/>
        <v>1.3122556467582362</v>
      </c>
      <c r="F538" s="47">
        <v>41494</v>
      </c>
      <c r="G538" s="183">
        <v>37.046138999999997</v>
      </c>
      <c r="H538" s="48">
        <f t="shared" si="77"/>
        <v>2.1217177918845698E-2</v>
      </c>
      <c r="I538" s="23">
        <f t="shared" si="78"/>
        <v>1.303890925275224</v>
      </c>
      <c r="N538" s="50">
        <f t="shared" si="72"/>
        <v>41494</v>
      </c>
      <c r="O538" s="51">
        <f t="shared" si="79"/>
        <v>131.87997888481465</v>
      </c>
      <c r="P538" s="51">
        <f t="shared" si="73"/>
        <v>129.28423510197243</v>
      </c>
      <c r="Q538" s="56">
        <f t="shared" si="74"/>
        <v>1697.4799800000001</v>
      </c>
      <c r="R538" s="52">
        <f t="shared" si="75"/>
        <v>37.046138999999997</v>
      </c>
    </row>
    <row r="539" spans="2:18">
      <c r="B539" s="47">
        <v>41495</v>
      </c>
      <c r="C539" s="183">
        <v>1691.420044</v>
      </c>
      <c r="D539" s="23">
        <f t="shared" si="76"/>
        <v>-3.5699602183232315E-3</v>
      </c>
      <c r="E539" s="23">
        <f t="shared" si="80"/>
        <v>1.308685686539913</v>
      </c>
      <c r="F539" s="47">
        <v>41495</v>
      </c>
      <c r="G539" s="183">
        <v>37.365152999999999</v>
      </c>
      <c r="H539" s="48">
        <f t="shared" si="77"/>
        <v>8.611261756589661E-3</v>
      </c>
      <c r="I539" s="23">
        <f t="shared" si="78"/>
        <v>1.3125021870318136</v>
      </c>
      <c r="N539" s="50">
        <f t="shared" si="72"/>
        <v>41495</v>
      </c>
      <c r="O539" s="51">
        <f t="shared" si="79"/>
        <v>131.40917260660257</v>
      </c>
      <c r="P539" s="51">
        <f t="shared" si="73"/>
        <v>130.39753549143597</v>
      </c>
      <c r="Q539" s="56">
        <f t="shared" si="74"/>
        <v>1691.420044</v>
      </c>
      <c r="R539" s="52">
        <f t="shared" si="75"/>
        <v>37.365152999999999</v>
      </c>
    </row>
    <row r="540" spans="2:18">
      <c r="B540" s="47">
        <v>41498</v>
      </c>
      <c r="C540" s="183">
        <v>1689.469971</v>
      </c>
      <c r="D540" s="23">
        <f t="shared" si="76"/>
        <v>-1.1529205929168285E-3</v>
      </c>
      <c r="E540" s="23">
        <f t="shared" si="80"/>
        <v>1.3075327659469962</v>
      </c>
      <c r="F540" s="47">
        <v>41498</v>
      </c>
      <c r="G540" s="183">
        <v>37.304389</v>
      </c>
      <c r="H540" s="48">
        <f t="shared" si="77"/>
        <v>-1.6262210942906696E-3</v>
      </c>
      <c r="I540" s="23">
        <f t="shared" si="78"/>
        <v>1.3108759659375231</v>
      </c>
      <c r="N540" s="50">
        <f t="shared" si="72"/>
        <v>41498</v>
      </c>
      <c r="O540" s="51">
        <f t="shared" si="79"/>
        <v>131.25766826540624</v>
      </c>
      <c r="P540" s="51">
        <f t="shared" si="73"/>
        <v>130.18548026857627</v>
      </c>
      <c r="Q540" s="56">
        <f t="shared" si="74"/>
        <v>1689.469971</v>
      </c>
      <c r="R540" s="52">
        <f t="shared" si="75"/>
        <v>37.304389</v>
      </c>
    </row>
    <row r="541" spans="2:18">
      <c r="B541" s="47">
        <v>41499</v>
      </c>
      <c r="C541" s="183">
        <v>1694.160034</v>
      </c>
      <c r="D541" s="23">
        <f t="shared" si="76"/>
        <v>2.7760558521343626E-3</v>
      </c>
      <c r="E541" s="23">
        <f t="shared" si="80"/>
        <v>1.3103088217991306</v>
      </c>
      <c r="F541" s="47">
        <v>41499</v>
      </c>
      <c r="G541" s="183">
        <v>37.385409000000003</v>
      </c>
      <c r="H541" s="48">
        <f t="shared" si="77"/>
        <v>2.1718624047160073E-3</v>
      </c>
      <c r="I541" s="23">
        <f t="shared" si="78"/>
        <v>1.3130478283422391</v>
      </c>
      <c r="N541" s="50">
        <f t="shared" si="72"/>
        <v>41499</v>
      </c>
      <c r="O541" s="51">
        <f t="shared" si="79"/>
        <v>131.62204688353194</v>
      </c>
      <c r="P541" s="51">
        <f t="shared" si="73"/>
        <v>130.46822521881151</v>
      </c>
      <c r="Q541" s="56">
        <f t="shared" si="74"/>
        <v>1694.160034</v>
      </c>
      <c r="R541" s="52">
        <f t="shared" si="75"/>
        <v>37.385409000000003</v>
      </c>
    </row>
    <row r="542" spans="2:18">
      <c r="B542" s="47">
        <v>41500</v>
      </c>
      <c r="C542" s="183">
        <v>1685.3900149999999</v>
      </c>
      <c r="D542" s="23">
        <f t="shared" si="76"/>
        <v>-5.1766178070519198E-3</v>
      </c>
      <c r="E542" s="23">
        <f t="shared" si="80"/>
        <v>1.3051322039920787</v>
      </c>
      <c r="F542" s="47">
        <v>41500</v>
      </c>
      <c r="G542" s="183">
        <v>37.203116000000001</v>
      </c>
      <c r="H542" s="48">
        <f t="shared" si="77"/>
        <v>-4.8760466951157655E-3</v>
      </c>
      <c r="I542" s="23">
        <f t="shared" si="78"/>
        <v>1.3081717816471232</v>
      </c>
      <c r="N542" s="50">
        <f t="shared" si="72"/>
        <v>41500</v>
      </c>
      <c r="O542" s="51">
        <f t="shared" si="79"/>
        <v>130.94068985183404</v>
      </c>
      <c r="P542" s="51">
        <f t="shared" si="73"/>
        <v>129.83205606041571</v>
      </c>
      <c r="Q542" s="56">
        <f t="shared" si="74"/>
        <v>1685.3900149999999</v>
      </c>
      <c r="R542" s="52">
        <f t="shared" si="75"/>
        <v>37.203116000000001</v>
      </c>
    </row>
    <row r="543" spans="2:18">
      <c r="B543" s="47">
        <v>41501</v>
      </c>
      <c r="C543" s="183">
        <v>1661.3199460000001</v>
      </c>
      <c r="D543" s="23">
        <f t="shared" si="76"/>
        <v>-1.4281601757323736E-2</v>
      </c>
      <c r="E543" s="23">
        <f t="shared" si="80"/>
        <v>1.290850602234755</v>
      </c>
      <c r="F543" s="47">
        <v>41501</v>
      </c>
      <c r="G543" s="183">
        <v>36.625852999999999</v>
      </c>
      <c r="H543" s="48">
        <f t="shared" si="77"/>
        <v>-1.5516522863299964E-2</v>
      </c>
      <c r="I543" s="23">
        <f t="shared" si="78"/>
        <v>1.2926552587838231</v>
      </c>
      <c r="N543" s="50">
        <f t="shared" si="72"/>
        <v>41501</v>
      </c>
      <c r="O543" s="51">
        <f t="shared" si="79"/>
        <v>129.0706470655409</v>
      </c>
      <c r="P543" s="51">
        <f t="shared" si="73"/>
        <v>127.81751399416501</v>
      </c>
      <c r="Q543" s="56">
        <f t="shared" si="74"/>
        <v>1661.3199460000001</v>
      </c>
      <c r="R543" s="52">
        <f t="shared" si="75"/>
        <v>36.625852999999999</v>
      </c>
    </row>
    <row r="544" spans="2:18">
      <c r="B544" s="47">
        <v>41502</v>
      </c>
      <c r="C544" s="183">
        <v>1655.829956</v>
      </c>
      <c r="D544" s="23">
        <f t="shared" si="76"/>
        <v>-3.304595248626474E-3</v>
      </c>
      <c r="E544" s="23">
        <f t="shared" si="80"/>
        <v>1.2875460069861284</v>
      </c>
      <c r="F544" s="47">
        <v>41502</v>
      </c>
      <c r="G544" s="183">
        <v>36.013142000000002</v>
      </c>
      <c r="H544" s="48">
        <f t="shared" si="77"/>
        <v>-1.6728920961922689E-2</v>
      </c>
      <c r="I544" s="23">
        <f t="shared" si="78"/>
        <v>1.2759263378219003</v>
      </c>
      <c r="L544" s="22"/>
      <c r="N544" s="50">
        <f t="shared" si="72"/>
        <v>41502</v>
      </c>
      <c r="O544" s="51">
        <f t="shared" si="79"/>
        <v>128.64412081851094</v>
      </c>
      <c r="P544" s="51">
        <f t="shared" si="73"/>
        <v>125.67926490500719</v>
      </c>
      <c r="Q544" s="56">
        <f t="shared" si="74"/>
        <v>1655.829956</v>
      </c>
      <c r="R544" s="52">
        <f t="shared" si="75"/>
        <v>36.013142000000002</v>
      </c>
    </row>
    <row r="545" spans="2:18">
      <c r="B545" s="47">
        <v>41505</v>
      </c>
      <c r="C545" s="183">
        <v>1646.0600589999999</v>
      </c>
      <c r="D545" s="23">
        <f t="shared" si="76"/>
        <v>-5.9003021201532446E-3</v>
      </c>
      <c r="E545" s="23">
        <f t="shared" si="80"/>
        <v>1.2816457048659751</v>
      </c>
      <c r="F545" s="47">
        <v>41505</v>
      </c>
      <c r="G545" s="183">
        <v>36.144795000000002</v>
      </c>
      <c r="H545" s="48">
        <f t="shared" si="77"/>
        <v>3.6556932466487169E-3</v>
      </c>
      <c r="I545" s="23">
        <f t="shared" si="78"/>
        <v>1.2795820310685491</v>
      </c>
      <c r="L545" s="22"/>
      <c r="N545" s="50">
        <f t="shared" si="72"/>
        <v>41505</v>
      </c>
      <c r="O545" s="51">
        <f t="shared" si="79"/>
        <v>127.88508163970025</v>
      </c>
      <c r="P545" s="51">
        <f t="shared" si="73"/>
        <v>126.13870974496419</v>
      </c>
      <c r="Q545" s="56">
        <f t="shared" si="74"/>
        <v>1646.0600589999999</v>
      </c>
      <c r="R545" s="52">
        <f t="shared" si="75"/>
        <v>36.144795000000002</v>
      </c>
    </row>
    <row r="546" spans="2:18">
      <c r="B546" s="47">
        <v>41506</v>
      </c>
      <c r="C546" s="183">
        <v>1652.349976</v>
      </c>
      <c r="D546" s="23">
        <f t="shared" si="76"/>
        <v>3.8211953237121676E-3</v>
      </c>
      <c r="E546" s="23">
        <f t="shared" si="80"/>
        <v>1.2854669001896872</v>
      </c>
      <c r="F546" s="47">
        <v>41506</v>
      </c>
      <c r="G546" s="183">
        <v>36.129606000000003</v>
      </c>
      <c r="H546" s="48">
        <f t="shared" si="77"/>
        <v>-4.2022648074224733E-4</v>
      </c>
      <c r="I546" s="23">
        <f t="shared" si="78"/>
        <v>1.2791618045878068</v>
      </c>
      <c r="N546" s="50">
        <f t="shared" si="72"/>
        <v>41506</v>
      </c>
      <c r="O546" s="51">
        <f t="shared" si="79"/>
        <v>128.3737555156344</v>
      </c>
      <c r="P546" s="51">
        <f t="shared" si="73"/>
        <v>126.0857029188827</v>
      </c>
      <c r="Q546" s="56">
        <f t="shared" si="74"/>
        <v>1652.349976</v>
      </c>
      <c r="R546" s="52">
        <f t="shared" si="75"/>
        <v>36.129606000000003</v>
      </c>
    </row>
    <row r="547" spans="2:18">
      <c r="B547" s="47">
        <v>41507</v>
      </c>
      <c r="C547" s="183">
        <v>1642.8000489999999</v>
      </c>
      <c r="D547" s="23">
        <f t="shared" si="76"/>
        <v>-5.7796030736287918E-3</v>
      </c>
      <c r="E547" s="23">
        <f t="shared" si="80"/>
        <v>1.2796872971160584</v>
      </c>
      <c r="F547" s="47">
        <v>41507</v>
      </c>
      <c r="G547" s="183">
        <v>35.967565999999998</v>
      </c>
      <c r="H547" s="48">
        <f t="shared" si="77"/>
        <v>-4.4849644914479736E-3</v>
      </c>
      <c r="I547" s="23">
        <f t="shared" si="78"/>
        <v>1.2746768400963588</v>
      </c>
      <c r="N547" s="50">
        <f t="shared" si="72"/>
        <v>41507</v>
      </c>
      <c r="O547" s="51">
        <f t="shared" si="79"/>
        <v>127.63180616368297</v>
      </c>
      <c r="P547" s="51">
        <f t="shared" si="73"/>
        <v>125.52021301841225</v>
      </c>
      <c r="Q547" s="56">
        <f t="shared" si="74"/>
        <v>1642.8000489999999</v>
      </c>
      <c r="R547" s="52">
        <f t="shared" si="75"/>
        <v>35.967565999999998</v>
      </c>
    </row>
    <row r="548" spans="2:18">
      <c r="B548" s="47">
        <v>41508</v>
      </c>
      <c r="C548" s="183">
        <v>1656.959961</v>
      </c>
      <c r="D548" s="23">
        <f t="shared" si="76"/>
        <v>8.6193764168800424E-3</v>
      </c>
      <c r="E548" s="23">
        <f t="shared" si="80"/>
        <v>1.2883066735329385</v>
      </c>
      <c r="F548" s="47">
        <v>41508</v>
      </c>
      <c r="G548" s="183">
        <v>36.165050999999998</v>
      </c>
      <c r="H548" s="48">
        <f t="shared" si="77"/>
        <v>5.490641207136493E-3</v>
      </c>
      <c r="I548" s="23">
        <f t="shared" si="78"/>
        <v>1.2801674813034953</v>
      </c>
      <c r="N548" s="50">
        <f t="shared" si="72"/>
        <v>41508</v>
      </c>
      <c r="O548" s="51">
        <f t="shared" si="79"/>
        <v>128.73191274377405</v>
      </c>
      <c r="P548" s="51">
        <f t="shared" si="73"/>
        <v>126.20939947233968</v>
      </c>
      <c r="Q548" s="56">
        <f t="shared" si="74"/>
        <v>1656.959961</v>
      </c>
      <c r="R548" s="52">
        <f t="shared" si="75"/>
        <v>36.165050999999998</v>
      </c>
    </row>
    <row r="549" spans="2:18">
      <c r="B549" s="47">
        <v>41509</v>
      </c>
      <c r="C549" s="183">
        <v>1663.5</v>
      </c>
      <c r="D549" s="23">
        <f t="shared" si="76"/>
        <v>3.9470108837469375E-3</v>
      </c>
      <c r="E549" s="23">
        <f t="shared" si="80"/>
        <v>1.2922536844166854</v>
      </c>
      <c r="F549" s="47">
        <v>41509</v>
      </c>
      <c r="G549" s="183">
        <v>36.428367999999999</v>
      </c>
      <c r="H549" s="48">
        <f t="shared" si="77"/>
        <v>7.280979639707974E-3</v>
      </c>
      <c r="I549" s="23">
        <f t="shared" si="78"/>
        <v>1.2874484609432033</v>
      </c>
      <c r="N549" s="50">
        <f t="shared" si="72"/>
        <v>41509</v>
      </c>
      <c r="O549" s="51">
        <f t="shared" si="79"/>
        <v>129.24001900445927</v>
      </c>
      <c r="P549" s="51">
        <f t="shared" si="73"/>
        <v>127.12832754023758</v>
      </c>
      <c r="Q549" s="56">
        <f t="shared" si="74"/>
        <v>1663.5</v>
      </c>
      <c r="R549" s="52">
        <f t="shared" si="75"/>
        <v>36.428367999999999</v>
      </c>
    </row>
    <row r="550" spans="2:18">
      <c r="B550" s="47">
        <v>41512</v>
      </c>
      <c r="C550" s="183">
        <v>1656.780029</v>
      </c>
      <c r="D550" s="23">
        <f t="shared" si="76"/>
        <v>-4.039657950105191E-3</v>
      </c>
      <c r="E550" s="23">
        <f t="shared" si="80"/>
        <v>1.2882140264665802</v>
      </c>
      <c r="F550" s="47">
        <v>41512</v>
      </c>
      <c r="G550" s="183">
        <v>36.327091000000003</v>
      </c>
      <c r="H550" s="48">
        <f t="shared" si="77"/>
        <v>-2.7801684665093029E-3</v>
      </c>
      <c r="I550" s="23">
        <f t="shared" si="78"/>
        <v>1.2846682924766939</v>
      </c>
      <c r="N550" s="50">
        <f t="shared" si="72"/>
        <v>41512</v>
      </c>
      <c r="O550" s="51">
        <f t="shared" si="79"/>
        <v>128.71793353421617</v>
      </c>
      <c r="P550" s="51">
        <f t="shared" si="73"/>
        <v>126.77488937281014</v>
      </c>
      <c r="Q550" s="56">
        <f t="shared" si="74"/>
        <v>1656.780029</v>
      </c>
      <c r="R550" s="52">
        <f t="shared" si="75"/>
        <v>36.327091000000003</v>
      </c>
    </row>
    <row r="551" spans="2:18">
      <c r="B551" s="47">
        <v>41513</v>
      </c>
      <c r="C551" s="183">
        <v>1630.4799800000001</v>
      </c>
      <c r="D551" s="23">
        <f t="shared" si="76"/>
        <v>-1.5874194847625089E-2</v>
      </c>
      <c r="E551" s="23">
        <f t="shared" si="80"/>
        <v>1.2723398316189551</v>
      </c>
      <c r="F551" s="47">
        <v>41513</v>
      </c>
      <c r="G551" s="183">
        <v>35.749828000000001</v>
      </c>
      <c r="H551" s="48">
        <f t="shared" si="77"/>
        <v>-1.5890702616402796E-2</v>
      </c>
      <c r="I551" s="23">
        <f t="shared" si="78"/>
        <v>1.2687775898602911</v>
      </c>
      <c r="N551" s="50">
        <f t="shared" si="72"/>
        <v>41513</v>
      </c>
      <c r="O551" s="51">
        <f t="shared" si="79"/>
        <v>126.67463997691037</v>
      </c>
      <c r="P551" s="51">
        <f t="shared" si="73"/>
        <v>124.76034730655945</v>
      </c>
      <c r="Q551" s="56">
        <f t="shared" si="74"/>
        <v>1630.4799800000001</v>
      </c>
      <c r="R551" s="52">
        <f t="shared" si="75"/>
        <v>35.749828000000001</v>
      </c>
    </row>
    <row r="552" spans="2:18">
      <c r="B552" s="47">
        <v>41514</v>
      </c>
      <c r="C552" s="183">
        <v>1634.959961</v>
      </c>
      <c r="D552" s="23">
        <f t="shared" si="76"/>
        <v>2.7476455123356391E-3</v>
      </c>
      <c r="E552" s="23">
        <f t="shared" si="80"/>
        <v>1.2750874771312908</v>
      </c>
      <c r="F552" s="47">
        <v>41514</v>
      </c>
      <c r="G552" s="183">
        <v>35.810592</v>
      </c>
      <c r="H552" s="48">
        <f t="shared" si="77"/>
        <v>1.6997004852721265E-3</v>
      </c>
      <c r="I552" s="23">
        <f t="shared" si="78"/>
        <v>1.2704772903455632</v>
      </c>
      <c r="N552" s="50">
        <f t="shared" si="72"/>
        <v>41514</v>
      </c>
      <c r="O552" s="51">
        <f t="shared" si="79"/>
        <v>127.02269698296963</v>
      </c>
      <c r="P552" s="51">
        <f t="shared" si="73"/>
        <v>124.97240252941914</v>
      </c>
      <c r="Q552" s="56">
        <f t="shared" si="74"/>
        <v>1634.959961</v>
      </c>
      <c r="R552" s="52">
        <f t="shared" si="75"/>
        <v>35.810592</v>
      </c>
    </row>
    <row r="553" spans="2:18">
      <c r="B553" s="47">
        <v>41515</v>
      </c>
      <c r="C553" s="183">
        <v>1638.170044</v>
      </c>
      <c r="D553" s="23">
        <f t="shared" si="76"/>
        <v>1.9634015979428376E-3</v>
      </c>
      <c r="E553" s="23">
        <f t="shared" si="80"/>
        <v>1.2770508787292336</v>
      </c>
      <c r="F553" s="47">
        <v>41515</v>
      </c>
      <c r="G553" s="183">
        <v>35.527026999999997</v>
      </c>
      <c r="H553" s="48">
        <f t="shared" si="77"/>
        <v>-7.9184672512535581E-3</v>
      </c>
      <c r="I553" s="23">
        <f t="shared" si="78"/>
        <v>1.2625588230943097</v>
      </c>
      <c r="N553" s="50">
        <f t="shared" si="72"/>
        <v>41515</v>
      </c>
      <c r="O553" s="51">
        <f t="shared" si="79"/>
        <v>127.27209354920102</v>
      </c>
      <c r="P553" s="51">
        <f t="shared" si="73"/>
        <v>123.98281265267946</v>
      </c>
      <c r="Q553" s="56">
        <f t="shared" si="74"/>
        <v>1638.170044</v>
      </c>
      <c r="R553" s="52">
        <f t="shared" si="75"/>
        <v>35.527026999999997</v>
      </c>
    </row>
    <row r="554" spans="2:18">
      <c r="B554" s="47">
        <v>41516</v>
      </c>
      <c r="C554" s="183">
        <v>1632.969971</v>
      </c>
      <c r="D554" s="23">
        <f t="shared" si="76"/>
        <v>-3.1743182089343236E-3</v>
      </c>
      <c r="E554" s="23">
        <f t="shared" si="80"/>
        <v>1.2738765605202993</v>
      </c>
      <c r="F554" s="47">
        <v>41516</v>
      </c>
      <c r="G554" s="183">
        <v>35.223201000000003</v>
      </c>
      <c r="H554" s="48">
        <f t="shared" si="77"/>
        <v>-8.5519680551934263E-3</v>
      </c>
      <c r="I554" s="23">
        <f t="shared" si="78"/>
        <v>1.2540068550391164</v>
      </c>
      <c r="L554" s="22"/>
      <c r="N554" s="50">
        <f t="shared" si="72"/>
        <v>41516</v>
      </c>
      <c r="O554" s="51">
        <f t="shared" si="79"/>
        <v>126.8680914251586</v>
      </c>
      <c r="P554" s="51">
        <f t="shared" si="73"/>
        <v>122.9225155994807</v>
      </c>
      <c r="Q554" s="56">
        <f t="shared" si="74"/>
        <v>1632.969971</v>
      </c>
      <c r="R554" s="52">
        <f t="shared" si="75"/>
        <v>35.223201000000003</v>
      </c>
    </row>
    <row r="555" spans="2:18">
      <c r="B555" s="47">
        <v>41520</v>
      </c>
      <c r="C555" s="183">
        <v>1639.7700199999999</v>
      </c>
      <c r="D555" s="23">
        <f t="shared" si="76"/>
        <v>4.1642217069282061E-3</v>
      </c>
      <c r="E555" s="23">
        <f t="shared" si="80"/>
        <v>1.2780407822272275</v>
      </c>
      <c r="F555" s="47">
        <v>41520</v>
      </c>
      <c r="G555" s="183">
        <v>35.213073000000001</v>
      </c>
      <c r="H555" s="48">
        <f t="shared" si="77"/>
        <v>-2.8753775104095602E-4</v>
      </c>
      <c r="I555" s="23">
        <f t="shared" si="78"/>
        <v>1.2537193172880754</v>
      </c>
      <c r="N555" s="50">
        <f t="shared" si="72"/>
        <v>41520</v>
      </c>
      <c r="O555" s="51">
        <f t="shared" si="79"/>
        <v>127.39639828538778</v>
      </c>
      <c r="P555" s="51">
        <f t="shared" si="73"/>
        <v>122.88717073579296</v>
      </c>
      <c r="Q555" s="56">
        <f t="shared" si="74"/>
        <v>1639.7700199999999</v>
      </c>
      <c r="R555" s="52">
        <f t="shared" si="75"/>
        <v>35.213073000000001</v>
      </c>
    </row>
    <row r="556" spans="2:18">
      <c r="B556" s="47">
        <v>41521</v>
      </c>
      <c r="C556" s="183">
        <v>1653.079956</v>
      </c>
      <c r="D556" s="23">
        <f t="shared" si="76"/>
        <v>8.1169528883080488E-3</v>
      </c>
      <c r="E556" s="23">
        <f t="shared" si="80"/>
        <v>1.2861577351155355</v>
      </c>
      <c r="F556" s="47">
        <v>41521</v>
      </c>
      <c r="G556" s="183">
        <v>35.544547999999999</v>
      </c>
      <c r="H556" s="48">
        <f t="shared" si="77"/>
        <v>9.4134073444824828E-3</v>
      </c>
      <c r="I556" s="23">
        <f t="shared" si="78"/>
        <v>1.2631327246325579</v>
      </c>
      <c r="L556" s="22"/>
      <c r="N556" s="50">
        <f t="shared" si="72"/>
        <v>41521</v>
      </c>
      <c r="O556" s="51">
        <f t="shared" si="79"/>
        <v>128.43046884841041</v>
      </c>
      <c r="P556" s="51">
        <f t="shared" si="73"/>
        <v>124.04395773133994</v>
      </c>
      <c r="Q556" s="56">
        <f t="shared" si="74"/>
        <v>1653.079956</v>
      </c>
      <c r="R556" s="52">
        <f t="shared" si="75"/>
        <v>35.544547999999999</v>
      </c>
    </row>
    <row r="557" spans="2:18">
      <c r="B557" s="47">
        <v>41522</v>
      </c>
      <c r="C557" s="183">
        <v>1655.079956</v>
      </c>
      <c r="D557" s="23">
        <f t="shared" si="76"/>
        <v>1.2098628337611217E-3</v>
      </c>
      <c r="E557" s="23">
        <f t="shared" si="80"/>
        <v>1.2873675979492967</v>
      </c>
      <c r="F557" s="47">
        <v>41522</v>
      </c>
      <c r="G557" s="183">
        <v>35.585348000000003</v>
      </c>
      <c r="H557" s="48">
        <f t="shared" si="77"/>
        <v>1.1478553616719456E-3</v>
      </c>
      <c r="I557" s="23">
        <f t="shared" si="78"/>
        <v>1.2642805799942298</v>
      </c>
      <c r="N557" s="50">
        <f t="shared" si="72"/>
        <v>41522</v>
      </c>
      <c r="O557" s="51">
        <f t="shared" si="79"/>
        <v>128.58585209939264</v>
      </c>
      <c r="P557" s="51">
        <f t="shared" si="73"/>
        <v>124.18634225330487</v>
      </c>
      <c r="Q557" s="56">
        <f t="shared" si="74"/>
        <v>1655.079956</v>
      </c>
      <c r="R557" s="52">
        <f t="shared" si="75"/>
        <v>35.585348000000003</v>
      </c>
    </row>
    <row r="558" spans="2:18">
      <c r="B558" s="47">
        <v>41523</v>
      </c>
      <c r="C558" s="183">
        <v>1655.170044</v>
      </c>
      <c r="D558" s="23">
        <f t="shared" si="76"/>
        <v>5.4431207189287178E-5</v>
      </c>
      <c r="E558" s="23">
        <f t="shared" si="80"/>
        <v>1.287422029156486</v>
      </c>
      <c r="F558" s="47">
        <v>41523</v>
      </c>
      <c r="G558" s="183">
        <v>35.702641999999997</v>
      </c>
      <c r="H558" s="48">
        <f t="shared" si="77"/>
        <v>3.2961318798960804E-3</v>
      </c>
      <c r="I558" s="23">
        <f t="shared" si="78"/>
        <v>1.2675767118741259</v>
      </c>
      <c r="L558" s="22"/>
      <c r="N558" s="50">
        <f t="shared" si="72"/>
        <v>41523</v>
      </c>
      <c r="O558" s="51">
        <f t="shared" si="79"/>
        <v>128.59285118254985</v>
      </c>
      <c r="P558" s="51">
        <f t="shared" si="73"/>
        <v>124.59567681505365</v>
      </c>
      <c r="Q558" s="56">
        <f t="shared" si="74"/>
        <v>1655.170044</v>
      </c>
      <c r="R558" s="52">
        <f t="shared" si="75"/>
        <v>35.702641999999997</v>
      </c>
    </row>
    <row r="559" spans="2:18">
      <c r="B559" s="47">
        <v>41526</v>
      </c>
      <c r="C559" s="183">
        <v>1671.709961</v>
      </c>
      <c r="D559" s="23">
        <f t="shared" si="76"/>
        <v>9.9928808281404269E-3</v>
      </c>
      <c r="E559" s="23">
        <f t="shared" si="80"/>
        <v>1.2974149099846264</v>
      </c>
      <c r="F559" s="47">
        <v>41526</v>
      </c>
      <c r="G559" s="183">
        <v>36.054516</v>
      </c>
      <c r="H559" s="48">
        <f t="shared" si="77"/>
        <v>9.8556851899083142E-3</v>
      </c>
      <c r="I559" s="23">
        <f t="shared" si="78"/>
        <v>1.2774323970640342</v>
      </c>
      <c r="N559" s="50">
        <f t="shared" si="72"/>
        <v>41526</v>
      </c>
      <c r="O559" s="51">
        <f t="shared" si="79"/>
        <v>129.8778642197679</v>
      </c>
      <c r="P559" s="51">
        <f t="shared" si="73"/>
        <v>125.8236525817664</v>
      </c>
      <c r="Q559" s="56">
        <f t="shared" si="74"/>
        <v>1671.709961</v>
      </c>
      <c r="R559" s="52">
        <f t="shared" si="75"/>
        <v>36.054516</v>
      </c>
    </row>
    <row r="560" spans="2:18">
      <c r="B560" s="47">
        <v>41527</v>
      </c>
      <c r="C560" s="183">
        <v>1683.98999</v>
      </c>
      <c r="D560" s="23">
        <f t="shared" si="76"/>
        <v>7.3457892137307468E-3</v>
      </c>
      <c r="E560" s="23">
        <f t="shared" si="80"/>
        <v>1.3047606991983571</v>
      </c>
      <c r="F560" s="47">
        <v>41527</v>
      </c>
      <c r="G560" s="183">
        <v>36.426788999999999</v>
      </c>
      <c r="H560" s="48">
        <f t="shared" si="77"/>
        <v>1.0325280749851062E-2</v>
      </c>
      <c r="I560" s="23">
        <f t="shared" si="78"/>
        <v>1.2877576778138853</v>
      </c>
      <c r="N560" s="50">
        <f t="shared" si="72"/>
        <v>41527</v>
      </c>
      <c r="O560" s="51">
        <f t="shared" si="79"/>
        <v>130.83191963385585</v>
      </c>
      <c r="P560" s="51">
        <f t="shared" si="73"/>
        <v>127.12281711964486</v>
      </c>
      <c r="Q560" s="56">
        <f t="shared" si="74"/>
        <v>1683.98999</v>
      </c>
      <c r="R560" s="52">
        <f t="shared" si="75"/>
        <v>36.426788999999999</v>
      </c>
    </row>
    <row r="561" spans="2:18">
      <c r="B561" s="47">
        <v>41528</v>
      </c>
      <c r="C561" s="183">
        <v>1689.130005</v>
      </c>
      <c r="D561" s="23">
        <f t="shared" si="76"/>
        <v>3.0522835827544448E-3</v>
      </c>
      <c r="E561" s="23">
        <f t="shared" si="80"/>
        <v>1.3078129827811116</v>
      </c>
      <c r="F561" s="47">
        <v>41528</v>
      </c>
      <c r="G561" s="183">
        <v>36.839861999999997</v>
      </c>
      <c r="H561" s="48">
        <f t="shared" si="77"/>
        <v>1.133981367394199E-2</v>
      </c>
      <c r="I561" s="23">
        <f t="shared" si="78"/>
        <v>1.2990974914878273</v>
      </c>
      <c r="N561" s="50">
        <f t="shared" si="72"/>
        <v>41528</v>
      </c>
      <c r="O561" s="51">
        <f t="shared" si="79"/>
        <v>131.23125575425451</v>
      </c>
      <c r="P561" s="51">
        <f t="shared" si="73"/>
        <v>128.56436617948822</v>
      </c>
      <c r="Q561" s="56">
        <f t="shared" si="74"/>
        <v>1689.130005</v>
      </c>
      <c r="R561" s="52">
        <f t="shared" si="75"/>
        <v>36.839861999999997</v>
      </c>
    </row>
    <row r="562" spans="2:18">
      <c r="B562" s="47">
        <v>41529</v>
      </c>
      <c r="C562" s="183">
        <v>1683.420044</v>
      </c>
      <c r="D562" s="23">
        <f t="shared" si="76"/>
        <v>-3.3804153517479341E-3</v>
      </c>
      <c r="E562" s="23">
        <f t="shared" si="80"/>
        <v>1.3044325674293638</v>
      </c>
      <c r="F562" s="47">
        <v>41529</v>
      </c>
      <c r="G562" s="183">
        <v>36.528781000000002</v>
      </c>
      <c r="H562" s="48">
        <f t="shared" si="77"/>
        <v>-8.4441412945573946E-3</v>
      </c>
      <c r="I562" s="23">
        <f t="shared" si="78"/>
        <v>1.2906533501932698</v>
      </c>
      <c r="N562" s="50">
        <f t="shared" si="72"/>
        <v>41529</v>
      </c>
      <c r="O562" s="51">
        <f t="shared" si="79"/>
        <v>130.78763960267366</v>
      </c>
      <c r="P562" s="51">
        <f t="shared" si="73"/>
        <v>127.47875050602342</v>
      </c>
      <c r="Q562" s="56">
        <f t="shared" si="74"/>
        <v>1683.420044</v>
      </c>
      <c r="R562" s="52">
        <f t="shared" si="75"/>
        <v>36.528781000000002</v>
      </c>
    </row>
    <row r="563" spans="2:18">
      <c r="B563" s="47">
        <v>41530</v>
      </c>
      <c r="C563" s="183">
        <v>1687.98999</v>
      </c>
      <c r="D563" s="23">
        <f t="shared" si="76"/>
        <v>2.7146795693018255E-3</v>
      </c>
      <c r="E563" s="23">
        <f t="shared" si="80"/>
        <v>1.3071472469986656</v>
      </c>
      <c r="F563" s="47">
        <v>41530</v>
      </c>
      <c r="G563" s="183">
        <v>36.605276000000003</v>
      </c>
      <c r="H563" s="48">
        <f t="shared" si="77"/>
        <v>2.0941021820575223E-3</v>
      </c>
      <c r="I563" s="23">
        <f t="shared" si="78"/>
        <v>1.2927474523753273</v>
      </c>
      <c r="N563" s="50">
        <f t="shared" si="72"/>
        <v>41530</v>
      </c>
      <c r="O563" s="51">
        <f t="shared" si="79"/>
        <v>131.14268613582027</v>
      </c>
      <c r="P563" s="51">
        <f t="shared" si="73"/>
        <v>127.74570403562406</v>
      </c>
      <c r="Q563" s="56">
        <f t="shared" si="74"/>
        <v>1687.98999</v>
      </c>
      <c r="R563" s="52">
        <f t="shared" si="75"/>
        <v>36.605276000000003</v>
      </c>
    </row>
    <row r="564" spans="2:18">
      <c r="B564" s="47">
        <v>41533</v>
      </c>
      <c r="C564" s="183">
        <v>1697.599976</v>
      </c>
      <c r="D564" s="23">
        <f t="shared" si="76"/>
        <v>5.6931534291859709E-3</v>
      </c>
      <c r="E564" s="23">
        <f t="shared" si="80"/>
        <v>1.3128404004278516</v>
      </c>
      <c r="F564" s="47">
        <v>41533</v>
      </c>
      <c r="G564" s="183">
        <v>36.676670999999999</v>
      </c>
      <c r="H564" s="48">
        <f t="shared" si="77"/>
        <v>1.9504019038127929E-3</v>
      </c>
      <c r="I564" s="23">
        <f t="shared" si="78"/>
        <v>1.2946978542791401</v>
      </c>
      <c r="N564" s="50">
        <f t="shared" si="72"/>
        <v>41533</v>
      </c>
      <c r="O564" s="51">
        <f t="shared" si="79"/>
        <v>131.88930156910709</v>
      </c>
      <c r="P564" s="51">
        <f t="shared" si="73"/>
        <v>127.99485949997904</v>
      </c>
      <c r="Q564" s="56">
        <f t="shared" si="74"/>
        <v>1697.599976</v>
      </c>
      <c r="R564" s="52">
        <f t="shared" si="75"/>
        <v>36.676670999999999</v>
      </c>
    </row>
    <row r="565" spans="2:18">
      <c r="B565" s="47">
        <v>41534</v>
      </c>
      <c r="C565" s="183">
        <v>1704.76001</v>
      </c>
      <c r="D565" s="23">
        <f t="shared" si="76"/>
        <v>4.2177392207973785E-3</v>
      </c>
      <c r="E565" s="23">
        <f t="shared" si="80"/>
        <v>1.3170581396486489</v>
      </c>
      <c r="F565" s="47">
        <v>41534</v>
      </c>
      <c r="G565" s="183">
        <v>36.503284999999998</v>
      </c>
      <c r="H565" s="48">
        <f t="shared" si="77"/>
        <v>-4.7274192360587941E-3</v>
      </c>
      <c r="I565" s="23">
        <f t="shared" si="78"/>
        <v>1.2899704350430814</v>
      </c>
      <c r="N565" s="50">
        <f t="shared" si="72"/>
        <v>41534</v>
      </c>
      <c r="O565" s="51">
        <f t="shared" si="79"/>
        <v>132.4455762491387</v>
      </c>
      <c r="P565" s="51">
        <f t="shared" si="73"/>
        <v>127.38977413906221</v>
      </c>
      <c r="Q565" s="56">
        <f t="shared" si="74"/>
        <v>1704.76001</v>
      </c>
      <c r="R565" s="52">
        <f t="shared" si="75"/>
        <v>36.503284999999998</v>
      </c>
    </row>
    <row r="566" spans="2:18">
      <c r="B566" s="47">
        <v>41535</v>
      </c>
      <c r="C566" s="183">
        <v>1725.5200199999999</v>
      </c>
      <c r="D566" s="23">
        <f t="shared" si="76"/>
        <v>1.2177673032111924E-2</v>
      </c>
      <c r="E566" s="23">
        <f t="shared" si="80"/>
        <v>1.3292358126807609</v>
      </c>
      <c r="F566" s="47">
        <v>41535</v>
      </c>
      <c r="G566" s="183">
        <v>36.564480000000003</v>
      </c>
      <c r="H566" s="48">
        <f t="shared" si="77"/>
        <v>1.6764244642641923E-3</v>
      </c>
      <c r="I566" s="23">
        <f t="shared" si="78"/>
        <v>1.2916468595073456</v>
      </c>
      <c r="N566" s="50">
        <f t="shared" si="72"/>
        <v>41535</v>
      </c>
      <c r="O566" s="51">
        <f t="shared" si="79"/>
        <v>134.05845517125036</v>
      </c>
      <c r="P566" s="51">
        <f t="shared" si="73"/>
        <v>127.60333347292601</v>
      </c>
      <c r="Q566" s="56">
        <f t="shared" si="74"/>
        <v>1725.5200199999999</v>
      </c>
      <c r="R566" s="52">
        <f t="shared" si="75"/>
        <v>36.564480000000003</v>
      </c>
    </row>
    <row r="567" spans="2:18">
      <c r="B567" s="47">
        <v>41536</v>
      </c>
      <c r="C567" s="183">
        <v>1722.339966</v>
      </c>
      <c r="D567" s="23">
        <f t="shared" si="76"/>
        <v>-1.8429539867059752E-3</v>
      </c>
      <c r="E567" s="23">
        <f t="shared" si="80"/>
        <v>1.3273928586940549</v>
      </c>
      <c r="F567" s="47">
        <v>41536</v>
      </c>
      <c r="G567" s="183">
        <v>36.819462000000001</v>
      </c>
      <c r="H567" s="48">
        <f t="shared" si="77"/>
        <v>6.9734890254147253E-3</v>
      </c>
      <c r="I567" s="23">
        <f t="shared" si="78"/>
        <v>1.2986203485327603</v>
      </c>
      <c r="N567" s="50">
        <f t="shared" si="72"/>
        <v>41536</v>
      </c>
      <c r="O567" s="51">
        <f t="shared" si="79"/>
        <v>133.81139160684086</v>
      </c>
      <c r="P567" s="51">
        <f t="shared" si="73"/>
        <v>128.49317391850579</v>
      </c>
      <c r="Q567" s="56">
        <f t="shared" si="74"/>
        <v>1722.339966</v>
      </c>
      <c r="R567" s="52">
        <f t="shared" si="75"/>
        <v>36.819462000000001</v>
      </c>
    </row>
    <row r="568" spans="2:18">
      <c r="B568" s="47">
        <v>41537</v>
      </c>
      <c r="C568" s="183">
        <v>1709.910034</v>
      </c>
      <c r="D568" s="23">
        <f t="shared" si="76"/>
        <v>-7.2168864715295156E-3</v>
      </c>
      <c r="E568" s="23">
        <f t="shared" si="80"/>
        <v>1.3201759722225255</v>
      </c>
      <c r="F568" s="47">
        <v>41537</v>
      </c>
      <c r="G568" s="183">
        <v>36.503284999999998</v>
      </c>
      <c r="H568" s="48">
        <f t="shared" si="77"/>
        <v>-8.5872248758008807E-3</v>
      </c>
      <c r="I568" s="23">
        <f t="shared" si="78"/>
        <v>1.2900331236569595</v>
      </c>
      <c r="N568" s="50">
        <f t="shared" si="72"/>
        <v>41537</v>
      </c>
      <c r="O568" s="51">
        <f t="shared" si="79"/>
        <v>132.84568998501692</v>
      </c>
      <c r="P568" s="51">
        <f t="shared" si="73"/>
        <v>127.38977413906221</v>
      </c>
      <c r="Q568" s="56">
        <f t="shared" si="74"/>
        <v>1709.910034</v>
      </c>
      <c r="R568" s="52">
        <f t="shared" si="75"/>
        <v>36.503284999999998</v>
      </c>
    </row>
    <row r="569" spans="2:18">
      <c r="B569" s="47">
        <v>41540</v>
      </c>
      <c r="C569" s="183">
        <v>1701.839966</v>
      </c>
      <c r="D569" s="23">
        <f t="shared" si="76"/>
        <v>-4.719586317135982E-3</v>
      </c>
      <c r="E569" s="23">
        <f t="shared" si="80"/>
        <v>1.3154563859053896</v>
      </c>
      <c r="F569" s="47">
        <v>41540</v>
      </c>
      <c r="G569" s="183">
        <v>36.635876000000003</v>
      </c>
      <c r="H569" s="48">
        <f t="shared" si="77"/>
        <v>3.6323032296958768E-3</v>
      </c>
      <c r="I569" s="23">
        <f t="shared" si="78"/>
        <v>1.2936654268866554</v>
      </c>
      <c r="N569" s="50">
        <f t="shared" si="72"/>
        <v>41540</v>
      </c>
      <c r="O569" s="51">
        <f t="shared" si="79"/>
        <v>132.21871328427312</v>
      </c>
      <c r="P569" s="51">
        <f t="shared" si="73"/>
        <v>127.85249242709773</v>
      </c>
      <c r="Q569" s="56">
        <f t="shared" si="74"/>
        <v>1701.839966</v>
      </c>
      <c r="R569" s="52">
        <f t="shared" si="75"/>
        <v>36.635876000000003</v>
      </c>
    </row>
    <row r="570" spans="2:18">
      <c r="B570" s="47">
        <v>41541</v>
      </c>
      <c r="C570" s="183">
        <v>1697.420044</v>
      </c>
      <c r="D570" s="23">
        <f t="shared" si="76"/>
        <v>-2.597143144069336E-3</v>
      </c>
      <c r="E570" s="23">
        <f t="shared" si="80"/>
        <v>1.3128592427613204</v>
      </c>
      <c r="F570" s="47">
        <v>41541</v>
      </c>
      <c r="G570" s="183">
        <v>36.340097999999998</v>
      </c>
      <c r="H570" s="48">
        <f t="shared" si="77"/>
        <v>-8.0734523722049145E-3</v>
      </c>
      <c r="I570" s="23">
        <f t="shared" si="78"/>
        <v>1.2855919745144506</v>
      </c>
      <c r="L570" s="22"/>
      <c r="N570" s="50">
        <f t="shared" si="72"/>
        <v>41541</v>
      </c>
      <c r="O570" s="51">
        <f t="shared" si="79"/>
        <v>131.87532235954922</v>
      </c>
      <c r="P570" s="51">
        <f t="shared" si="73"/>
        <v>126.82028141881987</v>
      </c>
      <c r="Q570" s="56">
        <f t="shared" si="74"/>
        <v>1697.420044</v>
      </c>
      <c r="R570" s="52">
        <f t="shared" si="75"/>
        <v>36.340097999999998</v>
      </c>
    </row>
    <row r="571" spans="2:18">
      <c r="B571" s="47">
        <v>41542</v>
      </c>
      <c r="C571" s="183">
        <v>1692.7700199999999</v>
      </c>
      <c r="D571" s="23">
        <f t="shared" si="76"/>
        <v>-2.7394657064624406E-3</v>
      </c>
      <c r="E571" s="23">
        <f t="shared" si="80"/>
        <v>1.310119777054858</v>
      </c>
      <c r="F571" s="47">
        <v>41542</v>
      </c>
      <c r="G571" s="183">
        <v>34.014654999999998</v>
      </c>
      <c r="H571" s="48">
        <f t="shared" si="77"/>
        <v>-6.3991104261744147E-2</v>
      </c>
      <c r="I571" s="23">
        <f t="shared" si="78"/>
        <v>1.2216008702527064</v>
      </c>
      <c r="L571" s="22"/>
      <c r="N571" s="50">
        <f t="shared" si="72"/>
        <v>41542</v>
      </c>
      <c r="O571" s="51">
        <f t="shared" si="79"/>
        <v>131.51405443641653</v>
      </c>
      <c r="P571" s="51">
        <f t="shared" si="73"/>
        <v>118.70491156804444</v>
      </c>
      <c r="Q571" s="56">
        <f t="shared" si="74"/>
        <v>1692.7700199999999</v>
      </c>
      <c r="R571" s="52">
        <f t="shared" si="75"/>
        <v>34.014654999999998</v>
      </c>
    </row>
    <row r="572" spans="2:18">
      <c r="B572" s="47">
        <v>41543</v>
      </c>
      <c r="C572" s="183">
        <v>1698.670044</v>
      </c>
      <c r="D572" s="23">
        <f t="shared" si="76"/>
        <v>3.4854256220817614E-3</v>
      </c>
      <c r="E572" s="23">
        <f t="shared" si="80"/>
        <v>1.3136052026769398</v>
      </c>
      <c r="F572" s="47">
        <v>41543</v>
      </c>
      <c r="G572" s="183">
        <v>33.836168999999998</v>
      </c>
      <c r="H572" s="48">
        <f t="shared" si="77"/>
        <v>-5.2473264832466615E-3</v>
      </c>
      <c r="I572" s="23">
        <f t="shared" si="78"/>
        <v>1.2163535437694597</v>
      </c>
      <c r="N572" s="50">
        <f t="shared" si="72"/>
        <v>41543</v>
      </c>
      <c r="O572" s="51">
        <f t="shared" si="79"/>
        <v>131.97243689141308</v>
      </c>
      <c r="P572" s="51">
        <f t="shared" si="73"/>
        <v>118.08202814188198</v>
      </c>
      <c r="Q572" s="56">
        <f t="shared" si="74"/>
        <v>1698.670044</v>
      </c>
      <c r="R572" s="52">
        <f t="shared" si="75"/>
        <v>33.836168999999998</v>
      </c>
    </row>
    <row r="573" spans="2:18">
      <c r="B573" s="47">
        <v>41544</v>
      </c>
      <c r="C573" s="183">
        <v>1691.75</v>
      </c>
      <c r="D573" s="23">
        <f t="shared" si="76"/>
        <v>-4.0738011625287562E-3</v>
      </c>
      <c r="E573" s="23">
        <f t="shared" si="80"/>
        <v>1.3095314015144111</v>
      </c>
      <c r="F573" s="47">
        <v>41544</v>
      </c>
      <c r="G573" s="183">
        <v>33.851464999999997</v>
      </c>
      <c r="H573" s="48">
        <f t="shared" si="77"/>
        <v>4.5206063369640503E-4</v>
      </c>
      <c r="I573" s="23">
        <f t="shared" si="78"/>
        <v>1.2168056044031561</v>
      </c>
      <c r="N573" s="50">
        <f t="shared" si="72"/>
        <v>41544</v>
      </c>
      <c r="O573" s="51">
        <f t="shared" si="79"/>
        <v>131.43480742458311</v>
      </c>
      <c r="P573" s="51">
        <f t="shared" si="73"/>
        <v>118.13540837835194</v>
      </c>
      <c r="Q573" s="56">
        <f t="shared" si="74"/>
        <v>1691.75</v>
      </c>
      <c r="R573" s="52">
        <f t="shared" si="75"/>
        <v>33.851464999999997</v>
      </c>
    </row>
    <row r="574" spans="2:18">
      <c r="B574" s="47">
        <v>41547</v>
      </c>
      <c r="C574" s="183">
        <v>1681.5500489999999</v>
      </c>
      <c r="D574" s="23">
        <f t="shared" si="76"/>
        <v>-6.0292306782917526E-3</v>
      </c>
      <c r="E574" s="23">
        <f t="shared" si="80"/>
        <v>1.3035021708361194</v>
      </c>
      <c r="F574" s="47">
        <v>41547</v>
      </c>
      <c r="G574" s="183">
        <v>33.499594999999999</v>
      </c>
      <c r="H574" s="48">
        <f t="shared" si="77"/>
        <v>-1.039452797685414E-2</v>
      </c>
      <c r="I574" s="23">
        <f t="shared" si="78"/>
        <v>1.2064110764263019</v>
      </c>
      <c r="N574" s="50">
        <f t="shared" si="72"/>
        <v>41547</v>
      </c>
      <c r="O574" s="51">
        <f t="shared" si="79"/>
        <v>130.64235665146344</v>
      </c>
      <c r="P574" s="51">
        <f t="shared" si="73"/>
        <v>116.90744657090607</v>
      </c>
      <c r="Q574" s="56">
        <f t="shared" si="74"/>
        <v>1681.5500489999999</v>
      </c>
      <c r="R574" s="52">
        <f t="shared" si="75"/>
        <v>33.499594999999999</v>
      </c>
    </row>
    <row r="575" spans="2:18">
      <c r="B575" s="47">
        <v>41548</v>
      </c>
      <c r="C575" s="183">
        <v>1695</v>
      </c>
      <c r="D575" s="23">
        <f t="shared" si="76"/>
        <v>7.9985433725262567E-3</v>
      </c>
      <c r="E575" s="23">
        <f t="shared" si="80"/>
        <v>1.3115007142086457</v>
      </c>
      <c r="F575" s="47">
        <v>41548</v>
      </c>
      <c r="G575" s="183">
        <v>33.443496000000003</v>
      </c>
      <c r="H575" s="48">
        <f t="shared" si="77"/>
        <v>-1.6746172602981613E-3</v>
      </c>
      <c r="I575" s="23">
        <f t="shared" si="78"/>
        <v>1.2047364591660037</v>
      </c>
      <c r="N575" s="50">
        <f t="shared" si="72"/>
        <v>41548</v>
      </c>
      <c r="O575" s="51">
        <f t="shared" si="79"/>
        <v>131.6873052074292</v>
      </c>
      <c r="P575" s="51">
        <f t="shared" si="73"/>
        <v>116.71167134302107</v>
      </c>
      <c r="Q575" s="56">
        <f t="shared" si="74"/>
        <v>1695</v>
      </c>
      <c r="R575" s="52">
        <f t="shared" si="75"/>
        <v>33.443496000000003</v>
      </c>
    </row>
    <row r="576" spans="2:18">
      <c r="B576" s="47">
        <v>41549</v>
      </c>
      <c r="C576" s="183">
        <v>1693.869995</v>
      </c>
      <c r="D576" s="23">
        <f t="shared" si="76"/>
        <v>-6.6666961651917767E-4</v>
      </c>
      <c r="E576" s="23">
        <f t="shared" si="80"/>
        <v>1.3108340445921265</v>
      </c>
      <c r="F576" s="47">
        <v>41549</v>
      </c>
      <c r="G576" s="183">
        <v>32.581654</v>
      </c>
      <c r="H576" s="48">
        <f t="shared" si="77"/>
        <v>-2.5770092935260225E-2</v>
      </c>
      <c r="I576" s="23">
        <f t="shared" si="78"/>
        <v>1.1789663662307435</v>
      </c>
      <c r="N576" s="50">
        <f t="shared" si="72"/>
        <v>41549</v>
      </c>
      <c r="O576" s="51">
        <f t="shared" si="79"/>
        <v>131.59951328216613</v>
      </c>
      <c r="P576" s="51">
        <f t="shared" si="73"/>
        <v>113.70400072588187</v>
      </c>
      <c r="Q576" s="56">
        <f t="shared" si="74"/>
        <v>1693.869995</v>
      </c>
      <c r="R576" s="52">
        <f t="shared" si="75"/>
        <v>32.581654</v>
      </c>
    </row>
    <row r="577" spans="2:18">
      <c r="B577" s="47">
        <v>41550</v>
      </c>
      <c r="C577" s="183">
        <v>1678.660034</v>
      </c>
      <c r="D577" s="23">
        <f t="shared" si="76"/>
        <v>-8.9794146214863257E-3</v>
      </c>
      <c r="E577" s="23">
        <f t="shared" si="80"/>
        <v>1.3018546299706402</v>
      </c>
      <c r="F577" s="47">
        <v>41550</v>
      </c>
      <c r="G577" s="183">
        <v>32.872335999999997</v>
      </c>
      <c r="H577" s="48">
        <f t="shared" si="77"/>
        <v>8.9216465192343275E-3</v>
      </c>
      <c r="I577" s="23">
        <f t="shared" si="78"/>
        <v>1.1878880127499778</v>
      </c>
      <c r="L577" s="22"/>
      <c r="N577" s="50">
        <f t="shared" si="72"/>
        <v>41550</v>
      </c>
      <c r="O577" s="51">
        <f t="shared" si="79"/>
        <v>130.41782668841975</v>
      </c>
      <c r="P577" s="51">
        <f t="shared" si="73"/>
        <v>114.71842762818095</v>
      </c>
      <c r="Q577" s="56">
        <f t="shared" si="74"/>
        <v>1678.660034</v>
      </c>
      <c r="R577" s="52">
        <f t="shared" si="75"/>
        <v>32.872335999999997</v>
      </c>
    </row>
    <row r="578" spans="2:18">
      <c r="B578" s="47">
        <v>41551</v>
      </c>
      <c r="C578" s="183">
        <v>1690.5</v>
      </c>
      <c r="D578" s="23">
        <f t="shared" si="76"/>
        <v>7.0532244529508681E-3</v>
      </c>
      <c r="E578" s="23">
        <f t="shared" si="80"/>
        <v>1.308907854423591</v>
      </c>
      <c r="F578" s="47">
        <v>41551</v>
      </c>
      <c r="G578" s="183">
        <v>33.152818000000003</v>
      </c>
      <c r="H578" s="48">
        <f t="shared" si="77"/>
        <v>8.5324632846295323E-3</v>
      </c>
      <c r="I578" s="23">
        <f t="shared" si="78"/>
        <v>1.1964204760346073</v>
      </c>
      <c r="N578" s="50">
        <f t="shared" si="72"/>
        <v>41551</v>
      </c>
      <c r="O578" s="51">
        <f t="shared" si="79"/>
        <v>131.33769289271922</v>
      </c>
      <c r="P578" s="51">
        <f t="shared" si="73"/>
        <v>115.69725839998884</v>
      </c>
      <c r="Q578" s="56">
        <f t="shared" si="74"/>
        <v>1690.5</v>
      </c>
      <c r="R578" s="52">
        <f t="shared" si="75"/>
        <v>33.152818000000003</v>
      </c>
    </row>
    <row r="579" spans="2:18">
      <c r="B579" s="47">
        <v>41554</v>
      </c>
      <c r="C579" s="183">
        <v>1676.119995</v>
      </c>
      <c r="D579" s="23">
        <f t="shared" si="76"/>
        <v>-8.5063620230700909E-3</v>
      </c>
      <c r="E579" s="23">
        <f t="shared" si="80"/>
        <v>1.3004014924005209</v>
      </c>
      <c r="F579" s="47">
        <v>41554</v>
      </c>
      <c r="G579" s="183">
        <v>33.066119</v>
      </c>
      <c r="H579" s="48">
        <f t="shared" si="77"/>
        <v>-2.6151321435180508E-3</v>
      </c>
      <c r="I579" s="23">
        <f t="shared" si="78"/>
        <v>1.1938053438910892</v>
      </c>
      <c r="L579" s="22"/>
      <c r="N579" s="50">
        <f t="shared" si="72"/>
        <v>41554</v>
      </c>
      <c r="O579" s="51">
        <f t="shared" si="79"/>
        <v>130.22048692969895</v>
      </c>
      <c r="P579" s="51">
        <f t="shared" si="73"/>
        <v>115.39469478063012</v>
      </c>
      <c r="Q579" s="56">
        <f t="shared" si="74"/>
        <v>1676.119995</v>
      </c>
      <c r="R579" s="52">
        <f t="shared" si="75"/>
        <v>33.066119</v>
      </c>
    </row>
    <row r="580" spans="2:18">
      <c r="B580" s="47">
        <v>41555</v>
      </c>
      <c r="C580" s="183">
        <v>1655.4499510000001</v>
      </c>
      <c r="D580" s="23">
        <f t="shared" si="76"/>
        <v>-1.2332078885557318E-2</v>
      </c>
      <c r="E580" s="23">
        <f t="shared" si="80"/>
        <v>1.2880694135149637</v>
      </c>
      <c r="F580" s="47">
        <v>41555</v>
      </c>
      <c r="G580" s="183">
        <v>32.84684</v>
      </c>
      <c r="H580" s="48">
        <f t="shared" si="77"/>
        <v>-6.6315312057033671E-3</v>
      </c>
      <c r="I580" s="23">
        <f t="shared" si="78"/>
        <v>1.1871738126853857</v>
      </c>
      <c r="L580" s="22"/>
      <c r="N580" s="50">
        <f t="shared" ref="N580:N643" si="81">B580</f>
        <v>41555</v>
      </c>
      <c r="O580" s="51">
        <f t="shared" si="79"/>
        <v>128.61459761236623</v>
      </c>
      <c r="P580" s="51">
        <f t="shared" ref="P580:P643" si="82">(R580/$R$3)*100</f>
        <v>114.62945126121976</v>
      </c>
      <c r="Q580" s="56">
        <f t="shared" ref="Q580:Q643" si="83">C580</f>
        <v>1655.4499510000001</v>
      </c>
      <c r="R580" s="52">
        <f t="shared" ref="R580:R643" si="84">G580</f>
        <v>32.84684</v>
      </c>
    </row>
    <row r="581" spans="2:18">
      <c r="B581" s="47">
        <v>41556</v>
      </c>
      <c r="C581" s="183">
        <v>1656.400024</v>
      </c>
      <c r="D581" s="23">
        <f t="shared" ref="D581:D644" si="85">C581/C580-1</f>
        <v>5.7390620563668726E-4</v>
      </c>
      <c r="E581" s="23">
        <f t="shared" si="80"/>
        <v>1.2886433197206004</v>
      </c>
      <c r="F581" s="47">
        <v>41556</v>
      </c>
      <c r="G581" s="183">
        <v>33.147717999999998</v>
      </c>
      <c r="H581" s="48">
        <f t="shared" ref="H581:H644" si="86">G581/G580-1</f>
        <v>9.1600287881572484E-3</v>
      </c>
      <c r="I581" s="23">
        <f t="shared" ref="I581:I644" si="87">I580+H581</f>
        <v>1.1963338414735429</v>
      </c>
      <c r="L581" s="22"/>
      <c r="N581" s="50">
        <f t="shared" si="81"/>
        <v>41556</v>
      </c>
      <c r="O581" s="51">
        <f t="shared" ref="O581:O644" si="88">(Q581/$Q$3)*100</f>
        <v>128.68841032807143</v>
      </c>
      <c r="P581" s="51">
        <f t="shared" si="82"/>
        <v>115.67946033474321</v>
      </c>
      <c r="Q581" s="56">
        <f t="shared" si="83"/>
        <v>1656.400024</v>
      </c>
      <c r="R581" s="52">
        <f t="shared" si="84"/>
        <v>33.147717999999998</v>
      </c>
    </row>
    <row r="582" spans="2:18">
      <c r="B582" s="47">
        <v>41557</v>
      </c>
      <c r="C582" s="183">
        <v>1692.5600589999999</v>
      </c>
      <c r="D582" s="23">
        <f t="shared" si="85"/>
        <v>2.1830496544354094E-2</v>
      </c>
      <c r="E582" s="23">
        <f t="shared" ref="E582:E645" si="89">E581+D582</f>
        <v>1.3104738162649545</v>
      </c>
      <c r="F582" s="47">
        <v>41557</v>
      </c>
      <c r="G582" s="183">
        <v>33.637281999999999</v>
      </c>
      <c r="H582" s="48">
        <f t="shared" si="86"/>
        <v>1.4769161484962545E-2</v>
      </c>
      <c r="I582" s="23">
        <f t="shared" si="87"/>
        <v>1.2111030029585055</v>
      </c>
      <c r="N582" s="50">
        <f t="shared" si="81"/>
        <v>41557</v>
      </c>
      <c r="O582" s="51">
        <f t="shared" si="88"/>
        <v>131.4977422250368</v>
      </c>
      <c r="P582" s="51">
        <f t="shared" si="82"/>
        <v>117.38794896492035</v>
      </c>
      <c r="Q582" s="56">
        <f t="shared" si="83"/>
        <v>1692.5600589999999</v>
      </c>
      <c r="R582" s="52">
        <f t="shared" si="84"/>
        <v>33.637281999999999</v>
      </c>
    </row>
    <row r="583" spans="2:18">
      <c r="B583" s="47">
        <v>41558</v>
      </c>
      <c r="C583" s="183">
        <v>1703.1999510000001</v>
      </c>
      <c r="D583" s="23">
        <f t="shared" si="85"/>
        <v>6.2862714640012918E-3</v>
      </c>
      <c r="E583" s="23">
        <f t="shared" si="89"/>
        <v>1.3167600877289558</v>
      </c>
      <c r="F583" s="47">
        <v>41558</v>
      </c>
      <c r="G583" s="183">
        <v>33.657682000000001</v>
      </c>
      <c r="H583" s="48">
        <f t="shared" si="86"/>
        <v>6.0646992821844492E-4</v>
      </c>
      <c r="I583" s="23">
        <f t="shared" si="87"/>
        <v>1.2117094728867239</v>
      </c>
      <c r="L583" s="22"/>
      <c r="N583" s="50">
        <f t="shared" si="81"/>
        <v>41558</v>
      </c>
      <c r="O583" s="51">
        <f t="shared" si="88"/>
        <v>132.32437272956665</v>
      </c>
      <c r="P583" s="51">
        <f t="shared" si="82"/>
        <v>117.45914122590281</v>
      </c>
      <c r="Q583" s="56">
        <f t="shared" si="83"/>
        <v>1703.1999510000001</v>
      </c>
      <c r="R583" s="52">
        <f t="shared" si="84"/>
        <v>33.657682000000001</v>
      </c>
    </row>
    <row r="584" spans="2:18">
      <c r="B584" s="47">
        <v>41561</v>
      </c>
      <c r="C584" s="183">
        <v>1710.1400149999999</v>
      </c>
      <c r="D584" s="23">
        <f t="shared" si="85"/>
        <v>4.0747206432956151E-3</v>
      </c>
      <c r="E584" s="23">
        <f t="shared" si="89"/>
        <v>1.3208348083722514</v>
      </c>
      <c r="F584" s="47">
        <v>41561</v>
      </c>
      <c r="G584" s="183">
        <v>33.902464000000002</v>
      </c>
      <c r="H584" s="48">
        <f t="shared" si="86"/>
        <v>7.2726933482822886E-3</v>
      </c>
      <c r="I584" s="23">
        <f t="shared" si="87"/>
        <v>1.2189821662350062</v>
      </c>
      <c r="N584" s="50">
        <f t="shared" si="81"/>
        <v>41561</v>
      </c>
      <c r="O584" s="51">
        <f t="shared" si="88"/>
        <v>132.86355758273899</v>
      </c>
      <c r="P584" s="51">
        <f t="shared" si="82"/>
        <v>118.31338554099138</v>
      </c>
      <c r="Q584" s="56">
        <f t="shared" si="83"/>
        <v>1710.1400149999999</v>
      </c>
      <c r="R584" s="52">
        <f t="shared" si="84"/>
        <v>33.902464000000002</v>
      </c>
    </row>
    <row r="585" spans="2:18">
      <c r="B585" s="47">
        <v>41562</v>
      </c>
      <c r="C585" s="183">
        <v>1698.0600589999999</v>
      </c>
      <c r="D585" s="23">
        <f t="shared" si="85"/>
        <v>-7.0637233758897855E-3</v>
      </c>
      <c r="E585" s="23">
        <f t="shared" si="89"/>
        <v>1.3137710849963615</v>
      </c>
      <c r="F585" s="47">
        <v>41562</v>
      </c>
      <c r="G585" s="183">
        <v>33.800469</v>
      </c>
      <c r="H585" s="48">
        <f t="shared" si="86"/>
        <v>-3.0084833951893319E-3</v>
      </c>
      <c r="I585" s="23">
        <f t="shared" si="87"/>
        <v>1.2159736828398169</v>
      </c>
      <c r="N585" s="50">
        <f t="shared" si="81"/>
        <v>41562</v>
      </c>
      <c r="O585" s="51">
        <f t="shared" si="88"/>
        <v>131.92504616523792</v>
      </c>
      <c r="P585" s="51">
        <f t="shared" si="82"/>
        <v>117.95744168516269</v>
      </c>
      <c r="Q585" s="56">
        <f t="shared" si="83"/>
        <v>1698.0600589999999</v>
      </c>
      <c r="R585" s="52">
        <f t="shared" si="84"/>
        <v>33.800469</v>
      </c>
    </row>
    <row r="586" spans="2:18">
      <c r="B586" s="47">
        <v>41563</v>
      </c>
      <c r="C586" s="183">
        <v>1721.540039</v>
      </c>
      <c r="D586" s="23">
        <f t="shared" si="85"/>
        <v>1.3827532115576302E-2</v>
      </c>
      <c r="E586" s="23">
        <f t="shared" si="89"/>
        <v>1.3275986171119378</v>
      </c>
      <c r="F586" s="47">
        <v>41563</v>
      </c>
      <c r="G586" s="183">
        <v>34.453223999999999</v>
      </c>
      <c r="H586" s="48">
        <f t="shared" si="86"/>
        <v>1.9312010138084146E-2</v>
      </c>
      <c r="I586" s="23">
        <f t="shared" si="87"/>
        <v>1.235285692977901</v>
      </c>
      <c r="L586" s="22"/>
      <c r="N586" s="50">
        <f t="shared" si="81"/>
        <v>41563</v>
      </c>
      <c r="O586" s="51">
        <f t="shared" si="88"/>
        <v>133.74924397793663</v>
      </c>
      <c r="P586" s="51">
        <f t="shared" si="82"/>
        <v>120.23543699484902</v>
      </c>
      <c r="Q586" s="56">
        <f t="shared" si="83"/>
        <v>1721.540039</v>
      </c>
      <c r="R586" s="52">
        <f t="shared" si="84"/>
        <v>34.453223999999999</v>
      </c>
    </row>
    <row r="587" spans="2:18">
      <c r="B587" s="47">
        <v>41564</v>
      </c>
      <c r="C587" s="183">
        <v>1733.150024</v>
      </c>
      <c r="D587" s="23">
        <f t="shared" si="85"/>
        <v>6.7439529357353756E-3</v>
      </c>
      <c r="E587" s="23">
        <f t="shared" si="89"/>
        <v>1.3343425700476732</v>
      </c>
      <c r="F587" s="47">
        <v>41564</v>
      </c>
      <c r="G587" s="183">
        <v>34.290036999999998</v>
      </c>
      <c r="H587" s="48">
        <f t="shared" si="86"/>
        <v>-4.7364798139065689E-3</v>
      </c>
      <c r="I587" s="23">
        <f t="shared" si="87"/>
        <v>1.2305492131639943</v>
      </c>
      <c r="L587" s="22"/>
      <c r="N587" s="50">
        <f t="shared" si="81"/>
        <v>41564</v>
      </c>
      <c r="O587" s="51">
        <f t="shared" si="88"/>
        <v>134.65124258451402</v>
      </c>
      <c r="P587" s="51">
        <f t="shared" si="82"/>
        <v>119.66594427460669</v>
      </c>
      <c r="Q587" s="56">
        <f t="shared" si="83"/>
        <v>1733.150024</v>
      </c>
      <c r="R587" s="52">
        <f t="shared" si="84"/>
        <v>34.290036999999998</v>
      </c>
    </row>
    <row r="588" spans="2:18">
      <c r="B588" s="47">
        <v>41565</v>
      </c>
      <c r="C588" s="183">
        <v>1744.5</v>
      </c>
      <c r="D588" s="23">
        <f t="shared" si="85"/>
        <v>6.5487556430947613E-3</v>
      </c>
      <c r="E588" s="23">
        <f t="shared" si="89"/>
        <v>1.340891325690768</v>
      </c>
      <c r="F588" s="47">
        <v>41565</v>
      </c>
      <c r="G588" s="183">
        <v>33.657682000000001</v>
      </c>
      <c r="H588" s="48">
        <f t="shared" si="86"/>
        <v>-1.8441362428392782E-2</v>
      </c>
      <c r="I588" s="23">
        <f t="shared" si="87"/>
        <v>1.2121078507356016</v>
      </c>
      <c r="L588" s="22"/>
      <c r="N588" s="50">
        <f t="shared" si="81"/>
        <v>41565</v>
      </c>
      <c r="O588" s="51">
        <f t="shared" si="88"/>
        <v>135.53304066923909</v>
      </c>
      <c r="P588" s="51">
        <f t="shared" si="82"/>
        <v>117.45914122590281</v>
      </c>
      <c r="Q588" s="56">
        <f t="shared" si="83"/>
        <v>1744.5</v>
      </c>
      <c r="R588" s="52">
        <f t="shared" si="84"/>
        <v>33.657682000000001</v>
      </c>
    </row>
    <row r="589" spans="2:18">
      <c r="B589" s="47">
        <v>41568</v>
      </c>
      <c r="C589" s="183">
        <v>1744.660034</v>
      </c>
      <c r="D589" s="23">
        <f t="shared" si="85"/>
        <v>9.1736314130175245E-5</v>
      </c>
      <c r="E589" s="23">
        <f t="shared" si="89"/>
        <v>1.3409830620048981</v>
      </c>
      <c r="F589" s="47">
        <v>41568</v>
      </c>
      <c r="G589" s="183">
        <v>33.275208999999997</v>
      </c>
      <c r="H589" s="48">
        <f t="shared" si="86"/>
        <v>-1.1363616781452923E-2</v>
      </c>
      <c r="I589" s="23">
        <f t="shared" si="87"/>
        <v>1.2007442339541488</v>
      </c>
      <c r="N589" s="50">
        <f t="shared" si="81"/>
        <v>41568</v>
      </c>
      <c r="O589" s="51">
        <f t="shared" si="88"/>
        <v>135.54547397083292</v>
      </c>
      <c r="P589" s="51">
        <f t="shared" si="82"/>
        <v>116.12438055753309</v>
      </c>
      <c r="Q589" s="56">
        <f t="shared" si="83"/>
        <v>1744.660034</v>
      </c>
      <c r="R589" s="52">
        <f t="shared" si="84"/>
        <v>33.275208999999997</v>
      </c>
    </row>
    <row r="590" spans="2:18">
      <c r="B590" s="47">
        <v>41569</v>
      </c>
      <c r="C590" s="183">
        <v>1754.670044</v>
      </c>
      <c r="D590" s="23">
        <f t="shared" si="85"/>
        <v>5.737513214565837E-3</v>
      </c>
      <c r="E590" s="23">
        <f t="shared" si="89"/>
        <v>1.346720575219464</v>
      </c>
      <c r="F590" s="47">
        <v>41569</v>
      </c>
      <c r="G590" s="183">
        <v>33.300708</v>
      </c>
      <c r="H590" s="48">
        <f t="shared" si="86"/>
        <v>7.6630623116447083E-4</v>
      </c>
      <c r="I590" s="23">
        <f t="shared" si="87"/>
        <v>1.2015105401853132</v>
      </c>
      <c r="L590" s="22"/>
      <c r="N590" s="50">
        <f t="shared" si="81"/>
        <v>41569</v>
      </c>
      <c r="O590" s="51">
        <f t="shared" si="88"/>
        <v>136.3231679189152</v>
      </c>
      <c r="P590" s="51">
        <f t="shared" si="82"/>
        <v>116.21336739394445</v>
      </c>
      <c r="Q590" s="56">
        <f t="shared" si="83"/>
        <v>1754.670044</v>
      </c>
      <c r="R590" s="52">
        <f t="shared" si="84"/>
        <v>33.300708</v>
      </c>
    </row>
    <row r="591" spans="2:18">
      <c r="B591" s="47">
        <v>41570</v>
      </c>
      <c r="C591" s="183">
        <v>1746.380005</v>
      </c>
      <c r="D591" s="23">
        <f t="shared" si="85"/>
        <v>-4.7245572056965335E-3</v>
      </c>
      <c r="E591" s="23">
        <f t="shared" si="89"/>
        <v>1.3419960180137673</v>
      </c>
      <c r="F591" s="47">
        <v>41570</v>
      </c>
      <c r="G591" s="183">
        <v>33.280309000000003</v>
      </c>
      <c r="H591" s="48">
        <f t="shared" si="86"/>
        <v>-6.1256955858113304E-4</v>
      </c>
      <c r="I591" s="23">
        <f t="shared" si="87"/>
        <v>1.2008979706267322</v>
      </c>
      <c r="L591" s="22"/>
      <c r="N591" s="50">
        <f t="shared" si="81"/>
        <v>41570</v>
      </c>
      <c r="O591" s="51">
        <f t="shared" si="88"/>
        <v>135.67910131362049</v>
      </c>
      <c r="P591" s="51">
        <f t="shared" si="82"/>
        <v>116.14217862277873</v>
      </c>
      <c r="Q591" s="56">
        <f t="shared" si="83"/>
        <v>1746.380005</v>
      </c>
      <c r="R591" s="52">
        <f t="shared" si="84"/>
        <v>33.280309000000003</v>
      </c>
    </row>
    <row r="592" spans="2:18">
      <c r="B592" s="47">
        <v>41571</v>
      </c>
      <c r="C592" s="183">
        <v>1752.0699460000001</v>
      </c>
      <c r="D592" s="23">
        <f t="shared" si="85"/>
        <v>3.258134531836987E-3</v>
      </c>
      <c r="E592" s="23">
        <f t="shared" si="89"/>
        <v>1.3452541525456043</v>
      </c>
      <c r="F592" s="47">
        <v>41571</v>
      </c>
      <c r="G592" s="183">
        <v>33.372100000000003</v>
      </c>
      <c r="H592" s="48">
        <f t="shared" si="86"/>
        <v>2.7581174201236625E-3</v>
      </c>
      <c r="I592" s="23">
        <f t="shared" si="87"/>
        <v>1.2036560880468559</v>
      </c>
      <c r="N592" s="50">
        <f t="shared" si="81"/>
        <v>41571</v>
      </c>
      <c r="O592" s="51">
        <f t="shared" si="88"/>
        <v>136.12116207885902</v>
      </c>
      <c r="P592" s="51">
        <f t="shared" si="82"/>
        <v>116.46251238884935</v>
      </c>
      <c r="Q592" s="56">
        <f t="shared" si="83"/>
        <v>1752.0699460000001</v>
      </c>
      <c r="R592" s="52">
        <f t="shared" si="84"/>
        <v>33.372100000000003</v>
      </c>
    </row>
    <row r="593" spans="2:18">
      <c r="B593" s="47">
        <v>41572</v>
      </c>
      <c r="C593" s="183">
        <v>1759.7700199999999</v>
      </c>
      <c r="D593" s="23">
        <f t="shared" si="85"/>
        <v>4.3948439487699886E-3</v>
      </c>
      <c r="E593" s="23">
        <f t="shared" si="89"/>
        <v>1.3496489964943743</v>
      </c>
      <c r="F593" s="47">
        <v>41572</v>
      </c>
      <c r="G593" s="183">
        <v>33.397596</v>
      </c>
      <c r="H593" s="48">
        <f t="shared" si="86"/>
        <v>7.639914779111745E-4</v>
      </c>
      <c r="I593" s="23">
        <f t="shared" si="87"/>
        <v>1.204420079524767</v>
      </c>
      <c r="N593" s="50">
        <f t="shared" si="81"/>
        <v>41572</v>
      </c>
      <c r="O593" s="51">
        <f t="shared" si="88"/>
        <v>136.71939334432082</v>
      </c>
      <c r="P593" s="51">
        <f t="shared" si="82"/>
        <v>116.55148875581054</v>
      </c>
      <c r="Q593" s="56">
        <f t="shared" si="83"/>
        <v>1759.7700199999999</v>
      </c>
      <c r="R593" s="52">
        <f t="shared" si="84"/>
        <v>33.397596</v>
      </c>
    </row>
    <row r="594" spans="2:18">
      <c r="B594" s="47">
        <v>41575</v>
      </c>
      <c r="C594" s="183">
        <v>1762.1099850000001</v>
      </c>
      <c r="D594" s="23">
        <f t="shared" si="85"/>
        <v>1.3296993205964558E-3</v>
      </c>
      <c r="E594" s="23">
        <f t="shared" si="89"/>
        <v>1.3509786958149708</v>
      </c>
      <c r="F594" s="47">
        <v>41575</v>
      </c>
      <c r="G594" s="183">
        <v>34.040154999999999</v>
      </c>
      <c r="H594" s="48">
        <f t="shared" si="86"/>
        <v>1.923967820917416E-2</v>
      </c>
      <c r="I594" s="23">
        <f t="shared" si="87"/>
        <v>1.2236597577339412</v>
      </c>
      <c r="N594" s="50">
        <f t="shared" si="81"/>
        <v>41575</v>
      </c>
      <c r="O594" s="51">
        <f t="shared" si="88"/>
        <v>136.90118902876313</v>
      </c>
      <c r="P594" s="51">
        <f t="shared" si="82"/>
        <v>118.79390189427251</v>
      </c>
      <c r="Q594" s="56">
        <f t="shared" si="83"/>
        <v>1762.1099850000001</v>
      </c>
      <c r="R594" s="52">
        <f t="shared" si="84"/>
        <v>34.040154999999999</v>
      </c>
    </row>
    <row r="595" spans="2:18">
      <c r="B595" s="47">
        <v>41576</v>
      </c>
      <c r="C595" s="183">
        <v>1771.9499510000001</v>
      </c>
      <c r="D595" s="23">
        <f t="shared" si="85"/>
        <v>5.5841951318378324E-3</v>
      </c>
      <c r="E595" s="23">
        <f t="shared" si="89"/>
        <v>1.3565628909468086</v>
      </c>
      <c r="F595" s="47">
        <v>41576</v>
      </c>
      <c r="G595" s="183">
        <v>33.973860000000002</v>
      </c>
      <c r="H595" s="48">
        <f t="shared" si="86"/>
        <v>-1.947552824010268E-3</v>
      </c>
      <c r="I595" s="23">
        <f t="shared" si="87"/>
        <v>1.2217122049099309</v>
      </c>
      <c r="L595" s="22"/>
      <c r="N595" s="50">
        <f t="shared" si="81"/>
        <v>41576</v>
      </c>
      <c r="O595" s="51">
        <f t="shared" si="88"/>
        <v>137.66567198208037</v>
      </c>
      <c r="P595" s="51">
        <f t="shared" si="82"/>
        <v>118.56254449516312</v>
      </c>
      <c r="Q595" s="56">
        <f t="shared" si="83"/>
        <v>1771.9499510000001</v>
      </c>
      <c r="R595" s="52">
        <f t="shared" si="84"/>
        <v>33.973860000000002</v>
      </c>
    </row>
    <row r="596" spans="2:18">
      <c r="B596" s="47">
        <v>41577</v>
      </c>
      <c r="C596" s="183">
        <v>1763.3100589999999</v>
      </c>
      <c r="D596" s="23">
        <f t="shared" si="85"/>
        <v>-4.8759232703633471E-3</v>
      </c>
      <c r="E596" s="23">
        <f t="shared" si="89"/>
        <v>1.3516869676764451</v>
      </c>
      <c r="F596" s="47">
        <v>41577</v>
      </c>
      <c r="G596" s="183">
        <v>33.652582000000002</v>
      </c>
      <c r="H596" s="48">
        <f t="shared" si="86"/>
        <v>-9.4566234157672513E-3</v>
      </c>
      <c r="I596" s="23">
        <f t="shared" si="87"/>
        <v>1.2122555814941638</v>
      </c>
      <c r="L596" s="22"/>
      <c r="N596" s="50">
        <f t="shared" si="81"/>
        <v>41577</v>
      </c>
      <c r="O596" s="51">
        <f t="shared" si="88"/>
        <v>136.99442472853275</v>
      </c>
      <c r="P596" s="51">
        <f t="shared" si="82"/>
        <v>117.4413431606572</v>
      </c>
      <c r="Q596" s="56">
        <f t="shared" si="83"/>
        <v>1763.3100589999999</v>
      </c>
      <c r="R596" s="52">
        <f t="shared" si="84"/>
        <v>33.652582000000002</v>
      </c>
    </row>
    <row r="597" spans="2:18">
      <c r="B597" s="47">
        <v>41578</v>
      </c>
      <c r="C597" s="183">
        <v>1756.540039</v>
      </c>
      <c r="D597" s="23">
        <f t="shared" si="85"/>
        <v>-3.8393814890611555E-3</v>
      </c>
      <c r="E597" s="23">
        <f t="shared" si="89"/>
        <v>1.347847586187384</v>
      </c>
      <c r="F597" s="47">
        <v>41578</v>
      </c>
      <c r="G597" s="184">
        <v>33.591386</v>
      </c>
      <c r="H597" s="48">
        <f t="shared" si="86"/>
        <v>-1.8184637363041212E-3</v>
      </c>
      <c r="I597" s="23">
        <f t="shared" si="87"/>
        <v>1.2104371177578597</v>
      </c>
      <c r="L597" s="22"/>
      <c r="N597" s="50">
        <f t="shared" si="81"/>
        <v>41578</v>
      </c>
      <c r="O597" s="51">
        <f t="shared" si="88"/>
        <v>136.46845087012542</v>
      </c>
      <c r="P597" s="51">
        <f t="shared" si="82"/>
        <v>117.22778033697669</v>
      </c>
      <c r="Q597" s="56">
        <f t="shared" si="83"/>
        <v>1756.540039</v>
      </c>
      <c r="R597" s="52">
        <f t="shared" si="84"/>
        <v>33.591386</v>
      </c>
    </row>
    <row r="598" spans="2:18">
      <c r="B598" s="47">
        <v>41579</v>
      </c>
      <c r="C598" s="183">
        <v>1761.6400149999999</v>
      </c>
      <c r="D598" s="23">
        <f t="shared" si="85"/>
        <v>2.9034214346195242E-3</v>
      </c>
      <c r="E598" s="23">
        <f t="shared" si="89"/>
        <v>1.3507510076220035</v>
      </c>
      <c r="F598" s="47">
        <v>41579</v>
      </c>
      <c r="G598" s="183">
        <v>33.530191000000002</v>
      </c>
      <c r="H598" s="48">
        <f t="shared" si="86"/>
        <v>-1.8217468013971283E-3</v>
      </c>
      <c r="I598" s="23">
        <f t="shared" si="87"/>
        <v>1.2086153709564624</v>
      </c>
      <c r="N598" s="50">
        <f t="shared" si="81"/>
        <v>41579</v>
      </c>
      <c r="O598" s="51">
        <f t="shared" si="88"/>
        <v>136.86467629553107</v>
      </c>
      <c r="P598" s="51">
        <f t="shared" si="82"/>
        <v>117.01422100311292</v>
      </c>
      <c r="Q598" s="56">
        <f t="shared" si="83"/>
        <v>1761.6400149999999</v>
      </c>
      <c r="R598" s="52">
        <f t="shared" si="84"/>
        <v>33.530191000000002</v>
      </c>
    </row>
    <row r="599" spans="2:18">
      <c r="B599" s="47">
        <v>41582</v>
      </c>
      <c r="C599" s="183">
        <v>1767.9300539999999</v>
      </c>
      <c r="D599" s="23">
        <f t="shared" si="85"/>
        <v>3.5705586535510481E-3</v>
      </c>
      <c r="E599" s="23">
        <f t="shared" si="89"/>
        <v>1.3543215662755546</v>
      </c>
      <c r="F599" s="47">
        <v>41582</v>
      </c>
      <c r="G599" s="183">
        <v>33.678082000000003</v>
      </c>
      <c r="H599" s="48">
        <f t="shared" si="86"/>
        <v>4.4106817047360192E-3</v>
      </c>
      <c r="I599" s="23">
        <f t="shared" si="87"/>
        <v>1.2130260526611985</v>
      </c>
      <c r="L599" s="22"/>
      <c r="N599" s="50">
        <f t="shared" si="81"/>
        <v>41582</v>
      </c>
      <c r="O599" s="51">
        <f t="shared" si="88"/>
        <v>137.35335964984355</v>
      </c>
      <c r="P599" s="51">
        <f t="shared" si="82"/>
        <v>117.53033348688527</v>
      </c>
      <c r="Q599" s="56">
        <f t="shared" si="83"/>
        <v>1767.9300539999999</v>
      </c>
      <c r="R599" s="52">
        <f t="shared" si="84"/>
        <v>33.678082000000003</v>
      </c>
    </row>
    <row r="600" spans="2:18">
      <c r="B600" s="47">
        <v>41583</v>
      </c>
      <c r="C600" s="183">
        <v>1762.969971</v>
      </c>
      <c r="D600" s="23">
        <f t="shared" si="85"/>
        <v>-2.8055878052288818E-3</v>
      </c>
      <c r="E600" s="23">
        <f t="shared" si="89"/>
        <v>1.3515159784703257</v>
      </c>
      <c r="F600" s="47">
        <v>41583</v>
      </c>
      <c r="G600" s="183">
        <v>33.214010000000002</v>
      </c>
      <c r="H600" s="48">
        <f t="shared" si="86"/>
        <v>-1.3779644577146644E-2</v>
      </c>
      <c r="I600" s="23">
        <f t="shared" si="87"/>
        <v>1.1992464080840519</v>
      </c>
      <c r="L600" s="22"/>
      <c r="N600" s="50">
        <f t="shared" si="81"/>
        <v>41583</v>
      </c>
      <c r="O600" s="51">
        <f t="shared" si="88"/>
        <v>136.96800273900271</v>
      </c>
      <c r="P600" s="51">
        <f t="shared" si="82"/>
        <v>115.91080726440248</v>
      </c>
      <c r="Q600" s="56">
        <f t="shared" si="83"/>
        <v>1762.969971</v>
      </c>
      <c r="R600" s="52">
        <f t="shared" si="84"/>
        <v>33.214010000000002</v>
      </c>
    </row>
    <row r="601" spans="2:18">
      <c r="B601" s="47">
        <v>41584</v>
      </c>
      <c r="C601" s="183">
        <v>1770.48999</v>
      </c>
      <c r="D601" s="23">
        <f t="shared" si="85"/>
        <v>4.265540039649407E-3</v>
      </c>
      <c r="E601" s="23">
        <f t="shared" si="89"/>
        <v>1.3557815185099751</v>
      </c>
      <c r="F601" s="47">
        <v>41584</v>
      </c>
      <c r="G601" s="183">
        <v>33.341501000000001</v>
      </c>
      <c r="H601" s="48">
        <f t="shared" si="86"/>
        <v>3.8384705731104862E-3</v>
      </c>
      <c r="I601" s="23">
        <f t="shared" si="87"/>
        <v>1.2030848786571624</v>
      </c>
      <c r="L601" s="22"/>
      <c r="N601" s="50">
        <f t="shared" si="81"/>
        <v>41584</v>
      </c>
      <c r="O601" s="51">
        <f t="shared" si="88"/>
        <v>137.55224523883675</v>
      </c>
      <c r="P601" s="51">
        <f t="shared" si="82"/>
        <v>116.35572748719237</v>
      </c>
      <c r="Q601" s="56">
        <f t="shared" si="83"/>
        <v>1770.48999</v>
      </c>
      <c r="R601" s="52">
        <f t="shared" si="84"/>
        <v>33.341501000000001</v>
      </c>
    </row>
    <row r="602" spans="2:18">
      <c r="B602" s="47">
        <v>41585</v>
      </c>
      <c r="C602" s="183">
        <v>1747.150024</v>
      </c>
      <c r="D602" s="23">
        <f t="shared" si="85"/>
        <v>-1.3182772075429838E-2</v>
      </c>
      <c r="E602" s="23">
        <f t="shared" si="89"/>
        <v>1.3425987464345452</v>
      </c>
      <c r="F602" s="47">
        <v>41585</v>
      </c>
      <c r="G602" s="183">
        <v>33.259909</v>
      </c>
      <c r="H602" s="48">
        <f t="shared" si="86"/>
        <v>-2.4471603722939772E-3</v>
      </c>
      <c r="I602" s="23">
        <f t="shared" si="87"/>
        <v>1.2006377182848684</v>
      </c>
      <c r="N602" s="50">
        <f t="shared" si="81"/>
        <v>41585</v>
      </c>
      <c r="O602" s="51">
        <f t="shared" si="88"/>
        <v>135.73892534138955</v>
      </c>
      <c r="P602" s="51">
        <f t="shared" si="82"/>
        <v>116.07098636179627</v>
      </c>
      <c r="Q602" s="56">
        <f t="shared" si="83"/>
        <v>1747.150024</v>
      </c>
      <c r="R602" s="52">
        <f t="shared" si="84"/>
        <v>33.259909</v>
      </c>
    </row>
    <row r="603" spans="2:18">
      <c r="B603" s="47">
        <v>41586</v>
      </c>
      <c r="C603" s="183">
        <v>1770.6099850000001</v>
      </c>
      <c r="D603" s="23">
        <f t="shared" si="85"/>
        <v>1.3427559555698521E-2</v>
      </c>
      <c r="E603" s="23">
        <f t="shared" si="89"/>
        <v>1.3560263059902438</v>
      </c>
      <c r="F603" s="47">
        <v>41586</v>
      </c>
      <c r="G603" s="183">
        <v>33.214010000000002</v>
      </c>
      <c r="H603" s="48">
        <f t="shared" si="86"/>
        <v>-1.3800097889623553E-3</v>
      </c>
      <c r="I603" s="23">
        <f t="shared" si="87"/>
        <v>1.1992577084959062</v>
      </c>
      <c r="L603" s="22"/>
      <c r="N603" s="50">
        <f t="shared" si="81"/>
        <v>41586</v>
      </c>
      <c r="O603" s="51">
        <f t="shared" si="88"/>
        <v>137.56156784543757</v>
      </c>
      <c r="P603" s="51">
        <f t="shared" si="82"/>
        <v>115.91080726440248</v>
      </c>
      <c r="Q603" s="56">
        <f t="shared" si="83"/>
        <v>1770.6099850000001</v>
      </c>
      <c r="R603" s="52">
        <f t="shared" si="84"/>
        <v>33.214010000000002</v>
      </c>
    </row>
    <row r="604" spans="2:18">
      <c r="B604" s="47">
        <v>41589</v>
      </c>
      <c r="C604" s="183">
        <v>1771.8900149999999</v>
      </c>
      <c r="D604" s="23">
        <f t="shared" si="85"/>
        <v>7.2293165115056013E-4</v>
      </c>
      <c r="E604" s="23">
        <f t="shared" si="89"/>
        <v>1.3567492376413943</v>
      </c>
      <c r="F604" s="47">
        <v>41589</v>
      </c>
      <c r="G604" s="183">
        <v>33.259909</v>
      </c>
      <c r="H604" s="48">
        <f t="shared" si="86"/>
        <v>1.3819168477398058E-3</v>
      </c>
      <c r="I604" s="23">
        <f t="shared" si="87"/>
        <v>1.200639625343646</v>
      </c>
      <c r="N604" s="50">
        <f t="shared" si="81"/>
        <v>41589</v>
      </c>
      <c r="O604" s="51">
        <f t="shared" si="88"/>
        <v>137.66101545681494</v>
      </c>
      <c r="P604" s="51">
        <f t="shared" si="82"/>
        <v>116.07098636179627</v>
      </c>
      <c r="Q604" s="56">
        <f t="shared" si="83"/>
        <v>1771.8900149999999</v>
      </c>
      <c r="R604" s="52">
        <f t="shared" si="84"/>
        <v>33.259909</v>
      </c>
    </row>
    <row r="605" spans="2:18">
      <c r="B605" s="47">
        <v>41590</v>
      </c>
      <c r="C605" s="183">
        <v>1767.6899410000001</v>
      </c>
      <c r="D605" s="23">
        <f t="shared" si="85"/>
        <v>-2.3703920471609408E-3</v>
      </c>
      <c r="E605" s="23">
        <f t="shared" si="89"/>
        <v>1.3543788455942334</v>
      </c>
      <c r="F605" s="47">
        <v>41590</v>
      </c>
      <c r="G605" s="183">
        <v>33.606686000000003</v>
      </c>
      <c r="H605" s="48">
        <f t="shared" si="86"/>
        <v>1.0426276271531698E-2</v>
      </c>
      <c r="I605" s="23">
        <f t="shared" si="87"/>
        <v>1.2110659016151777</v>
      </c>
      <c r="N605" s="50">
        <f t="shared" si="81"/>
        <v>41590</v>
      </c>
      <c r="O605" s="51">
        <f t="shared" si="88"/>
        <v>137.33470488057199</v>
      </c>
      <c r="P605" s="51">
        <f t="shared" si="82"/>
        <v>117.28117453271354</v>
      </c>
      <c r="Q605" s="56">
        <f t="shared" si="83"/>
        <v>1767.6899410000001</v>
      </c>
      <c r="R605" s="52">
        <f t="shared" si="84"/>
        <v>33.606686000000003</v>
      </c>
    </row>
    <row r="606" spans="2:18">
      <c r="B606" s="47">
        <v>41591</v>
      </c>
      <c r="C606" s="183">
        <v>1782</v>
      </c>
      <c r="D606" s="23">
        <f t="shared" si="85"/>
        <v>8.0953444764779725E-3</v>
      </c>
      <c r="E606" s="23">
        <f t="shared" si="89"/>
        <v>1.3624741900707114</v>
      </c>
      <c r="F606" s="47">
        <v>41591</v>
      </c>
      <c r="G606" s="183">
        <v>33.846369000000003</v>
      </c>
      <c r="H606" s="48">
        <f t="shared" si="86"/>
        <v>7.1320034352688744E-3</v>
      </c>
      <c r="I606" s="23">
        <f t="shared" si="87"/>
        <v>1.2181979050504466</v>
      </c>
      <c r="L606" s="22"/>
      <c r="N606" s="50">
        <f t="shared" si="81"/>
        <v>41591</v>
      </c>
      <c r="O606" s="51">
        <f t="shared" si="88"/>
        <v>138.44647662515567</v>
      </c>
      <c r="P606" s="51">
        <f t="shared" si="82"/>
        <v>118.11762427237322</v>
      </c>
      <c r="Q606" s="56">
        <f t="shared" si="83"/>
        <v>1782</v>
      </c>
      <c r="R606" s="52">
        <f t="shared" si="84"/>
        <v>33.846369000000003</v>
      </c>
    </row>
    <row r="607" spans="2:18">
      <c r="B607" s="47">
        <v>41592</v>
      </c>
      <c r="C607" s="183">
        <v>1790.619995</v>
      </c>
      <c r="D607" s="23">
        <f t="shared" si="85"/>
        <v>4.8372586980920396E-3</v>
      </c>
      <c r="E607" s="23">
        <f t="shared" si="89"/>
        <v>1.3673114487688034</v>
      </c>
      <c r="F607" s="47">
        <v>41592</v>
      </c>
      <c r="G607" s="183">
        <v>34.473624000000001</v>
      </c>
      <c r="H607" s="48">
        <f t="shared" si="86"/>
        <v>1.8532416283708164E-2</v>
      </c>
      <c r="I607" s="23">
        <f t="shared" si="87"/>
        <v>1.2367303213341547</v>
      </c>
      <c r="L607" s="22"/>
      <c r="N607" s="50">
        <f t="shared" si="81"/>
        <v>41592</v>
      </c>
      <c r="O607" s="51">
        <f t="shared" si="88"/>
        <v>139.1161780484309</v>
      </c>
      <c r="P607" s="51">
        <f t="shared" si="82"/>
        <v>120.30662925583148</v>
      </c>
      <c r="Q607" s="56">
        <f t="shared" si="83"/>
        <v>1790.619995</v>
      </c>
      <c r="R607" s="52">
        <f t="shared" si="84"/>
        <v>34.473624000000001</v>
      </c>
    </row>
    <row r="608" spans="2:18">
      <c r="B608" s="47">
        <v>41593</v>
      </c>
      <c r="C608" s="183">
        <v>1798.1800539999999</v>
      </c>
      <c r="D608" s="23">
        <f t="shared" si="85"/>
        <v>4.2220342792496091E-3</v>
      </c>
      <c r="E608" s="23">
        <f t="shared" si="89"/>
        <v>1.371533483048053</v>
      </c>
      <c r="F608" s="47">
        <v>41593</v>
      </c>
      <c r="G608" s="183">
        <v>35.014187999999997</v>
      </c>
      <c r="H608" s="48">
        <f t="shared" si="86"/>
        <v>1.5680509829775868E-2</v>
      </c>
      <c r="I608" s="23">
        <f t="shared" si="87"/>
        <v>1.2524108311639306</v>
      </c>
      <c r="L608" s="22"/>
      <c r="N608" s="50">
        <f t="shared" si="81"/>
        <v>41593</v>
      </c>
      <c r="O608" s="51">
        <f t="shared" si="88"/>
        <v>139.70353132094957</v>
      </c>
      <c r="P608" s="51">
        <f t="shared" si="82"/>
        <v>122.19309853846474</v>
      </c>
      <c r="Q608" s="56">
        <f t="shared" si="83"/>
        <v>1798.1800539999999</v>
      </c>
      <c r="R608" s="52">
        <f t="shared" si="84"/>
        <v>35.014187999999997</v>
      </c>
    </row>
    <row r="609" spans="2:18">
      <c r="B609" s="47">
        <v>41596</v>
      </c>
      <c r="C609" s="183">
        <v>1791.530029</v>
      </c>
      <c r="D609" s="23">
        <f t="shared" si="85"/>
        <v>-3.6981975109817711E-3</v>
      </c>
      <c r="E609" s="23">
        <f t="shared" si="89"/>
        <v>1.3678352855370712</v>
      </c>
      <c r="F609" s="47">
        <v>41596</v>
      </c>
      <c r="G609" s="183">
        <v>35.095782999999997</v>
      </c>
      <c r="H609" s="48">
        <f t="shared" si="86"/>
        <v>2.3303410606008157E-3</v>
      </c>
      <c r="I609" s="23">
        <f t="shared" si="87"/>
        <v>1.2547411722245314</v>
      </c>
      <c r="L609" s="22"/>
      <c r="N609" s="50">
        <f t="shared" si="81"/>
        <v>41596</v>
      </c>
      <c r="O609" s="51">
        <f t="shared" si="88"/>
        <v>139.18688006914306</v>
      </c>
      <c r="P609" s="51">
        <f t="shared" si="82"/>
        <v>122.47785013331098</v>
      </c>
      <c r="Q609" s="56">
        <f t="shared" si="83"/>
        <v>1791.530029</v>
      </c>
      <c r="R609" s="52">
        <f t="shared" si="84"/>
        <v>35.095782999999997</v>
      </c>
    </row>
    <row r="610" spans="2:18">
      <c r="B610" s="47">
        <v>41597</v>
      </c>
      <c r="C610" s="183">
        <v>1787.869995</v>
      </c>
      <c r="D610" s="23">
        <f t="shared" si="85"/>
        <v>-2.0429654768572281E-3</v>
      </c>
      <c r="E610" s="23">
        <f t="shared" si="89"/>
        <v>1.365792320060214</v>
      </c>
      <c r="F610" s="47">
        <v>41597</v>
      </c>
      <c r="G610" s="183">
        <v>35.248773999999997</v>
      </c>
      <c r="H610" s="48">
        <f t="shared" si="86"/>
        <v>4.3592416786939481E-3</v>
      </c>
      <c r="I610" s="23">
        <f t="shared" si="87"/>
        <v>1.2591004139032254</v>
      </c>
      <c r="N610" s="50">
        <f t="shared" si="81"/>
        <v>41597</v>
      </c>
      <c r="O610" s="51">
        <f t="shared" si="88"/>
        <v>138.90252607833034</v>
      </c>
      <c r="P610" s="51">
        <f t="shared" si="82"/>
        <v>123.01176068232895</v>
      </c>
      <c r="Q610" s="56">
        <f t="shared" si="83"/>
        <v>1787.869995</v>
      </c>
      <c r="R610" s="52">
        <f t="shared" si="84"/>
        <v>35.248773999999997</v>
      </c>
    </row>
    <row r="611" spans="2:18">
      <c r="B611" s="47">
        <v>41598</v>
      </c>
      <c r="C611" s="183">
        <v>1781.369995</v>
      </c>
      <c r="D611" s="23">
        <f t="shared" si="85"/>
        <v>-3.6356111004592906E-3</v>
      </c>
      <c r="E611" s="23">
        <f t="shared" si="89"/>
        <v>1.3621567089597546</v>
      </c>
      <c r="F611" s="47">
        <v>41598</v>
      </c>
      <c r="G611" s="183">
        <v>35.207974</v>
      </c>
      <c r="H611" s="48">
        <f t="shared" si="86"/>
        <v>-1.1574870660748804E-3</v>
      </c>
      <c r="I611" s="23">
        <f t="shared" si="87"/>
        <v>1.2579429268371505</v>
      </c>
      <c r="L611" s="22"/>
      <c r="N611" s="50">
        <f t="shared" si="81"/>
        <v>41598</v>
      </c>
      <c r="O611" s="51">
        <f t="shared" si="88"/>
        <v>138.39753051263816</v>
      </c>
      <c r="P611" s="51">
        <f t="shared" si="82"/>
        <v>122.86937616036404</v>
      </c>
      <c r="Q611" s="56">
        <f t="shared" si="83"/>
        <v>1781.369995</v>
      </c>
      <c r="R611" s="52">
        <f t="shared" si="84"/>
        <v>35.207974</v>
      </c>
    </row>
    <row r="612" spans="2:18">
      <c r="B612" s="47">
        <v>41599</v>
      </c>
      <c r="C612" s="183">
        <v>1795.849976</v>
      </c>
      <c r="D612" s="23">
        <f t="shared" si="85"/>
        <v>8.1285645546083085E-3</v>
      </c>
      <c r="E612" s="23">
        <f t="shared" si="89"/>
        <v>1.3702852735143629</v>
      </c>
      <c r="F612" s="47">
        <v>41599</v>
      </c>
      <c r="G612" s="183">
        <v>34.886696999999998</v>
      </c>
      <c r="H612" s="48">
        <f t="shared" si="86"/>
        <v>-9.1251203491573563E-3</v>
      </c>
      <c r="I612" s="23">
        <f t="shared" si="87"/>
        <v>1.2488178064879931</v>
      </c>
      <c r="L612" s="22"/>
      <c r="N612" s="50">
        <f t="shared" si="81"/>
        <v>41599</v>
      </c>
      <c r="O612" s="51">
        <f t="shared" si="88"/>
        <v>139.52250377360852</v>
      </c>
      <c r="P612" s="51">
        <f t="shared" si="82"/>
        <v>121.74817831567483</v>
      </c>
      <c r="Q612" s="56">
        <f t="shared" si="83"/>
        <v>1795.849976</v>
      </c>
      <c r="R612" s="52">
        <f t="shared" si="84"/>
        <v>34.886696999999998</v>
      </c>
    </row>
    <row r="613" spans="2:18">
      <c r="B613" s="47">
        <v>41600</v>
      </c>
      <c r="C613" s="183">
        <v>1804.76001</v>
      </c>
      <c r="D613" s="23">
        <f t="shared" si="85"/>
        <v>4.9614578718015778E-3</v>
      </c>
      <c r="E613" s="23">
        <f t="shared" si="89"/>
        <v>1.3752467313861645</v>
      </c>
      <c r="F613" s="47">
        <v>41600</v>
      </c>
      <c r="G613" s="183">
        <v>34.565418999999999</v>
      </c>
      <c r="H613" s="48">
        <f t="shared" si="86"/>
        <v>-9.2091836610385114E-3</v>
      </c>
      <c r="I613" s="23">
        <f t="shared" si="87"/>
        <v>1.2396086228269545</v>
      </c>
      <c r="L613" s="22"/>
      <c r="N613" s="50">
        <f t="shared" si="81"/>
        <v>41600</v>
      </c>
      <c r="O613" s="51">
        <f t="shared" si="88"/>
        <v>140.21473879824956</v>
      </c>
      <c r="P613" s="51">
        <f t="shared" si="82"/>
        <v>120.62697698116894</v>
      </c>
      <c r="Q613" s="56">
        <f t="shared" si="83"/>
        <v>1804.76001</v>
      </c>
      <c r="R613" s="52">
        <f t="shared" si="84"/>
        <v>34.565418999999999</v>
      </c>
    </row>
    <row r="614" spans="2:18">
      <c r="B614" s="47">
        <v>41603</v>
      </c>
      <c r="C614" s="183">
        <v>1802.4799800000001</v>
      </c>
      <c r="D614" s="23">
        <f t="shared" si="85"/>
        <v>-1.2633424872927623E-3</v>
      </c>
      <c r="E614" s="23">
        <f t="shared" si="89"/>
        <v>1.3739833888988717</v>
      </c>
      <c r="F614" s="47">
        <v>41603</v>
      </c>
      <c r="G614" s="183">
        <v>34.519523</v>
      </c>
      <c r="H614" s="48">
        <f t="shared" si="86"/>
        <v>-1.3278010603603452E-3</v>
      </c>
      <c r="I614" s="23">
        <f t="shared" si="87"/>
        <v>1.2382808217665942</v>
      </c>
      <c r="L614" s="22"/>
      <c r="N614" s="50">
        <f t="shared" si="81"/>
        <v>41603</v>
      </c>
      <c r="O614" s="51">
        <f t="shared" si="88"/>
        <v>140.03759956138106</v>
      </c>
      <c r="P614" s="51">
        <f t="shared" si="82"/>
        <v>120.46680835322528</v>
      </c>
      <c r="Q614" s="56">
        <f t="shared" si="83"/>
        <v>1802.4799800000001</v>
      </c>
      <c r="R614" s="52">
        <f t="shared" si="84"/>
        <v>34.519523</v>
      </c>
    </row>
    <row r="615" spans="2:18">
      <c r="B615" s="47">
        <v>41604</v>
      </c>
      <c r="C615" s="183">
        <v>1802.75</v>
      </c>
      <c r="D615" s="23">
        <f t="shared" si="85"/>
        <v>1.4980471516801153E-4</v>
      </c>
      <c r="E615" s="23">
        <f t="shared" si="89"/>
        <v>1.3741331936140397</v>
      </c>
      <c r="F615" s="47">
        <v>41604</v>
      </c>
      <c r="G615" s="183">
        <v>34.596015000000001</v>
      </c>
      <c r="H615" s="48">
        <f t="shared" si="86"/>
        <v>2.2159054747077356E-3</v>
      </c>
      <c r="I615" s="23">
        <f t="shared" si="87"/>
        <v>1.2404967272413019</v>
      </c>
      <c r="N615" s="50">
        <f t="shared" si="81"/>
        <v>41604</v>
      </c>
      <c r="O615" s="51">
        <f t="shared" si="88"/>
        <v>140.05857785409617</v>
      </c>
      <c r="P615" s="51">
        <f t="shared" si="82"/>
        <v>120.73375141337577</v>
      </c>
      <c r="Q615" s="56">
        <f t="shared" si="83"/>
        <v>1802.75</v>
      </c>
      <c r="R615" s="52">
        <f t="shared" si="84"/>
        <v>34.596015000000001</v>
      </c>
    </row>
    <row r="616" spans="2:18">
      <c r="B616" s="47">
        <v>41605</v>
      </c>
      <c r="C616" s="183">
        <v>1807.2299800000001</v>
      </c>
      <c r="D616" s="23">
        <f t="shared" si="85"/>
        <v>2.4850811260574979E-3</v>
      </c>
      <c r="E616" s="23">
        <f t="shared" si="89"/>
        <v>1.3766182747400972</v>
      </c>
      <c r="F616" s="47">
        <v>41605</v>
      </c>
      <c r="G616" s="183">
        <v>34.789805000000001</v>
      </c>
      <c r="H616" s="48">
        <f t="shared" si="86"/>
        <v>5.6015121972863291E-3</v>
      </c>
      <c r="I616" s="23">
        <f t="shared" si="87"/>
        <v>1.2460982394385882</v>
      </c>
      <c r="N616" s="50">
        <f t="shared" si="81"/>
        <v>41605</v>
      </c>
      <c r="O616" s="51">
        <f t="shared" si="88"/>
        <v>140.40663478246381</v>
      </c>
      <c r="P616" s="51">
        <f t="shared" si="82"/>
        <v>121.41004299454193</v>
      </c>
      <c r="Q616" s="56">
        <f t="shared" si="83"/>
        <v>1807.2299800000001</v>
      </c>
      <c r="R616" s="52">
        <f t="shared" si="84"/>
        <v>34.789805000000001</v>
      </c>
    </row>
    <row r="617" spans="2:18">
      <c r="B617" s="47">
        <v>41607</v>
      </c>
      <c r="C617" s="183">
        <v>1805.8100589999999</v>
      </c>
      <c r="D617" s="23">
        <f t="shared" si="85"/>
        <v>-7.8568915728149946E-4</v>
      </c>
      <c r="E617" s="23">
        <f t="shared" si="89"/>
        <v>1.3758325855828157</v>
      </c>
      <c r="F617" s="47">
        <v>41607</v>
      </c>
      <c r="G617" s="183">
        <v>34.907093000000003</v>
      </c>
      <c r="H617" s="48">
        <f t="shared" si="86"/>
        <v>3.3713324923783095E-3</v>
      </c>
      <c r="I617" s="23">
        <f t="shared" si="87"/>
        <v>1.2494695719309665</v>
      </c>
      <c r="L617" s="22"/>
      <c r="N617" s="50">
        <f t="shared" si="81"/>
        <v>41607</v>
      </c>
      <c r="O617" s="51">
        <f t="shared" si="88"/>
        <v>140.29631881190485</v>
      </c>
      <c r="P617" s="51">
        <f t="shared" si="82"/>
        <v>121.81935661739045</v>
      </c>
      <c r="Q617" s="56">
        <f t="shared" si="83"/>
        <v>1805.8100589999999</v>
      </c>
      <c r="R617" s="52">
        <f t="shared" si="84"/>
        <v>34.907093000000003</v>
      </c>
    </row>
    <row r="618" spans="2:18">
      <c r="B618" s="47">
        <v>41610</v>
      </c>
      <c r="C618" s="183">
        <v>1800.900024</v>
      </c>
      <c r="D618" s="23">
        <f t="shared" si="85"/>
        <v>-2.7190207383820386E-3</v>
      </c>
      <c r="E618" s="23">
        <f t="shared" si="89"/>
        <v>1.3731135648444337</v>
      </c>
      <c r="F618" s="47">
        <v>41610</v>
      </c>
      <c r="G618" s="183">
        <v>34.764305999999998</v>
      </c>
      <c r="H618" s="48">
        <f t="shared" si="86"/>
        <v>-4.0904867099648134E-3</v>
      </c>
      <c r="I618" s="23">
        <f t="shared" si="87"/>
        <v>1.2453790852210016</v>
      </c>
      <c r="L618" s="22"/>
      <c r="N618" s="50">
        <f t="shared" si="81"/>
        <v>41610</v>
      </c>
      <c r="O618" s="51">
        <f t="shared" si="88"/>
        <v>139.91485021153662</v>
      </c>
      <c r="P618" s="51">
        <f t="shared" si="82"/>
        <v>121.32105615813056</v>
      </c>
      <c r="Q618" s="56">
        <f t="shared" si="83"/>
        <v>1800.900024</v>
      </c>
      <c r="R618" s="52">
        <f t="shared" si="84"/>
        <v>34.764305999999998</v>
      </c>
    </row>
    <row r="619" spans="2:18">
      <c r="B619" s="47">
        <v>41611</v>
      </c>
      <c r="C619" s="183">
        <v>1795.150024</v>
      </c>
      <c r="D619" s="23">
        <f t="shared" si="85"/>
        <v>-3.1928479778842167E-3</v>
      </c>
      <c r="E619" s="23">
        <f t="shared" si="89"/>
        <v>1.3699207168665495</v>
      </c>
      <c r="F619" s="47">
        <v>41611</v>
      </c>
      <c r="G619" s="183">
        <v>34.346133000000002</v>
      </c>
      <c r="H619" s="48">
        <f t="shared" si="86"/>
        <v>-1.202880333638745E-2</v>
      </c>
      <c r="I619" s="23">
        <f t="shared" si="87"/>
        <v>1.233350281884614</v>
      </c>
      <c r="N619" s="50">
        <f t="shared" si="81"/>
        <v>41611</v>
      </c>
      <c r="O619" s="51">
        <f t="shared" si="88"/>
        <v>139.46812336496274</v>
      </c>
      <c r="P619" s="51">
        <f t="shared" si="82"/>
        <v>119.86170903304159</v>
      </c>
      <c r="Q619" s="56">
        <f t="shared" si="83"/>
        <v>1795.150024</v>
      </c>
      <c r="R619" s="52">
        <f t="shared" si="84"/>
        <v>34.346133000000002</v>
      </c>
    </row>
    <row r="620" spans="2:18">
      <c r="B620" s="47">
        <v>41612</v>
      </c>
      <c r="C620" s="183">
        <v>1792.8100589999999</v>
      </c>
      <c r="D620" s="23">
        <f t="shared" si="85"/>
        <v>-1.3034927269121033E-3</v>
      </c>
      <c r="E620" s="23">
        <f t="shared" si="89"/>
        <v>1.3686172241396375</v>
      </c>
      <c r="F620" s="47">
        <v>41612</v>
      </c>
      <c r="G620" s="183">
        <v>34.299899000000003</v>
      </c>
      <c r="H620" s="48">
        <f t="shared" si="86"/>
        <v>-1.3461195180254348E-3</v>
      </c>
      <c r="I620" s="23">
        <f t="shared" si="87"/>
        <v>1.2320041623665885</v>
      </c>
      <c r="L620" s="22"/>
      <c r="N620" s="50">
        <f t="shared" si="81"/>
        <v>41612</v>
      </c>
      <c r="O620" s="51">
        <f t="shared" si="88"/>
        <v>139.28632768052046</v>
      </c>
      <c r="P620" s="51">
        <f t="shared" si="82"/>
        <v>119.70036084704832</v>
      </c>
      <c r="Q620" s="56">
        <f t="shared" si="83"/>
        <v>1792.8100589999999</v>
      </c>
      <c r="R620" s="52">
        <f t="shared" si="84"/>
        <v>34.299899000000003</v>
      </c>
    </row>
    <row r="621" spans="2:18">
      <c r="B621" s="47">
        <v>41613</v>
      </c>
      <c r="C621" s="183">
        <v>1785.030029</v>
      </c>
      <c r="D621" s="23">
        <f t="shared" si="85"/>
        <v>-4.3395729296272778E-3</v>
      </c>
      <c r="E621" s="23">
        <f t="shared" si="89"/>
        <v>1.3642776512100103</v>
      </c>
      <c r="F621" s="47">
        <v>41613</v>
      </c>
      <c r="G621" s="183">
        <v>34.263941000000003</v>
      </c>
      <c r="H621" s="48">
        <f t="shared" si="86"/>
        <v>-1.0483412793722557E-3</v>
      </c>
      <c r="I621" s="23">
        <f t="shared" si="87"/>
        <v>1.2309558210872162</v>
      </c>
      <c r="N621" s="50">
        <f t="shared" si="81"/>
        <v>41613</v>
      </c>
      <c r="O621" s="51">
        <f t="shared" si="88"/>
        <v>138.68188450345087</v>
      </c>
      <c r="P621" s="51">
        <f t="shared" si="82"/>
        <v>119.57487401761659</v>
      </c>
      <c r="Q621" s="56">
        <f t="shared" si="83"/>
        <v>1785.030029</v>
      </c>
      <c r="R621" s="52">
        <f t="shared" si="84"/>
        <v>34.263941000000003</v>
      </c>
    </row>
    <row r="622" spans="2:18">
      <c r="B622" s="47">
        <v>41614</v>
      </c>
      <c r="C622" s="183">
        <v>1805.089966</v>
      </c>
      <c r="D622" s="23">
        <f t="shared" si="85"/>
        <v>1.1237870889621915E-2</v>
      </c>
      <c r="E622" s="23">
        <f t="shared" si="89"/>
        <v>1.3755155220996322</v>
      </c>
      <c r="F622" s="47">
        <v>41614</v>
      </c>
      <c r="G622" s="183">
        <v>34.618397000000002</v>
      </c>
      <c r="H622" s="48">
        <f t="shared" si="86"/>
        <v>1.0344869552513014E-2</v>
      </c>
      <c r="I622" s="23">
        <f t="shared" si="87"/>
        <v>1.2413006906397293</v>
      </c>
      <c r="L622" s="22"/>
      <c r="N622" s="50">
        <f t="shared" si="81"/>
        <v>41614</v>
      </c>
      <c r="O622" s="51">
        <f t="shared" si="88"/>
        <v>140.2403736162301</v>
      </c>
      <c r="P622" s="51">
        <f t="shared" si="82"/>
        <v>120.811860491087</v>
      </c>
      <c r="Q622" s="56">
        <f t="shared" si="83"/>
        <v>1805.089966</v>
      </c>
      <c r="R622" s="52">
        <f t="shared" si="84"/>
        <v>34.618397000000002</v>
      </c>
    </row>
    <row r="623" spans="2:18">
      <c r="B623" s="47">
        <v>41617</v>
      </c>
      <c r="C623" s="183">
        <v>1808.369995</v>
      </c>
      <c r="D623" s="23">
        <f t="shared" si="85"/>
        <v>1.8171000126205872E-3</v>
      </c>
      <c r="E623" s="23">
        <f t="shared" si="89"/>
        <v>1.3773326221122528</v>
      </c>
      <c r="F623" s="47">
        <v>41617</v>
      </c>
      <c r="G623" s="183">
        <v>34.823878000000001</v>
      </c>
      <c r="H623" s="48">
        <f t="shared" si="86"/>
        <v>5.9356012353777299E-3</v>
      </c>
      <c r="I623" s="23">
        <f t="shared" si="87"/>
        <v>1.247236291875107</v>
      </c>
      <c r="L623" s="22"/>
      <c r="N623" s="50">
        <f t="shared" si="81"/>
        <v>41617</v>
      </c>
      <c r="O623" s="51">
        <f t="shared" si="88"/>
        <v>140.49520440089807</v>
      </c>
      <c r="P623" s="51">
        <f t="shared" si="82"/>
        <v>121.52895151946619</v>
      </c>
      <c r="Q623" s="56">
        <f t="shared" si="83"/>
        <v>1808.369995</v>
      </c>
      <c r="R623" s="52">
        <f t="shared" si="84"/>
        <v>34.823878000000001</v>
      </c>
    </row>
    <row r="624" spans="2:18">
      <c r="B624" s="47">
        <v>41618</v>
      </c>
      <c r="C624" s="183">
        <v>1802.619995</v>
      </c>
      <c r="D624" s="23">
        <f t="shared" si="85"/>
        <v>-3.1796590387466184E-3</v>
      </c>
      <c r="E624" s="23">
        <f t="shared" si="89"/>
        <v>1.3741529630735063</v>
      </c>
      <c r="F624" s="47">
        <v>41618</v>
      </c>
      <c r="G624" s="183">
        <v>34.551616000000003</v>
      </c>
      <c r="H624" s="48">
        <f t="shared" si="86"/>
        <v>-7.818256197658302E-3</v>
      </c>
      <c r="I624" s="23">
        <f t="shared" si="87"/>
        <v>1.2394180356774487</v>
      </c>
      <c r="N624" s="50">
        <f t="shared" si="81"/>
        <v>41618</v>
      </c>
      <c r="O624" s="51">
        <f t="shared" si="88"/>
        <v>140.04847755432419</v>
      </c>
      <c r="P624" s="51">
        <f t="shared" si="82"/>
        <v>120.57880704105422</v>
      </c>
      <c r="Q624" s="56">
        <f t="shared" si="83"/>
        <v>1802.619995</v>
      </c>
      <c r="R624" s="52">
        <f t="shared" si="84"/>
        <v>34.551616000000003</v>
      </c>
    </row>
    <row r="625" spans="2:18">
      <c r="B625" s="47">
        <v>41619</v>
      </c>
      <c r="C625" s="183">
        <v>1782.219971</v>
      </c>
      <c r="D625" s="23">
        <f t="shared" si="85"/>
        <v>-1.1316874358758056E-2</v>
      </c>
      <c r="E625" s="23">
        <f t="shared" si="89"/>
        <v>1.3628360887147482</v>
      </c>
      <c r="F625" s="47">
        <v>41619</v>
      </c>
      <c r="G625" s="183">
        <v>34.402641000000003</v>
      </c>
      <c r="H625" s="48">
        <f t="shared" si="86"/>
        <v>-4.3116651910000137E-3</v>
      </c>
      <c r="I625" s="23">
        <f t="shared" si="87"/>
        <v>1.2351063704864487</v>
      </c>
      <c r="N625" s="50">
        <f t="shared" si="81"/>
        <v>41619</v>
      </c>
      <c r="O625" s="51">
        <f t="shared" si="88"/>
        <v>138.46356652970658</v>
      </c>
      <c r="P625" s="51">
        <f t="shared" si="82"/>
        <v>120.05891159596298</v>
      </c>
      <c r="Q625" s="56">
        <f t="shared" si="83"/>
        <v>1782.219971</v>
      </c>
      <c r="R625" s="52">
        <f t="shared" si="84"/>
        <v>34.402641000000003</v>
      </c>
    </row>
    <row r="626" spans="2:18">
      <c r="B626" s="47">
        <v>41620</v>
      </c>
      <c r="C626" s="183">
        <v>1775.5</v>
      </c>
      <c r="D626" s="23">
        <f t="shared" si="85"/>
        <v>-3.7705620570671616E-3</v>
      </c>
      <c r="E626" s="23">
        <f t="shared" si="89"/>
        <v>1.359065526657681</v>
      </c>
      <c r="F626" s="47">
        <v>41620</v>
      </c>
      <c r="G626" s="183">
        <v>34.186889000000001</v>
      </c>
      <c r="H626" s="48">
        <f t="shared" si="86"/>
        <v>-6.2713789909327744E-3</v>
      </c>
      <c r="I626" s="23">
        <f t="shared" si="87"/>
        <v>1.2288349914955159</v>
      </c>
      <c r="L626" s="22"/>
      <c r="N626" s="50">
        <f t="shared" si="81"/>
        <v>41620</v>
      </c>
      <c r="O626" s="51">
        <f t="shared" si="88"/>
        <v>137.94148105946346</v>
      </c>
      <c r="P626" s="51">
        <f t="shared" si="82"/>
        <v>119.30597666010581</v>
      </c>
      <c r="Q626" s="56">
        <f t="shared" si="83"/>
        <v>1775.5</v>
      </c>
      <c r="R626" s="52">
        <f t="shared" si="84"/>
        <v>34.186889000000001</v>
      </c>
    </row>
    <row r="627" spans="2:18">
      <c r="B627" s="47">
        <v>41621</v>
      </c>
      <c r="C627" s="183">
        <v>1775.3199460000001</v>
      </c>
      <c r="D627" s="23">
        <f t="shared" si="85"/>
        <v>-1.0141030695576259E-4</v>
      </c>
      <c r="E627" s="23">
        <f t="shared" si="89"/>
        <v>1.3589641163507253</v>
      </c>
      <c r="F627" s="47">
        <v>41621</v>
      </c>
      <c r="G627" s="183">
        <v>34.043047999999999</v>
      </c>
      <c r="H627" s="48">
        <f t="shared" si="86"/>
        <v>-4.2074901872469761E-3</v>
      </c>
      <c r="I627" s="23">
        <f t="shared" si="87"/>
        <v>1.224627501308269</v>
      </c>
      <c r="L627" s="22"/>
      <c r="N627" s="50">
        <f t="shared" si="81"/>
        <v>41621</v>
      </c>
      <c r="O627" s="51">
        <f t="shared" si="88"/>
        <v>137.92749237152728</v>
      </c>
      <c r="P627" s="51">
        <f t="shared" si="82"/>
        <v>118.80399793402849</v>
      </c>
      <c r="Q627" s="56">
        <f t="shared" si="83"/>
        <v>1775.3199460000001</v>
      </c>
      <c r="R627" s="52">
        <f t="shared" si="84"/>
        <v>34.043047999999999</v>
      </c>
    </row>
    <row r="628" spans="2:18">
      <c r="B628" s="47">
        <v>41624</v>
      </c>
      <c r="C628" s="183">
        <v>1786.540039</v>
      </c>
      <c r="D628" s="23">
        <f t="shared" si="85"/>
        <v>6.3200399597154178E-3</v>
      </c>
      <c r="E628" s="23">
        <f t="shared" si="89"/>
        <v>1.3652841563104408</v>
      </c>
      <c r="F628" s="47">
        <v>41624</v>
      </c>
      <c r="G628" s="183">
        <v>33.97627</v>
      </c>
      <c r="H628" s="48">
        <f t="shared" si="86"/>
        <v>-1.961575238503932E-3</v>
      </c>
      <c r="I628" s="23">
        <f t="shared" si="87"/>
        <v>1.222665926069765</v>
      </c>
      <c r="L628" s="22"/>
      <c r="N628" s="50">
        <f t="shared" si="81"/>
        <v>41624</v>
      </c>
      <c r="O628" s="51">
        <f t="shared" si="88"/>
        <v>138.7991996348587</v>
      </c>
      <c r="P628" s="51">
        <f t="shared" si="82"/>
        <v>118.57095495344583</v>
      </c>
      <c r="Q628" s="56">
        <f t="shared" si="83"/>
        <v>1786.540039</v>
      </c>
      <c r="R628" s="52">
        <f t="shared" si="84"/>
        <v>33.97627</v>
      </c>
    </row>
    <row r="629" spans="2:18">
      <c r="B629" s="47">
        <v>41625</v>
      </c>
      <c r="C629" s="183">
        <v>1781</v>
      </c>
      <c r="D629" s="23">
        <f t="shared" si="85"/>
        <v>-3.100987875480743E-3</v>
      </c>
      <c r="E629" s="23">
        <f t="shared" si="89"/>
        <v>1.3621831684349601</v>
      </c>
      <c r="F629" s="47">
        <v>41625</v>
      </c>
      <c r="G629" s="183">
        <v>33.673186999999999</v>
      </c>
      <c r="H629" s="48">
        <f t="shared" si="86"/>
        <v>-8.9204318190313492E-3</v>
      </c>
      <c r="I629" s="23">
        <f t="shared" si="87"/>
        <v>1.2137454942507335</v>
      </c>
      <c r="L629" s="22"/>
      <c r="N629" s="50">
        <f t="shared" si="81"/>
        <v>41625</v>
      </c>
      <c r="O629" s="51">
        <f t="shared" si="88"/>
        <v>138.36878499966457</v>
      </c>
      <c r="P629" s="51">
        <f t="shared" si="82"/>
        <v>117.51325083406618</v>
      </c>
      <c r="Q629" s="56">
        <f t="shared" si="83"/>
        <v>1781</v>
      </c>
      <c r="R629" s="52">
        <f t="shared" si="84"/>
        <v>33.673186999999999</v>
      </c>
    </row>
    <row r="630" spans="2:18">
      <c r="B630" s="47">
        <v>41626</v>
      </c>
      <c r="C630" s="183">
        <v>1810.650024</v>
      </c>
      <c r="D630" s="23">
        <f t="shared" si="85"/>
        <v>1.6647964065132026E-2</v>
      </c>
      <c r="E630" s="23">
        <f t="shared" si="89"/>
        <v>1.3788311325000921</v>
      </c>
      <c r="F630" s="47">
        <v>41626</v>
      </c>
      <c r="G630" s="183">
        <v>34.541341000000003</v>
      </c>
      <c r="H630" s="48">
        <f t="shared" si="86"/>
        <v>2.5781759237698543E-2</v>
      </c>
      <c r="I630" s="23">
        <f t="shared" si="87"/>
        <v>1.2395272534884321</v>
      </c>
      <c r="N630" s="50">
        <f t="shared" si="81"/>
        <v>41626</v>
      </c>
      <c r="O630" s="51">
        <f t="shared" si="88"/>
        <v>140.67234356007495</v>
      </c>
      <c r="P630" s="51">
        <f t="shared" si="82"/>
        <v>120.54294917430937</v>
      </c>
      <c r="Q630" s="56">
        <f t="shared" si="83"/>
        <v>1810.650024</v>
      </c>
      <c r="R630" s="52">
        <f t="shared" si="84"/>
        <v>34.541341000000003</v>
      </c>
    </row>
    <row r="631" spans="2:18">
      <c r="B631" s="47">
        <v>41627</v>
      </c>
      <c r="C631" s="183">
        <v>1809.599976</v>
      </c>
      <c r="D631" s="23">
        <f t="shared" si="85"/>
        <v>-5.7992874718015841E-4</v>
      </c>
      <c r="E631" s="23">
        <f t="shared" si="89"/>
        <v>1.378251203752912</v>
      </c>
      <c r="F631" s="47">
        <v>41627</v>
      </c>
      <c r="G631" s="183">
        <v>34.448872999999999</v>
      </c>
      <c r="H631" s="48">
        <f t="shared" si="86"/>
        <v>-2.6770240333171547E-3</v>
      </c>
      <c r="I631" s="23">
        <f t="shared" si="87"/>
        <v>1.2368502294551149</v>
      </c>
      <c r="L631" s="22"/>
      <c r="N631" s="50">
        <f t="shared" si="81"/>
        <v>41627</v>
      </c>
      <c r="O631" s="51">
        <f t="shared" si="88"/>
        <v>140.59076362411125</v>
      </c>
      <c r="P631" s="51">
        <f t="shared" si="82"/>
        <v>120.2202528023228</v>
      </c>
      <c r="Q631" s="56">
        <f t="shared" si="83"/>
        <v>1809.599976</v>
      </c>
      <c r="R631" s="52">
        <f t="shared" si="84"/>
        <v>34.448872999999999</v>
      </c>
    </row>
    <row r="632" spans="2:18">
      <c r="B632" s="47">
        <v>41628</v>
      </c>
      <c r="C632" s="183">
        <v>1818.3199460000001</v>
      </c>
      <c r="D632" s="23">
        <f t="shared" si="85"/>
        <v>4.8187279595763854E-3</v>
      </c>
      <c r="E632" s="23">
        <f t="shared" si="89"/>
        <v>1.3830699317124884</v>
      </c>
      <c r="F632" s="47">
        <v>41628</v>
      </c>
      <c r="G632" s="183">
        <v>35.132098999999997</v>
      </c>
      <c r="H632" s="48">
        <f t="shared" si="86"/>
        <v>1.9833043594778887E-2</v>
      </c>
      <c r="I632" s="23">
        <f t="shared" si="87"/>
        <v>1.2566832730498938</v>
      </c>
      <c r="L632" s="22"/>
      <c r="N632" s="50">
        <f t="shared" si="81"/>
        <v>41628</v>
      </c>
      <c r="O632" s="51">
        <f t="shared" si="88"/>
        <v>141.26823226764495</v>
      </c>
      <c r="P632" s="51">
        <f t="shared" si="82"/>
        <v>122.6045863171266</v>
      </c>
      <c r="Q632" s="56">
        <f t="shared" si="83"/>
        <v>1818.3199460000001</v>
      </c>
      <c r="R632" s="52">
        <f t="shared" si="84"/>
        <v>35.132098999999997</v>
      </c>
    </row>
    <row r="633" spans="2:18">
      <c r="B633" s="47">
        <v>41631</v>
      </c>
      <c r="C633" s="183">
        <v>1827.98999</v>
      </c>
      <c r="D633" s="23">
        <f t="shared" si="85"/>
        <v>5.3181201808143452E-3</v>
      </c>
      <c r="E633" s="23">
        <f t="shared" si="89"/>
        <v>1.3883880518933027</v>
      </c>
      <c r="F633" s="47">
        <v>41631</v>
      </c>
      <c r="G633" s="183">
        <v>35.394086999999999</v>
      </c>
      <c r="H633" s="48">
        <f t="shared" si="86"/>
        <v>7.4572259403005159E-3</v>
      </c>
      <c r="I633" s="23">
        <f t="shared" si="87"/>
        <v>1.2641404989901943</v>
      </c>
      <c r="L633" s="22"/>
      <c r="N633" s="50">
        <f t="shared" si="81"/>
        <v>41631</v>
      </c>
      <c r="O633" s="51">
        <f t="shared" si="88"/>
        <v>142.0195137045755</v>
      </c>
      <c r="P633" s="51">
        <f t="shared" si="82"/>
        <v>123.51887641861047</v>
      </c>
      <c r="Q633" s="56">
        <f t="shared" si="83"/>
        <v>1827.98999</v>
      </c>
      <c r="R633" s="52">
        <f t="shared" si="84"/>
        <v>35.394086999999999</v>
      </c>
    </row>
    <row r="634" spans="2:18">
      <c r="B634" s="47">
        <v>41632</v>
      </c>
      <c r="C634" s="183">
        <v>1833.3199460000001</v>
      </c>
      <c r="D634" s="23">
        <f t="shared" si="85"/>
        <v>2.9157468198170999E-3</v>
      </c>
      <c r="E634" s="23">
        <f t="shared" si="89"/>
        <v>1.3913037987131198</v>
      </c>
      <c r="F634" s="47">
        <v>41632</v>
      </c>
      <c r="G634" s="183">
        <v>35.476275999999999</v>
      </c>
      <c r="H634" s="48">
        <f t="shared" si="86"/>
        <v>2.3221110351003826E-3</v>
      </c>
      <c r="I634" s="23">
        <f t="shared" si="87"/>
        <v>1.2664626100252947</v>
      </c>
      <c r="N634" s="50">
        <f t="shared" si="81"/>
        <v>41632</v>
      </c>
      <c r="O634" s="51">
        <f t="shared" si="88"/>
        <v>142.4336066500116</v>
      </c>
      <c r="P634" s="51">
        <f t="shared" si="82"/>
        <v>123.80570096458531</v>
      </c>
      <c r="Q634" s="56">
        <f t="shared" si="83"/>
        <v>1833.3199460000001</v>
      </c>
      <c r="R634" s="52">
        <f t="shared" si="84"/>
        <v>35.476275999999999</v>
      </c>
    </row>
    <row r="635" spans="2:18">
      <c r="B635" s="47">
        <v>41634</v>
      </c>
      <c r="C635" s="183">
        <v>1842.0200199999999</v>
      </c>
      <c r="D635" s="23">
        <f t="shared" si="85"/>
        <v>4.7455295618106241E-3</v>
      </c>
      <c r="E635" s="23">
        <f t="shared" si="89"/>
        <v>1.3960493282749304</v>
      </c>
      <c r="F635" s="47">
        <v>41634</v>
      </c>
      <c r="G635" s="183">
        <v>35.609842999999998</v>
      </c>
      <c r="H635" s="48">
        <f t="shared" si="86"/>
        <v>3.7649667625767602E-3</v>
      </c>
      <c r="I635" s="23">
        <f t="shared" si="87"/>
        <v>1.2702275767878715</v>
      </c>
      <c r="L635" s="22"/>
      <c r="N635" s="50">
        <f t="shared" si="81"/>
        <v>41634</v>
      </c>
      <c r="O635" s="51">
        <f t="shared" si="88"/>
        <v>143.1095295409645</v>
      </c>
      <c r="P635" s="51">
        <f t="shared" si="82"/>
        <v>124.27182531373451</v>
      </c>
      <c r="Q635" s="56">
        <f t="shared" si="83"/>
        <v>1842.0200199999999</v>
      </c>
      <c r="R635" s="52">
        <f t="shared" si="84"/>
        <v>35.609842999999998</v>
      </c>
    </row>
    <row r="636" spans="2:18">
      <c r="B636" s="47">
        <v>41635</v>
      </c>
      <c r="C636" s="183">
        <v>1841.400024</v>
      </c>
      <c r="D636" s="23">
        <f t="shared" si="85"/>
        <v>-3.3658483255782912E-4</v>
      </c>
      <c r="E636" s="23">
        <f t="shared" si="89"/>
        <v>1.3957127434423726</v>
      </c>
      <c r="F636" s="47">
        <v>41635</v>
      </c>
      <c r="G636" s="183">
        <v>35.686898999999997</v>
      </c>
      <c r="H636" s="48">
        <f t="shared" si="86"/>
        <v>2.1638960890673076E-3</v>
      </c>
      <c r="I636" s="23">
        <f t="shared" si="87"/>
        <v>1.2723914728769388</v>
      </c>
      <c r="L636" s="22"/>
      <c r="N636" s="50">
        <f t="shared" si="81"/>
        <v>41635</v>
      </c>
      <c r="O636" s="51">
        <f t="shared" si="88"/>
        <v>143.06136104392652</v>
      </c>
      <c r="P636" s="51">
        <f t="shared" si="82"/>
        <v>124.54073663051216</v>
      </c>
      <c r="Q636" s="56">
        <f t="shared" si="83"/>
        <v>1841.400024</v>
      </c>
      <c r="R636" s="52">
        <f t="shared" si="84"/>
        <v>35.686898999999997</v>
      </c>
    </row>
    <row r="637" spans="2:18">
      <c r="B637" s="47">
        <v>41638</v>
      </c>
      <c r="C637" s="183">
        <v>1841.0699460000001</v>
      </c>
      <c r="D637" s="23">
        <f t="shared" si="85"/>
        <v>-1.7925382627237418E-4</v>
      </c>
      <c r="E637" s="23">
        <f t="shared" si="89"/>
        <v>1.3955334896161002</v>
      </c>
      <c r="F637" s="47">
        <v>41638</v>
      </c>
      <c r="G637" s="183">
        <v>35.573881999999998</v>
      </c>
      <c r="H637" s="48">
        <f t="shared" si="86"/>
        <v>-3.1669044710216365E-3</v>
      </c>
      <c r="I637" s="23">
        <f t="shared" si="87"/>
        <v>1.2692245684059171</v>
      </c>
      <c r="L637" s="22"/>
      <c r="N637" s="50">
        <f t="shared" si="81"/>
        <v>41638</v>
      </c>
      <c r="O637" s="51">
        <f t="shared" si="88"/>
        <v>143.03571674756768</v>
      </c>
      <c r="P637" s="51">
        <f t="shared" si="82"/>
        <v>124.14632801485264</v>
      </c>
      <c r="Q637" s="56">
        <f t="shared" si="83"/>
        <v>1841.0699460000001</v>
      </c>
      <c r="R637" s="52">
        <f t="shared" si="84"/>
        <v>35.573881999999998</v>
      </c>
    </row>
    <row r="638" spans="2:18">
      <c r="B638" s="47">
        <v>41639</v>
      </c>
      <c r="C638" s="183">
        <v>1848.3599850000001</v>
      </c>
      <c r="D638" s="23">
        <f t="shared" si="85"/>
        <v>3.9596751963926202E-3</v>
      </c>
      <c r="E638" s="23">
        <f t="shared" si="89"/>
        <v>1.3994931648124929</v>
      </c>
      <c r="F638" s="47">
        <v>41639</v>
      </c>
      <c r="G638" s="183">
        <v>35.727994000000002</v>
      </c>
      <c r="H638" s="48">
        <f t="shared" si="86"/>
        <v>4.3321670657141542E-3</v>
      </c>
      <c r="I638" s="23">
        <f t="shared" si="87"/>
        <v>1.2735567354716313</v>
      </c>
      <c r="L638" s="22"/>
      <c r="N638" s="50">
        <f t="shared" si="81"/>
        <v>41639</v>
      </c>
      <c r="O638" s="51">
        <f t="shared" si="88"/>
        <v>143.60209172737126</v>
      </c>
      <c r="P638" s="51">
        <f t="shared" si="82"/>
        <v>124.68415064840795</v>
      </c>
      <c r="Q638" s="56">
        <f t="shared" si="83"/>
        <v>1848.3599850000001</v>
      </c>
      <c r="R638" s="52">
        <f t="shared" si="84"/>
        <v>35.727994000000002</v>
      </c>
    </row>
    <row r="639" spans="2:18">
      <c r="B639" s="47">
        <v>41641</v>
      </c>
      <c r="C639" s="183">
        <v>1831.9799800000001</v>
      </c>
      <c r="D639" s="23">
        <f t="shared" si="85"/>
        <v>-8.8619127945468446E-3</v>
      </c>
      <c r="E639" s="23">
        <f t="shared" si="89"/>
        <v>1.390631252017946</v>
      </c>
      <c r="F639" s="47">
        <v>41641</v>
      </c>
      <c r="G639" s="183">
        <v>35.543061000000002</v>
      </c>
      <c r="H639" s="48">
        <f t="shared" si="86"/>
        <v>-5.1761372328936739E-3</v>
      </c>
      <c r="I639" s="23">
        <f t="shared" si="87"/>
        <v>1.2683805982387377</v>
      </c>
      <c r="N639" s="50">
        <f t="shared" si="81"/>
        <v>41641</v>
      </c>
      <c r="O639" s="51">
        <f t="shared" si="88"/>
        <v>142.32950251336877</v>
      </c>
      <c r="P639" s="51">
        <f t="shared" si="82"/>
        <v>124.03876837388501</v>
      </c>
      <c r="Q639" s="56">
        <f t="shared" si="83"/>
        <v>1831.9799800000001</v>
      </c>
      <c r="R639" s="52">
        <f t="shared" si="84"/>
        <v>35.543061000000002</v>
      </c>
    </row>
    <row r="640" spans="2:18">
      <c r="B640" s="47">
        <v>41642</v>
      </c>
      <c r="C640" s="183">
        <v>1831.369995</v>
      </c>
      <c r="D640" s="23">
        <f t="shared" si="85"/>
        <v>-3.329648831642551E-4</v>
      </c>
      <c r="E640" s="23">
        <f t="shared" si="89"/>
        <v>1.3902982871347818</v>
      </c>
      <c r="F640" s="47">
        <v>41642</v>
      </c>
      <c r="G640" s="183">
        <v>35.599567999999998</v>
      </c>
      <c r="H640" s="48">
        <f t="shared" si="86"/>
        <v>1.5898180519680061E-3</v>
      </c>
      <c r="I640" s="23">
        <f t="shared" si="87"/>
        <v>1.2699704162907057</v>
      </c>
      <c r="L640" s="22"/>
      <c r="N640" s="50">
        <f t="shared" si="81"/>
        <v>41642</v>
      </c>
      <c r="O640" s="51">
        <f t="shared" si="88"/>
        <v>142.28211178719357</v>
      </c>
      <c r="P640" s="51">
        <f t="shared" si="82"/>
        <v>124.23596744698966</v>
      </c>
      <c r="Q640" s="56">
        <f t="shared" si="83"/>
        <v>1831.369995</v>
      </c>
      <c r="R640" s="52">
        <f t="shared" si="84"/>
        <v>35.599567999999998</v>
      </c>
    </row>
    <row r="641" spans="2:18">
      <c r="B641" s="47">
        <v>41645</v>
      </c>
      <c r="C641" s="183">
        <v>1826.7700199999999</v>
      </c>
      <c r="D641" s="23">
        <f t="shared" si="85"/>
        <v>-2.5117671538569253E-3</v>
      </c>
      <c r="E641" s="23">
        <f t="shared" si="89"/>
        <v>1.3877865199809247</v>
      </c>
      <c r="F641" s="47">
        <v>41645</v>
      </c>
      <c r="G641" s="183">
        <v>35.661211999999999</v>
      </c>
      <c r="H641" s="48">
        <f t="shared" si="86"/>
        <v>1.7315940463098478E-3</v>
      </c>
      <c r="I641" s="23">
        <f t="shared" si="87"/>
        <v>1.2717020103370156</v>
      </c>
      <c r="N641" s="50">
        <f t="shared" si="81"/>
        <v>41645</v>
      </c>
      <c r="O641" s="51">
        <f t="shared" si="88"/>
        <v>141.92473225222511</v>
      </c>
      <c r="P641" s="51">
        <f t="shared" si="82"/>
        <v>124.45109370855843</v>
      </c>
      <c r="Q641" s="56">
        <f t="shared" si="83"/>
        <v>1826.7700199999999</v>
      </c>
      <c r="R641" s="52">
        <f t="shared" si="84"/>
        <v>35.661211999999999</v>
      </c>
    </row>
    <row r="642" spans="2:18">
      <c r="B642" s="47">
        <v>41646</v>
      </c>
      <c r="C642" s="183">
        <v>1837.880005</v>
      </c>
      <c r="D642" s="23">
        <f t="shared" si="85"/>
        <v>6.0817644686330663E-3</v>
      </c>
      <c r="E642" s="23">
        <f t="shared" si="89"/>
        <v>1.3938682844495578</v>
      </c>
      <c r="F642" s="47">
        <v>41646</v>
      </c>
      <c r="G642" s="183">
        <v>35.851281999999998</v>
      </c>
      <c r="H642" s="48">
        <f t="shared" si="86"/>
        <v>5.3298805436001739E-3</v>
      </c>
      <c r="I642" s="23">
        <f t="shared" si="87"/>
        <v>1.2770318908806157</v>
      </c>
      <c r="N642" s="50">
        <f t="shared" si="81"/>
        <v>41646</v>
      </c>
      <c r="O642" s="51">
        <f t="shared" si="88"/>
        <v>142.78788504605694</v>
      </c>
      <c r="P642" s="51">
        <f t="shared" si="82"/>
        <v>125.1144031715454</v>
      </c>
      <c r="Q642" s="56">
        <f t="shared" si="83"/>
        <v>1837.880005</v>
      </c>
      <c r="R642" s="52">
        <f t="shared" si="84"/>
        <v>35.851281999999998</v>
      </c>
    </row>
    <row r="643" spans="2:18">
      <c r="B643" s="47">
        <v>41647</v>
      </c>
      <c r="C643" s="183">
        <v>1837.48999</v>
      </c>
      <c r="D643" s="23">
        <f t="shared" si="85"/>
        <v>-2.1220917521214133E-4</v>
      </c>
      <c r="E643" s="23">
        <f t="shared" si="89"/>
        <v>1.3936560752743457</v>
      </c>
      <c r="F643" s="47">
        <v>41647</v>
      </c>
      <c r="G643" s="183">
        <v>35.969433000000002</v>
      </c>
      <c r="H643" s="48">
        <f t="shared" si="86"/>
        <v>3.2955864730306317E-3</v>
      </c>
      <c r="I643" s="23">
        <f t="shared" si="87"/>
        <v>1.2803274773536464</v>
      </c>
      <c r="L643" s="22"/>
      <c r="N643" s="50">
        <f t="shared" si="81"/>
        <v>41647</v>
      </c>
      <c r="O643" s="51">
        <f t="shared" si="88"/>
        <v>142.75758414674101</v>
      </c>
      <c r="P643" s="51">
        <f t="shared" si="82"/>
        <v>125.52672850621884</v>
      </c>
      <c r="Q643" s="56">
        <f t="shared" si="83"/>
        <v>1837.48999</v>
      </c>
      <c r="R643" s="52">
        <f t="shared" si="84"/>
        <v>35.969433000000002</v>
      </c>
    </row>
    <row r="644" spans="2:18">
      <c r="B644" s="47">
        <v>41648</v>
      </c>
      <c r="C644" s="183">
        <v>1838.130005</v>
      </c>
      <c r="D644" s="23">
        <f t="shared" si="85"/>
        <v>3.4830938044994042E-4</v>
      </c>
      <c r="E644" s="23">
        <f t="shared" si="89"/>
        <v>1.3940043846547956</v>
      </c>
      <c r="F644" s="47">
        <v>41648</v>
      </c>
      <c r="G644" s="183">
        <v>36.067037999999997</v>
      </c>
      <c r="H644" s="48">
        <f t="shared" si="86"/>
        <v>2.7135540335037067E-3</v>
      </c>
      <c r="I644" s="23">
        <f t="shared" si="87"/>
        <v>1.2830410313871501</v>
      </c>
      <c r="L644" s="22"/>
      <c r="N644" s="50">
        <f t="shared" ref="N644:N707" si="90">B644</f>
        <v>41648</v>
      </c>
      <c r="O644" s="51">
        <f t="shared" si="88"/>
        <v>142.80730795242971</v>
      </c>
      <c r="P644" s="51">
        <f t="shared" ref="P644:P707" si="91">(R644/$R$3)*100</f>
        <v>125.86735206666944</v>
      </c>
      <c r="Q644" s="56">
        <f t="shared" ref="Q644:Q707" si="92">C644</f>
        <v>1838.130005</v>
      </c>
      <c r="R644" s="52">
        <f t="shared" ref="R644:R707" si="93">G644</f>
        <v>36.067037999999997</v>
      </c>
    </row>
    <row r="645" spans="2:18">
      <c r="B645" s="47">
        <v>41649</v>
      </c>
      <c r="C645" s="183">
        <v>1842.369995</v>
      </c>
      <c r="D645" s="23">
        <f t="shared" ref="D645:D708" si="94">C645/C644-1</f>
        <v>2.3066866807388564E-3</v>
      </c>
      <c r="E645" s="23">
        <f t="shared" si="89"/>
        <v>1.3963110713355344</v>
      </c>
      <c r="F645" s="47">
        <v>41649</v>
      </c>
      <c r="G645" s="183">
        <v>35.964298999999997</v>
      </c>
      <c r="H645" s="48">
        <f t="shared" ref="H645:H708" si="95">G645/G644-1</f>
        <v>-2.8485566239179194E-3</v>
      </c>
      <c r="I645" s="23">
        <f t="shared" ref="I645:I708" si="96">I644+H645</f>
        <v>1.2801924747632323</v>
      </c>
      <c r="L645" s="22"/>
      <c r="N645" s="50">
        <f t="shared" si="90"/>
        <v>41649</v>
      </c>
      <c r="O645" s="51">
        <f t="shared" ref="O645:O708" si="97">(Q645/$Q$3)*100</f>
        <v>143.13671966759577</v>
      </c>
      <c r="P645" s="51">
        <f t="shared" si="91"/>
        <v>125.50881178720492</v>
      </c>
      <c r="Q645" s="56">
        <f t="shared" si="92"/>
        <v>1842.369995</v>
      </c>
      <c r="R645" s="52">
        <f t="shared" si="93"/>
        <v>35.964298999999997</v>
      </c>
    </row>
    <row r="646" spans="2:18">
      <c r="B646" s="47">
        <v>41652</v>
      </c>
      <c r="C646" s="183">
        <v>1819.1999510000001</v>
      </c>
      <c r="D646" s="23">
        <f t="shared" si="94"/>
        <v>-1.2576216537872997E-2</v>
      </c>
      <c r="E646" s="23">
        <f t="shared" ref="E646:E709" si="98">E645+D646</f>
        <v>1.3837348547976616</v>
      </c>
      <c r="F646" s="47">
        <v>41652</v>
      </c>
      <c r="G646" s="183">
        <v>36.010527000000003</v>
      </c>
      <c r="H646" s="48">
        <f t="shared" si="95"/>
        <v>1.2853858210890579E-3</v>
      </c>
      <c r="I646" s="23">
        <f t="shared" si="96"/>
        <v>1.2814778605843213</v>
      </c>
      <c r="L646" s="22"/>
      <c r="N646" s="50">
        <f t="shared" si="90"/>
        <v>41652</v>
      </c>
      <c r="O646" s="51">
        <f t="shared" si="97"/>
        <v>141.33660128653526</v>
      </c>
      <c r="P646" s="51">
        <f t="shared" si="91"/>
        <v>125.67013903429793</v>
      </c>
      <c r="Q646" s="56">
        <f t="shared" si="92"/>
        <v>1819.1999510000001</v>
      </c>
      <c r="R646" s="52">
        <f t="shared" si="93"/>
        <v>36.010527000000003</v>
      </c>
    </row>
    <row r="647" spans="2:18">
      <c r="B647" s="47">
        <v>41653</v>
      </c>
      <c r="C647" s="183">
        <v>1838.880005</v>
      </c>
      <c r="D647" s="23">
        <f t="shared" si="94"/>
        <v>1.0817971927264969E-2</v>
      </c>
      <c r="E647" s="23">
        <f t="shared" si="98"/>
        <v>1.3945528267249265</v>
      </c>
      <c r="F647" s="47">
        <v>41653</v>
      </c>
      <c r="G647" s="183">
        <v>35.784503999999998</v>
      </c>
      <c r="H647" s="48">
        <f t="shared" si="95"/>
        <v>-6.2765812896879991E-3</v>
      </c>
      <c r="I647" s="23">
        <f t="shared" si="96"/>
        <v>1.2752012792946332</v>
      </c>
      <c r="L647" s="22"/>
      <c r="N647" s="50">
        <f t="shared" si="90"/>
        <v>41653</v>
      </c>
      <c r="O647" s="51">
        <f t="shared" si="97"/>
        <v>142.86557667154804</v>
      </c>
      <c r="P647" s="51">
        <f t="shared" si="91"/>
        <v>124.88136019096277</v>
      </c>
      <c r="Q647" s="56">
        <f t="shared" si="92"/>
        <v>1838.880005</v>
      </c>
      <c r="R647" s="52">
        <f t="shared" si="93"/>
        <v>35.784503999999998</v>
      </c>
    </row>
    <row r="648" spans="2:18">
      <c r="B648" s="47">
        <v>41654</v>
      </c>
      <c r="C648" s="183">
        <v>1848.380005</v>
      </c>
      <c r="D648" s="23">
        <f t="shared" si="94"/>
        <v>5.1661881004574361E-3</v>
      </c>
      <c r="E648" s="23">
        <f t="shared" si="98"/>
        <v>1.399719014825384</v>
      </c>
      <c r="F648" s="47">
        <v>41654</v>
      </c>
      <c r="G648" s="183">
        <v>35.871831</v>
      </c>
      <c r="H648" s="48">
        <f t="shared" si="95"/>
        <v>2.4403579828855548E-3</v>
      </c>
      <c r="I648" s="23">
        <f t="shared" si="96"/>
        <v>1.2776416372775188</v>
      </c>
      <c r="N648" s="50">
        <f t="shared" si="90"/>
        <v>41654</v>
      </c>
      <c r="O648" s="51">
        <f t="shared" si="97"/>
        <v>143.60364711371358</v>
      </c>
      <c r="P648" s="51">
        <f t="shared" si="91"/>
        <v>125.18611541521838</v>
      </c>
      <c r="Q648" s="56">
        <f t="shared" si="92"/>
        <v>1848.380005</v>
      </c>
      <c r="R648" s="52">
        <f t="shared" si="93"/>
        <v>35.871831</v>
      </c>
    </row>
    <row r="649" spans="2:18">
      <c r="B649" s="47">
        <v>41655</v>
      </c>
      <c r="C649" s="183">
        <v>1845.8900149999999</v>
      </c>
      <c r="D649" s="23">
        <f t="shared" si="94"/>
        <v>-1.3471201772711217E-3</v>
      </c>
      <c r="E649" s="23">
        <f t="shared" si="98"/>
        <v>1.398371894648113</v>
      </c>
      <c r="F649" s="47">
        <v>41655</v>
      </c>
      <c r="G649" s="183">
        <v>35.989981999999998</v>
      </c>
      <c r="H649" s="48">
        <f t="shared" si="95"/>
        <v>3.293698612708118E-3</v>
      </c>
      <c r="I649" s="23">
        <f t="shared" si="96"/>
        <v>1.2809353358902269</v>
      </c>
      <c r="L649" s="22"/>
      <c r="N649" s="50">
        <f t="shared" si="90"/>
        <v>41655</v>
      </c>
      <c r="O649" s="51">
        <f t="shared" si="97"/>
        <v>143.41019574315698</v>
      </c>
      <c r="P649" s="51">
        <f t="shared" si="91"/>
        <v>125.59844074989179</v>
      </c>
      <c r="Q649" s="56">
        <f t="shared" si="92"/>
        <v>1845.8900149999999</v>
      </c>
      <c r="R649" s="52">
        <f t="shared" si="93"/>
        <v>35.989981999999998</v>
      </c>
    </row>
    <row r="650" spans="2:18">
      <c r="B650" s="47">
        <v>41656</v>
      </c>
      <c r="C650" s="183">
        <v>1838.6999510000001</v>
      </c>
      <c r="D650" s="23">
        <f t="shared" si="94"/>
        <v>-3.8951746537292387E-3</v>
      </c>
      <c r="E650" s="23">
        <f t="shared" si="98"/>
        <v>1.3944767199943837</v>
      </c>
      <c r="F650" s="47">
        <v>41656</v>
      </c>
      <c r="G650" s="183">
        <v>35.923200000000001</v>
      </c>
      <c r="H650" s="48">
        <f t="shared" si="95"/>
        <v>-1.8555719199858656E-3</v>
      </c>
      <c r="I650" s="23">
        <f t="shared" si="96"/>
        <v>1.2790797639702411</v>
      </c>
      <c r="L650" s="22"/>
      <c r="N650" s="50">
        <f t="shared" si="90"/>
        <v>41656</v>
      </c>
      <c r="O650" s="51">
        <f t="shared" si="97"/>
        <v>142.85158798361189</v>
      </c>
      <c r="P650" s="51">
        <f t="shared" si="91"/>
        <v>125.3653838100423</v>
      </c>
      <c r="Q650" s="56">
        <f t="shared" si="92"/>
        <v>1838.6999510000001</v>
      </c>
      <c r="R650" s="52">
        <f t="shared" si="93"/>
        <v>35.923200000000001</v>
      </c>
    </row>
    <row r="651" spans="2:18">
      <c r="B651" s="47">
        <v>41660</v>
      </c>
      <c r="C651" s="183">
        <v>1843.8000489999999</v>
      </c>
      <c r="D651" s="23">
        <f t="shared" si="94"/>
        <v>2.7737521813855359E-3</v>
      </c>
      <c r="E651" s="23">
        <f t="shared" si="98"/>
        <v>1.3972504721757693</v>
      </c>
      <c r="F651" s="47">
        <v>41660</v>
      </c>
      <c r="G651" s="183">
        <v>35.733131</v>
      </c>
      <c r="H651" s="48">
        <f t="shared" si="95"/>
        <v>-5.2909818724390378E-3</v>
      </c>
      <c r="I651" s="23">
        <f t="shared" si="96"/>
        <v>1.2737887820978022</v>
      </c>
      <c r="L651" s="22"/>
      <c r="N651" s="50">
        <f t="shared" si="90"/>
        <v>41660</v>
      </c>
      <c r="O651" s="51">
        <f t="shared" si="97"/>
        <v>143.24782288739581</v>
      </c>
      <c r="P651" s="51">
        <f t="shared" si="91"/>
        <v>124.70207783687199</v>
      </c>
      <c r="Q651" s="56">
        <f t="shared" si="92"/>
        <v>1843.8000489999999</v>
      </c>
      <c r="R651" s="52">
        <f t="shared" si="93"/>
        <v>35.733131</v>
      </c>
    </row>
    <row r="652" spans="2:18">
      <c r="B652" s="47">
        <v>41661</v>
      </c>
      <c r="C652" s="183">
        <v>1844.8599850000001</v>
      </c>
      <c r="D652" s="23">
        <f t="shared" si="94"/>
        <v>5.7486493753744483E-4</v>
      </c>
      <c r="E652" s="23">
        <f t="shared" si="98"/>
        <v>1.3978253371133067</v>
      </c>
      <c r="F652" s="47">
        <v>41661</v>
      </c>
      <c r="G652" s="183">
        <v>35.825595</v>
      </c>
      <c r="H652" s="48">
        <f t="shared" si="95"/>
        <v>2.5876265922513131E-3</v>
      </c>
      <c r="I652" s="23">
        <f t="shared" si="96"/>
        <v>1.2763764086900535</v>
      </c>
      <c r="L652" s="22"/>
      <c r="N652" s="50">
        <f t="shared" si="90"/>
        <v>41661</v>
      </c>
      <c r="O652" s="51">
        <f t="shared" si="97"/>
        <v>143.33017103815237</v>
      </c>
      <c r="P652" s="51">
        <f t="shared" si="91"/>
        <v>125.02476024959168</v>
      </c>
      <c r="Q652" s="56">
        <f t="shared" si="92"/>
        <v>1844.8599850000001</v>
      </c>
      <c r="R652" s="52">
        <f t="shared" si="93"/>
        <v>35.825595</v>
      </c>
    </row>
    <row r="653" spans="2:18">
      <c r="B653" s="47">
        <v>41662</v>
      </c>
      <c r="C653" s="183">
        <v>1828.459961</v>
      </c>
      <c r="D653" s="23">
        <f t="shared" si="94"/>
        <v>-8.8895765171035368E-3</v>
      </c>
      <c r="E653" s="23">
        <f t="shared" si="98"/>
        <v>1.3889357605962032</v>
      </c>
      <c r="F653" s="47">
        <v>41662</v>
      </c>
      <c r="G653" s="183">
        <v>35.445456</v>
      </c>
      <c r="H653" s="48">
        <f t="shared" si="95"/>
        <v>-1.0610821676513615E-2</v>
      </c>
      <c r="I653" s="23">
        <f t="shared" si="96"/>
        <v>1.26576558701354</v>
      </c>
      <c r="L653" s="22"/>
      <c r="N653" s="50">
        <f t="shared" si="90"/>
        <v>41662</v>
      </c>
      <c r="O653" s="51">
        <f t="shared" si="97"/>
        <v>142.05602651549918</v>
      </c>
      <c r="P653" s="51">
        <f t="shared" si="91"/>
        <v>123.6981448134344</v>
      </c>
      <c r="Q653" s="56">
        <f t="shared" si="92"/>
        <v>1828.459961</v>
      </c>
      <c r="R653" s="52">
        <f t="shared" si="93"/>
        <v>35.445456</v>
      </c>
    </row>
    <row r="654" spans="2:18">
      <c r="B654" s="47">
        <v>41663</v>
      </c>
      <c r="C654" s="183">
        <v>1790.290039</v>
      </c>
      <c r="D654" s="23">
        <f t="shared" si="94"/>
        <v>-2.0875448636635485E-2</v>
      </c>
      <c r="E654" s="23">
        <f t="shared" si="98"/>
        <v>1.3680603119595678</v>
      </c>
      <c r="F654" s="47">
        <v>41663</v>
      </c>
      <c r="G654" s="183">
        <v>34.746822000000002</v>
      </c>
      <c r="H654" s="48">
        <f t="shared" si="95"/>
        <v>-1.9710114605381301E-2</v>
      </c>
      <c r="I654" s="23">
        <f t="shared" si="96"/>
        <v>1.2460554724081587</v>
      </c>
      <c r="L654" s="22"/>
      <c r="N654" s="50">
        <f t="shared" si="90"/>
        <v>41663</v>
      </c>
      <c r="O654" s="51">
        <f t="shared" si="97"/>
        <v>139.09054323045035</v>
      </c>
      <c r="P654" s="51">
        <f t="shared" si="91"/>
        <v>121.26004020268854</v>
      </c>
      <c r="Q654" s="56">
        <f t="shared" si="92"/>
        <v>1790.290039</v>
      </c>
      <c r="R654" s="52">
        <f t="shared" si="93"/>
        <v>34.746822000000002</v>
      </c>
    </row>
    <row r="655" spans="2:18">
      <c r="B655" s="47">
        <v>41666</v>
      </c>
      <c r="C655" s="183">
        <v>1781.5600589999999</v>
      </c>
      <c r="D655" s="23">
        <f t="shared" si="94"/>
        <v>-4.8762936785797795E-3</v>
      </c>
      <c r="E655" s="23">
        <f t="shared" si="98"/>
        <v>1.363184018280988</v>
      </c>
      <c r="F655" s="47">
        <v>41666</v>
      </c>
      <c r="G655" s="183">
        <v>34.870111000000001</v>
      </c>
      <c r="H655" s="48">
        <f t="shared" si="95"/>
        <v>3.5482093873218101E-3</v>
      </c>
      <c r="I655" s="23">
        <f t="shared" si="96"/>
        <v>1.2496036817954805</v>
      </c>
      <c r="L655" s="22"/>
      <c r="N655" s="50">
        <f t="shared" si="90"/>
        <v>41666</v>
      </c>
      <c r="O655" s="51">
        <f t="shared" si="97"/>
        <v>138.41229689374549</v>
      </c>
      <c r="P655" s="51">
        <f t="shared" si="91"/>
        <v>121.69029621564276</v>
      </c>
      <c r="Q655" s="56">
        <f t="shared" si="92"/>
        <v>1781.5600589999999</v>
      </c>
      <c r="R655" s="52">
        <f t="shared" si="93"/>
        <v>34.870111000000001</v>
      </c>
    </row>
    <row r="656" spans="2:18">
      <c r="B656" s="47">
        <v>41667</v>
      </c>
      <c r="C656" s="183">
        <v>1792.5</v>
      </c>
      <c r="D656" s="23">
        <f t="shared" si="94"/>
        <v>6.1406523707883132E-3</v>
      </c>
      <c r="E656" s="23">
        <f t="shared" si="98"/>
        <v>1.3693246706517763</v>
      </c>
      <c r="F656" s="47">
        <v>41667</v>
      </c>
      <c r="G656" s="183">
        <v>35.188605000000003</v>
      </c>
      <c r="H656" s="48">
        <f t="shared" si="95"/>
        <v>9.133724868269022E-3</v>
      </c>
      <c r="I656" s="23">
        <f t="shared" si="96"/>
        <v>1.2587374066637496</v>
      </c>
      <c r="N656" s="50">
        <f t="shared" si="90"/>
        <v>41667</v>
      </c>
      <c r="O656" s="51">
        <f t="shared" si="97"/>
        <v>139.2622386928123</v>
      </c>
      <c r="P656" s="51">
        <f t="shared" si="91"/>
        <v>122.8017819004146</v>
      </c>
      <c r="Q656" s="56">
        <f t="shared" si="92"/>
        <v>1792.5</v>
      </c>
      <c r="R656" s="52">
        <f t="shared" si="93"/>
        <v>35.188605000000003</v>
      </c>
    </row>
    <row r="657" spans="2:18">
      <c r="B657" s="47">
        <v>41668</v>
      </c>
      <c r="C657" s="183">
        <v>1774.1999510000001</v>
      </c>
      <c r="D657" s="23">
        <f t="shared" si="94"/>
        <v>-1.0209232357043185E-2</v>
      </c>
      <c r="E657" s="23">
        <f t="shared" si="98"/>
        <v>1.359115438294733</v>
      </c>
      <c r="F657" s="47">
        <v>41668</v>
      </c>
      <c r="G657" s="183">
        <v>35.137236000000001</v>
      </c>
      <c r="H657" s="48">
        <f t="shared" si="95"/>
        <v>-1.4598191658919957E-3</v>
      </c>
      <c r="I657" s="23">
        <f t="shared" si="96"/>
        <v>1.2572775874978577</v>
      </c>
      <c r="N657" s="50">
        <f t="shared" si="90"/>
        <v>41668</v>
      </c>
      <c r="O657" s="51">
        <f t="shared" si="97"/>
        <v>137.84047813943536</v>
      </c>
      <c r="P657" s="51">
        <f t="shared" si="91"/>
        <v>122.62251350559067</v>
      </c>
      <c r="Q657" s="56">
        <f t="shared" si="92"/>
        <v>1774.1999510000001</v>
      </c>
      <c r="R657" s="52">
        <f t="shared" si="93"/>
        <v>35.137236000000001</v>
      </c>
    </row>
    <row r="658" spans="2:18">
      <c r="B658" s="47">
        <v>41669</v>
      </c>
      <c r="C658" s="183">
        <v>1794.1899410000001</v>
      </c>
      <c r="D658" s="23">
        <f t="shared" si="94"/>
        <v>1.1267044612831345E-2</v>
      </c>
      <c r="E658" s="23">
        <f t="shared" si="98"/>
        <v>1.3703824829075644</v>
      </c>
      <c r="F658" s="47">
        <v>41669</v>
      </c>
      <c r="G658" s="183">
        <v>35.584156</v>
      </c>
      <c r="H658" s="48">
        <f t="shared" si="95"/>
        <v>1.2719270235143076E-2</v>
      </c>
      <c r="I658" s="23">
        <f t="shared" si="96"/>
        <v>1.2699968577330008</v>
      </c>
      <c r="N658" s="50">
        <f t="shared" si="90"/>
        <v>41669</v>
      </c>
      <c r="O658" s="51">
        <f t="shared" si="97"/>
        <v>139.39353295608637</v>
      </c>
      <c r="P658" s="51">
        <f t="shared" si="91"/>
        <v>124.18218239178078</v>
      </c>
      <c r="Q658" s="56">
        <f t="shared" si="92"/>
        <v>1794.1899410000001</v>
      </c>
      <c r="R658" s="52">
        <f t="shared" si="93"/>
        <v>35.584156</v>
      </c>
    </row>
    <row r="659" spans="2:18">
      <c r="B659" s="47">
        <v>41670</v>
      </c>
      <c r="C659" s="183">
        <v>1782.589966</v>
      </c>
      <c r="D659" s="23">
        <f t="shared" si="94"/>
        <v>-6.4652993169356243E-3</v>
      </c>
      <c r="E659" s="23">
        <f t="shared" si="98"/>
        <v>1.3639171835906287</v>
      </c>
      <c r="F659" s="47">
        <v>41670</v>
      </c>
      <c r="G659" s="183">
        <v>35.085867</v>
      </c>
      <c r="H659" s="48">
        <f t="shared" si="95"/>
        <v>-1.4003114194980459E-2</v>
      </c>
      <c r="I659" s="23">
        <f t="shared" si="96"/>
        <v>1.2559937435380202</v>
      </c>
      <c r="N659" s="50">
        <f t="shared" si="90"/>
        <v>41670</v>
      </c>
      <c r="O659" s="51">
        <f t="shared" si="97"/>
        <v>138.49231204268017</v>
      </c>
      <c r="P659" s="51">
        <f t="shared" si="91"/>
        <v>122.44324511076678</v>
      </c>
      <c r="Q659" s="56">
        <f t="shared" si="92"/>
        <v>1782.589966</v>
      </c>
      <c r="R659" s="52">
        <f t="shared" si="93"/>
        <v>35.085867</v>
      </c>
    </row>
    <row r="660" spans="2:18">
      <c r="B660" s="47">
        <v>41673</v>
      </c>
      <c r="C660" s="183">
        <v>1741.8900149999999</v>
      </c>
      <c r="D660" s="23">
        <f t="shared" si="94"/>
        <v>-2.2831919721464478E-2</v>
      </c>
      <c r="E660" s="23">
        <f t="shared" si="98"/>
        <v>1.3410852638691644</v>
      </c>
      <c r="F660" s="47">
        <v>41673</v>
      </c>
      <c r="G660" s="183">
        <v>34.186889000000001</v>
      </c>
      <c r="H660" s="48">
        <f t="shared" si="95"/>
        <v>-2.5622225610101079E-2</v>
      </c>
      <c r="I660" s="23">
        <f t="shared" si="96"/>
        <v>1.2303715179279191</v>
      </c>
      <c r="N660" s="50">
        <f t="shared" si="90"/>
        <v>41673</v>
      </c>
      <c r="O660" s="51">
        <f t="shared" si="97"/>
        <v>135.33026669208169</v>
      </c>
      <c r="P660" s="51">
        <f t="shared" si="91"/>
        <v>119.30597666010581</v>
      </c>
      <c r="Q660" s="56">
        <f t="shared" si="92"/>
        <v>1741.8900149999999</v>
      </c>
      <c r="R660" s="52">
        <f t="shared" si="93"/>
        <v>34.186889000000001</v>
      </c>
    </row>
    <row r="661" spans="2:18">
      <c r="B661" s="47">
        <v>41674</v>
      </c>
      <c r="C661" s="183">
        <v>1755.1999510000001</v>
      </c>
      <c r="D661" s="23">
        <f t="shared" si="94"/>
        <v>7.6410886367013209E-3</v>
      </c>
      <c r="E661" s="23">
        <f t="shared" si="98"/>
        <v>1.3487263525058657</v>
      </c>
      <c r="F661" s="47">
        <v>41674</v>
      </c>
      <c r="G661" s="183">
        <v>34.392366000000003</v>
      </c>
      <c r="H661" s="48">
        <f t="shared" si="95"/>
        <v>6.0104035789860788E-3</v>
      </c>
      <c r="I661" s="23">
        <f t="shared" si="96"/>
        <v>1.2363819215069052</v>
      </c>
      <c r="L661" s="22"/>
      <c r="N661" s="50">
        <f t="shared" si="90"/>
        <v>41674</v>
      </c>
      <c r="O661" s="51">
        <f t="shared" si="97"/>
        <v>136.36433725510432</v>
      </c>
      <c r="P661" s="51">
        <f t="shared" si="91"/>
        <v>120.02305372921815</v>
      </c>
      <c r="Q661" s="56">
        <f t="shared" si="92"/>
        <v>1755.1999510000001</v>
      </c>
      <c r="R661" s="52">
        <f t="shared" si="93"/>
        <v>34.392366000000003</v>
      </c>
    </row>
    <row r="662" spans="2:18">
      <c r="B662" s="47">
        <v>41675</v>
      </c>
      <c r="C662" s="183">
        <v>1751.6400149999999</v>
      </c>
      <c r="D662" s="23">
        <f t="shared" si="94"/>
        <v>-2.0282224814169858E-3</v>
      </c>
      <c r="E662" s="23">
        <f t="shared" si="98"/>
        <v>1.3466981300244487</v>
      </c>
      <c r="F662" s="47">
        <v>41675</v>
      </c>
      <c r="G662" s="183">
        <v>34.572164999999998</v>
      </c>
      <c r="H662" s="48">
        <f t="shared" si="95"/>
        <v>5.2278752790662075E-3</v>
      </c>
      <c r="I662" s="23">
        <f t="shared" si="96"/>
        <v>1.2416097967859714</v>
      </c>
      <c r="N662" s="50">
        <f t="shared" si="90"/>
        <v>41675</v>
      </c>
      <c r="O662" s="51">
        <f t="shared" si="97"/>
        <v>136.08776004061997</v>
      </c>
      <c r="P662" s="51">
        <f t="shared" si="91"/>
        <v>120.65051928472714</v>
      </c>
      <c r="Q662" s="56">
        <f t="shared" si="92"/>
        <v>1751.6400149999999</v>
      </c>
      <c r="R662" s="52">
        <f t="shared" si="93"/>
        <v>34.572164999999998</v>
      </c>
    </row>
    <row r="663" spans="2:18">
      <c r="B663" s="47">
        <v>41676</v>
      </c>
      <c r="C663" s="183">
        <v>1773.4300539999999</v>
      </c>
      <c r="D663" s="23">
        <f t="shared" si="94"/>
        <v>1.2439792887467327E-2</v>
      </c>
      <c r="E663" s="23">
        <f t="shared" si="98"/>
        <v>1.359137922911916</v>
      </c>
      <c r="F663" s="47">
        <v>41676</v>
      </c>
      <c r="G663" s="183">
        <v>34.464284999999997</v>
      </c>
      <c r="H663" s="48">
        <f t="shared" si="95"/>
        <v>-3.1204293974647079E-3</v>
      </c>
      <c r="I663" s="23">
        <f t="shared" si="96"/>
        <v>1.2384893673885067</v>
      </c>
      <c r="L663" s="22"/>
      <c r="N663" s="50">
        <f t="shared" si="90"/>
        <v>41676</v>
      </c>
      <c r="O663" s="51">
        <f t="shared" si="97"/>
        <v>137.78066359004464</v>
      </c>
      <c r="P663" s="51">
        <f t="shared" si="91"/>
        <v>120.2740378575317</v>
      </c>
      <c r="Q663" s="56">
        <f t="shared" si="92"/>
        <v>1773.4300539999999</v>
      </c>
      <c r="R663" s="52">
        <f t="shared" si="93"/>
        <v>34.464284999999997</v>
      </c>
    </row>
    <row r="664" spans="2:18">
      <c r="B664" s="47">
        <v>41677</v>
      </c>
      <c r="C664" s="183">
        <v>1797.0200199999999</v>
      </c>
      <c r="D664" s="23">
        <f t="shared" si="94"/>
        <v>1.3301886898100301E-2</v>
      </c>
      <c r="E664" s="23">
        <f t="shared" si="98"/>
        <v>1.3724398098100163</v>
      </c>
      <c r="F664" s="47">
        <v>41677</v>
      </c>
      <c r="G664" s="183">
        <v>34.880384999999997</v>
      </c>
      <c r="H664" s="48">
        <f t="shared" si="95"/>
        <v>1.2073368125872896E-2</v>
      </c>
      <c r="I664" s="23">
        <f t="shared" si="96"/>
        <v>1.2505627355143796</v>
      </c>
      <c r="L664" s="22"/>
      <c r="N664" s="50">
        <f t="shared" si="90"/>
        <v>41677</v>
      </c>
      <c r="O664" s="51">
        <f t="shared" si="97"/>
        <v>139.61340639386461</v>
      </c>
      <c r="P664" s="51">
        <f t="shared" si="91"/>
        <v>121.72615059257086</v>
      </c>
      <c r="Q664" s="56">
        <f t="shared" si="92"/>
        <v>1797.0200199999999</v>
      </c>
      <c r="R664" s="52">
        <f t="shared" si="93"/>
        <v>34.880384999999997</v>
      </c>
    </row>
    <row r="665" spans="2:18">
      <c r="B665" s="47">
        <v>41680</v>
      </c>
      <c r="C665" s="183">
        <v>1799.839966</v>
      </c>
      <c r="D665" s="23">
        <f t="shared" si="94"/>
        <v>1.5692346042979199E-3</v>
      </c>
      <c r="E665" s="23">
        <f t="shared" si="98"/>
        <v>1.3740090444143143</v>
      </c>
      <c r="F665" s="47">
        <v>41680</v>
      </c>
      <c r="G665" s="183">
        <v>35.085867</v>
      </c>
      <c r="H665" s="48">
        <f t="shared" si="95"/>
        <v>5.891047360859325E-3</v>
      </c>
      <c r="I665" s="23">
        <f t="shared" si="96"/>
        <v>1.2564537828752389</v>
      </c>
      <c r="L665" s="22"/>
      <c r="N665" s="50">
        <f t="shared" si="90"/>
        <v>41680</v>
      </c>
      <c r="O665" s="51">
        <f t="shared" si="97"/>
        <v>139.83249258240178</v>
      </c>
      <c r="P665" s="51">
        <f t="shared" si="91"/>
        <v>122.44324511076678</v>
      </c>
      <c r="Q665" s="56">
        <f t="shared" si="92"/>
        <v>1799.839966</v>
      </c>
      <c r="R665" s="52">
        <f t="shared" si="93"/>
        <v>35.085867</v>
      </c>
    </row>
    <row r="666" spans="2:18">
      <c r="B666" s="47">
        <v>41681</v>
      </c>
      <c r="C666" s="183">
        <v>1819.75</v>
      </c>
      <c r="D666" s="23">
        <f t="shared" si="94"/>
        <v>1.1062113507929405E-2</v>
      </c>
      <c r="E666" s="23">
        <f t="shared" si="98"/>
        <v>1.3850711579222437</v>
      </c>
      <c r="F666" s="47">
        <v>41681</v>
      </c>
      <c r="G666" s="183">
        <v>35.676620999999997</v>
      </c>
      <c r="H666" s="48">
        <f t="shared" si="95"/>
        <v>1.6837377853595514E-2</v>
      </c>
      <c r="I666" s="23">
        <f t="shared" si="96"/>
        <v>1.2732911607288344</v>
      </c>
      <c r="L666" s="22"/>
      <c r="N666" s="50">
        <f t="shared" si="90"/>
        <v>41681</v>
      </c>
      <c r="O666" s="51">
        <f t="shared" si="97"/>
        <v>141.37933548744502</v>
      </c>
      <c r="P666" s="51">
        <f t="shared" si="91"/>
        <v>124.50486829431718</v>
      </c>
      <c r="Q666" s="56">
        <f t="shared" si="92"/>
        <v>1819.75</v>
      </c>
      <c r="R666" s="52">
        <f t="shared" si="93"/>
        <v>35.676620999999997</v>
      </c>
    </row>
    <row r="667" spans="2:18">
      <c r="B667" s="47">
        <v>41682</v>
      </c>
      <c r="C667" s="183">
        <v>1819.26001</v>
      </c>
      <c r="D667" s="23">
        <f t="shared" si="94"/>
        <v>-2.6926226129964093E-4</v>
      </c>
      <c r="E667" s="23">
        <f t="shared" si="98"/>
        <v>1.384801895660944</v>
      </c>
      <c r="F667" s="47">
        <v>41682</v>
      </c>
      <c r="G667" s="183">
        <v>35.507103999999998</v>
      </c>
      <c r="H667" s="48">
        <f t="shared" si="95"/>
        <v>-4.7514869751817956E-3</v>
      </c>
      <c r="I667" s="23">
        <f t="shared" si="96"/>
        <v>1.2685396737536525</v>
      </c>
      <c r="N667" s="50">
        <f t="shared" si="90"/>
        <v>41682</v>
      </c>
      <c r="O667" s="51">
        <f t="shared" si="97"/>
        <v>141.34126736787061</v>
      </c>
      <c r="P667" s="51">
        <f t="shared" si="91"/>
        <v>123.91328503426999</v>
      </c>
      <c r="Q667" s="56">
        <f t="shared" si="92"/>
        <v>1819.26001</v>
      </c>
      <c r="R667" s="52">
        <f t="shared" si="93"/>
        <v>35.507103999999998</v>
      </c>
    </row>
    <row r="668" spans="2:18">
      <c r="B668" s="47">
        <v>41683</v>
      </c>
      <c r="C668" s="183">
        <v>1829.829956</v>
      </c>
      <c r="D668" s="23">
        <f t="shared" si="94"/>
        <v>5.8100249232653223E-3</v>
      </c>
      <c r="E668" s="23">
        <f t="shared" si="98"/>
        <v>1.3906119205842093</v>
      </c>
      <c r="F668" s="47">
        <v>41683</v>
      </c>
      <c r="G668" s="183">
        <v>35.579022999999999</v>
      </c>
      <c r="H668" s="48">
        <f t="shared" si="95"/>
        <v>2.0254819993203999E-3</v>
      </c>
      <c r="I668" s="23">
        <f t="shared" si="96"/>
        <v>1.2705651557529729</v>
      </c>
      <c r="L668" s="22"/>
      <c r="N668" s="50">
        <f t="shared" si="90"/>
        <v>41683</v>
      </c>
      <c r="O668" s="51">
        <f t="shared" si="97"/>
        <v>142.16246365396387</v>
      </c>
      <c r="P668" s="51">
        <f t="shared" si="91"/>
        <v>124.16426916258357</v>
      </c>
      <c r="Q668" s="56">
        <f t="shared" si="92"/>
        <v>1829.829956</v>
      </c>
      <c r="R668" s="52">
        <f t="shared" si="93"/>
        <v>35.579022999999999</v>
      </c>
    </row>
    <row r="669" spans="2:18">
      <c r="B669" s="47">
        <v>41684</v>
      </c>
      <c r="C669" s="183">
        <v>1838.630005</v>
      </c>
      <c r="D669" s="23">
        <f t="shared" si="94"/>
        <v>4.809216818833173E-3</v>
      </c>
      <c r="E669" s="23">
        <f t="shared" si="98"/>
        <v>1.3954211374030425</v>
      </c>
      <c r="F669" s="47">
        <v>41684</v>
      </c>
      <c r="G669" s="183">
        <v>35.486555000000003</v>
      </c>
      <c r="H669" s="48">
        <f t="shared" si="95"/>
        <v>-2.5989471380368778E-3</v>
      </c>
      <c r="I669" s="23">
        <f t="shared" si="96"/>
        <v>1.2679662086149359</v>
      </c>
      <c r="N669" s="50">
        <f t="shared" si="90"/>
        <v>41684</v>
      </c>
      <c r="O669" s="51">
        <f t="shared" si="97"/>
        <v>142.84615376517527</v>
      </c>
      <c r="P669" s="51">
        <f t="shared" si="91"/>
        <v>123.84157279059704</v>
      </c>
      <c r="Q669" s="56">
        <f t="shared" si="92"/>
        <v>1838.630005</v>
      </c>
      <c r="R669" s="52">
        <f t="shared" si="93"/>
        <v>35.486555000000003</v>
      </c>
    </row>
    <row r="670" spans="2:18">
      <c r="B670" s="47">
        <v>41688</v>
      </c>
      <c r="C670" s="183">
        <v>1840.76001</v>
      </c>
      <c r="D670" s="23">
        <f t="shared" si="94"/>
        <v>1.15847396931823E-3</v>
      </c>
      <c r="E670" s="23">
        <f t="shared" si="98"/>
        <v>1.3965796113723608</v>
      </c>
      <c r="F670" s="47">
        <v>41688</v>
      </c>
      <c r="G670" s="183">
        <v>35.594431</v>
      </c>
      <c r="H670" s="48">
        <f t="shared" si="95"/>
        <v>3.0399118764838917E-3</v>
      </c>
      <c r="I670" s="23">
        <f t="shared" si="96"/>
        <v>1.2710061204914198</v>
      </c>
      <c r="N670" s="50">
        <f t="shared" si="90"/>
        <v>41688</v>
      </c>
      <c r="O670" s="51">
        <f t="shared" si="97"/>
        <v>143.01163731592945</v>
      </c>
      <c r="P670" s="51">
        <f t="shared" si="91"/>
        <v>124.2180402585256</v>
      </c>
      <c r="Q670" s="56">
        <f t="shared" si="92"/>
        <v>1840.76001</v>
      </c>
      <c r="R670" s="52">
        <f t="shared" si="93"/>
        <v>35.594431</v>
      </c>
    </row>
    <row r="671" spans="2:18">
      <c r="B671" s="47">
        <v>41689</v>
      </c>
      <c r="C671" s="183">
        <v>1828.75</v>
      </c>
      <c r="D671" s="23">
        <f t="shared" si="94"/>
        <v>-6.5244844166295612E-3</v>
      </c>
      <c r="E671" s="23">
        <f t="shared" si="98"/>
        <v>1.3900551269557311</v>
      </c>
      <c r="F671" s="47">
        <v>41689</v>
      </c>
      <c r="G671" s="183">
        <v>35.507103999999998</v>
      </c>
      <c r="H671" s="48">
        <f t="shared" si="95"/>
        <v>-2.4533894080228658E-3</v>
      </c>
      <c r="I671" s="23">
        <f t="shared" si="96"/>
        <v>1.2685527310833971</v>
      </c>
      <c r="N671" s="50">
        <f t="shared" si="90"/>
        <v>41689</v>
      </c>
      <c r="O671" s="51">
        <f t="shared" si="97"/>
        <v>142.07856011686499</v>
      </c>
      <c r="P671" s="51">
        <f t="shared" si="91"/>
        <v>123.91328503426999</v>
      </c>
      <c r="Q671" s="56">
        <f t="shared" si="92"/>
        <v>1828.75</v>
      </c>
      <c r="R671" s="52">
        <f t="shared" si="93"/>
        <v>35.507103999999998</v>
      </c>
    </row>
    <row r="672" spans="2:18">
      <c r="B672" s="47">
        <v>41690</v>
      </c>
      <c r="C672" s="183">
        <v>1839.780029</v>
      </c>
      <c r="D672" s="23">
        <f t="shared" si="94"/>
        <v>6.0314580997948841E-3</v>
      </c>
      <c r="E672" s="23">
        <f t="shared" si="98"/>
        <v>1.396086585055526</v>
      </c>
      <c r="F672" s="47">
        <v>41690</v>
      </c>
      <c r="G672" s="183">
        <v>35.625250999999999</v>
      </c>
      <c r="H672" s="48">
        <f t="shared" si="95"/>
        <v>3.3274186483922552E-3</v>
      </c>
      <c r="I672" s="23">
        <f t="shared" si="96"/>
        <v>1.2718801497317893</v>
      </c>
      <c r="L672" s="22"/>
      <c r="N672" s="50">
        <f t="shared" si="90"/>
        <v>41690</v>
      </c>
      <c r="O672" s="51">
        <f t="shared" si="97"/>
        <v>142.93550099908907</v>
      </c>
      <c r="P672" s="51">
        <f t="shared" si="91"/>
        <v>124.32559640967655</v>
      </c>
      <c r="Q672" s="56">
        <f t="shared" si="92"/>
        <v>1839.780029</v>
      </c>
      <c r="R672" s="52">
        <f t="shared" si="93"/>
        <v>35.625250999999999</v>
      </c>
    </row>
    <row r="673" spans="2:18">
      <c r="B673" s="47">
        <v>41691</v>
      </c>
      <c r="C673" s="183">
        <v>1836.25</v>
      </c>
      <c r="D673" s="23">
        <f t="shared" si="94"/>
        <v>-1.9187234040792811E-3</v>
      </c>
      <c r="E673" s="23">
        <f t="shared" si="98"/>
        <v>1.3941678616514466</v>
      </c>
      <c r="F673" s="47">
        <v>41691</v>
      </c>
      <c r="G673" s="183">
        <v>35.594431</v>
      </c>
      <c r="H673" s="48">
        <f t="shared" si="95"/>
        <v>-8.6511671173905569E-4</v>
      </c>
      <c r="I673" s="23">
        <f t="shared" si="96"/>
        <v>1.2710150330200503</v>
      </c>
      <c r="L673" s="22"/>
      <c r="N673" s="50">
        <f t="shared" si="90"/>
        <v>41691</v>
      </c>
      <c r="O673" s="51">
        <f t="shared" si="97"/>
        <v>142.6612473080483</v>
      </c>
      <c r="P673" s="51">
        <f t="shared" si="91"/>
        <v>124.2180402585256</v>
      </c>
      <c r="Q673" s="56">
        <f t="shared" si="92"/>
        <v>1836.25</v>
      </c>
      <c r="R673" s="52">
        <f t="shared" si="93"/>
        <v>35.594431</v>
      </c>
    </row>
    <row r="674" spans="2:18">
      <c r="B674" s="47">
        <v>41694</v>
      </c>
      <c r="C674" s="183">
        <v>1847.6099850000001</v>
      </c>
      <c r="D674" s="23">
        <f t="shared" si="94"/>
        <v>6.1865132743363915E-3</v>
      </c>
      <c r="E674" s="23">
        <f t="shared" si="98"/>
        <v>1.400354374925783</v>
      </c>
      <c r="F674" s="47">
        <v>41694</v>
      </c>
      <c r="G674" s="183">
        <v>35.692036000000002</v>
      </c>
      <c r="H674" s="48">
        <f t="shared" si="95"/>
        <v>2.7421424435749575E-3</v>
      </c>
      <c r="I674" s="23">
        <f t="shared" si="96"/>
        <v>1.2737571754636252</v>
      </c>
      <c r="L674" s="22"/>
      <c r="N674" s="50">
        <f t="shared" si="90"/>
        <v>41694</v>
      </c>
      <c r="O674" s="51">
        <f t="shared" si="97"/>
        <v>143.54382300825293</v>
      </c>
      <c r="P674" s="51">
        <f t="shared" si="91"/>
        <v>124.55866381897623</v>
      </c>
      <c r="Q674" s="56">
        <f t="shared" si="92"/>
        <v>1847.6099850000001</v>
      </c>
      <c r="R674" s="52">
        <f t="shared" si="93"/>
        <v>35.692036000000002</v>
      </c>
    </row>
    <row r="675" spans="2:18">
      <c r="B675" s="47">
        <v>41695</v>
      </c>
      <c r="C675" s="183">
        <v>1845.119995</v>
      </c>
      <c r="D675" s="23">
        <f t="shared" si="94"/>
        <v>-1.3476816104130984E-3</v>
      </c>
      <c r="E675" s="23">
        <f t="shared" si="98"/>
        <v>1.39900669331537</v>
      </c>
      <c r="F675" s="47">
        <v>41695</v>
      </c>
      <c r="G675" s="183">
        <v>35.270798999999997</v>
      </c>
      <c r="H675" s="48">
        <f t="shared" si="95"/>
        <v>-1.1801988544447473E-2</v>
      </c>
      <c r="I675" s="23">
        <f t="shared" si="96"/>
        <v>1.2619551869191779</v>
      </c>
      <c r="L675" s="22"/>
      <c r="N675" s="50">
        <f t="shared" si="90"/>
        <v>41695</v>
      </c>
      <c r="O675" s="51">
        <f t="shared" si="97"/>
        <v>143.3503716376963</v>
      </c>
      <c r="P675" s="51">
        <f t="shared" si="91"/>
        <v>123.08862389547299</v>
      </c>
      <c r="Q675" s="56">
        <f t="shared" si="92"/>
        <v>1845.119995</v>
      </c>
      <c r="R675" s="52">
        <f t="shared" si="93"/>
        <v>35.270798999999997</v>
      </c>
    </row>
    <row r="676" spans="2:18">
      <c r="B676" s="47">
        <v>41696</v>
      </c>
      <c r="C676" s="183">
        <v>1845.160034</v>
      </c>
      <c r="D676" s="23">
        <f t="shared" si="94"/>
        <v>2.1699943693942458E-5</v>
      </c>
      <c r="E676" s="23">
        <f t="shared" si="98"/>
        <v>1.3990283932590639</v>
      </c>
      <c r="F676" s="47">
        <v>41696</v>
      </c>
      <c r="G676" s="183">
        <v>35.553336000000002</v>
      </c>
      <c r="H676" s="48">
        <f t="shared" si="95"/>
        <v>8.0105075022542938E-3</v>
      </c>
      <c r="I676" s="23">
        <f t="shared" si="96"/>
        <v>1.2699656944214321</v>
      </c>
      <c r="L676" s="22"/>
      <c r="N676" s="50">
        <f t="shared" si="90"/>
        <v>41696</v>
      </c>
      <c r="O676" s="51">
        <f t="shared" si="97"/>
        <v>143.35348233268934</v>
      </c>
      <c r="P676" s="51">
        <f t="shared" si="91"/>
        <v>124.07462624062984</v>
      </c>
      <c r="Q676" s="56">
        <f t="shared" si="92"/>
        <v>1845.160034</v>
      </c>
      <c r="R676" s="52">
        <f t="shared" si="93"/>
        <v>35.553336000000002</v>
      </c>
    </row>
    <row r="677" spans="2:18">
      <c r="B677" s="47">
        <v>41697</v>
      </c>
      <c r="C677" s="183">
        <v>1854.290039</v>
      </c>
      <c r="D677" s="23">
        <f t="shared" si="94"/>
        <v>4.94808300188887E-3</v>
      </c>
      <c r="E677" s="23">
        <f t="shared" si="98"/>
        <v>1.4039764762609528</v>
      </c>
      <c r="F677" s="47">
        <v>41697</v>
      </c>
      <c r="G677" s="183">
        <v>35.388950000000001</v>
      </c>
      <c r="H677" s="48">
        <f t="shared" si="95"/>
        <v>-4.6236448810317299E-3</v>
      </c>
      <c r="I677" s="23">
        <f t="shared" si="96"/>
        <v>1.2653420495404004</v>
      </c>
      <c r="L677" s="22"/>
      <c r="N677" s="50">
        <f t="shared" si="90"/>
        <v>41697</v>
      </c>
      <c r="O677" s="51">
        <f t="shared" si="97"/>
        <v>144.06280726188129</v>
      </c>
      <c r="P677" s="51">
        <f t="shared" si="91"/>
        <v>123.50094923014643</v>
      </c>
      <c r="Q677" s="56">
        <f t="shared" si="92"/>
        <v>1854.290039</v>
      </c>
      <c r="R677" s="52">
        <f t="shared" si="93"/>
        <v>35.388950000000001</v>
      </c>
    </row>
    <row r="678" spans="2:18">
      <c r="B678" s="47">
        <v>41698</v>
      </c>
      <c r="C678" s="183">
        <v>1859.4499510000001</v>
      </c>
      <c r="D678" s="23">
        <f t="shared" si="94"/>
        <v>2.7826887334101436E-3</v>
      </c>
      <c r="E678" s="23">
        <f t="shared" si="98"/>
        <v>1.4067591649943629</v>
      </c>
      <c r="F678" s="47">
        <v>41698</v>
      </c>
      <c r="G678" s="183">
        <v>35.702306999999998</v>
      </c>
      <c r="H678" s="48">
        <f t="shared" si="95"/>
        <v>8.8546566089131584E-3</v>
      </c>
      <c r="I678" s="23">
        <f t="shared" si="96"/>
        <v>1.2741967061493136</v>
      </c>
      <c r="N678" s="50">
        <f t="shared" si="90"/>
        <v>41698</v>
      </c>
      <c r="O678" s="51">
        <f t="shared" si="97"/>
        <v>144.4636892125524</v>
      </c>
      <c r="P678" s="51">
        <f t="shared" si="91"/>
        <v>124.5945077264542</v>
      </c>
      <c r="Q678" s="56">
        <f t="shared" si="92"/>
        <v>1859.4499510000001</v>
      </c>
      <c r="R678" s="52">
        <f t="shared" si="93"/>
        <v>35.702306999999998</v>
      </c>
    </row>
    <row r="679" spans="2:18">
      <c r="B679" s="47">
        <v>41701</v>
      </c>
      <c r="C679" s="183">
        <v>1845.7299800000001</v>
      </c>
      <c r="D679" s="23">
        <f t="shared" si="94"/>
        <v>-7.3785105066267453E-3</v>
      </c>
      <c r="E679" s="23">
        <f t="shared" si="98"/>
        <v>1.3993806544877363</v>
      </c>
      <c r="F679" s="47">
        <v>41701</v>
      </c>
      <c r="G679" s="183">
        <v>35.388950000000001</v>
      </c>
      <c r="H679" s="48">
        <f t="shared" si="95"/>
        <v>-8.7769398207234728E-3</v>
      </c>
      <c r="I679" s="23">
        <f t="shared" si="96"/>
        <v>1.26541976632859</v>
      </c>
      <c r="L679" s="22"/>
      <c r="N679" s="50">
        <f t="shared" si="90"/>
        <v>41701</v>
      </c>
      <c r="O679" s="51">
        <f t="shared" si="97"/>
        <v>143.39776236387152</v>
      </c>
      <c r="P679" s="51">
        <f t="shared" si="91"/>
        <v>123.50094923014643</v>
      </c>
      <c r="Q679" s="56">
        <f t="shared" si="92"/>
        <v>1845.7299800000001</v>
      </c>
      <c r="R679" s="52">
        <f t="shared" si="93"/>
        <v>35.388950000000001</v>
      </c>
    </row>
    <row r="680" spans="2:18">
      <c r="B680" s="47">
        <v>41702</v>
      </c>
      <c r="C680" s="183">
        <v>1873.910034</v>
      </c>
      <c r="D680" s="23">
        <f t="shared" si="94"/>
        <v>1.5267701291821645E-2</v>
      </c>
      <c r="E680" s="23">
        <f t="shared" si="98"/>
        <v>1.4146483557795579</v>
      </c>
      <c r="F680" s="47">
        <v>41702</v>
      </c>
      <c r="G680" s="183">
        <v>35.460867999999998</v>
      </c>
      <c r="H680" s="48">
        <f t="shared" si="95"/>
        <v>2.0322162708981129E-3</v>
      </c>
      <c r="I680" s="23">
        <f t="shared" si="96"/>
        <v>1.2674519825994881</v>
      </c>
      <c r="N680" s="50">
        <f t="shared" si="90"/>
        <v>41702</v>
      </c>
      <c r="O680" s="51">
        <f t="shared" si="97"/>
        <v>145.58711656555872</v>
      </c>
      <c r="P680" s="51">
        <f t="shared" si="91"/>
        <v>123.75192986864327</v>
      </c>
      <c r="Q680" s="56">
        <f t="shared" si="92"/>
        <v>1873.910034</v>
      </c>
      <c r="R680" s="52">
        <f t="shared" si="93"/>
        <v>35.460867999999998</v>
      </c>
    </row>
    <row r="681" spans="2:18">
      <c r="B681" s="47">
        <v>41703</v>
      </c>
      <c r="C681" s="183">
        <v>1873.8100589999999</v>
      </c>
      <c r="D681" s="23">
        <f t="shared" si="94"/>
        <v>-5.3351013755253973E-5</v>
      </c>
      <c r="E681" s="23">
        <f t="shared" si="98"/>
        <v>1.4145950047658027</v>
      </c>
      <c r="F681" s="47">
        <v>41703</v>
      </c>
      <c r="G681" s="183">
        <v>35.150444</v>
      </c>
      <c r="H681" s="48">
        <f t="shared" si="95"/>
        <v>-8.7539876350459789E-3</v>
      </c>
      <c r="I681" s="23">
        <f t="shared" si="96"/>
        <v>1.2586979949644421</v>
      </c>
      <c r="L681" s="22"/>
      <c r="N681" s="50">
        <f t="shared" si="90"/>
        <v>41703</v>
      </c>
      <c r="O681" s="51">
        <f t="shared" si="97"/>
        <v>145.57934934530024</v>
      </c>
      <c r="P681" s="51">
        <f t="shared" si="91"/>
        <v>122.6686070047601</v>
      </c>
      <c r="Q681" s="56">
        <f t="shared" si="92"/>
        <v>1873.8100589999999</v>
      </c>
      <c r="R681" s="52">
        <f t="shared" si="93"/>
        <v>35.150444</v>
      </c>
    </row>
    <row r="682" spans="2:18">
      <c r="B682" s="47">
        <v>41704</v>
      </c>
      <c r="C682" s="183">
        <v>1877.030029</v>
      </c>
      <c r="D682" s="23">
        <f t="shared" si="94"/>
        <v>1.7184078954717297E-3</v>
      </c>
      <c r="E682" s="23">
        <f t="shared" si="98"/>
        <v>1.4163134126612744</v>
      </c>
      <c r="F682" s="47">
        <v>41704</v>
      </c>
      <c r="G682" s="183">
        <v>34.959012000000001</v>
      </c>
      <c r="H682" s="48">
        <f t="shared" si="95"/>
        <v>-5.4460762999181123E-3</v>
      </c>
      <c r="I682" s="23">
        <f t="shared" si="96"/>
        <v>1.2532519186645241</v>
      </c>
      <c r="N682" s="50">
        <f t="shared" si="90"/>
        <v>41704</v>
      </c>
      <c r="O682" s="51">
        <f t="shared" si="97"/>
        <v>145.82951404863286</v>
      </c>
      <c r="P682" s="51">
        <f t="shared" si="91"/>
        <v>122.0005444114075</v>
      </c>
      <c r="Q682" s="56">
        <f t="shared" si="92"/>
        <v>1877.030029</v>
      </c>
      <c r="R682" s="52">
        <f t="shared" si="93"/>
        <v>34.959012000000001</v>
      </c>
    </row>
    <row r="683" spans="2:18">
      <c r="B683" s="47">
        <v>41705</v>
      </c>
      <c r="C683" s="183">
        <v>1878.040039</v>
      </c>
      <c r="D683" s="23">
        <f t="shared" si="94"/>
        <v>5.3808942019850647E-4</v>
      </c>
      <c r="E683" s="23">
        <f t="shared" si="98"/>
        <v>1.4168515020814729</v>
      </c>
      <c r="F683" s="47">
        <v>41705</v>
      </c>
      <c r="G683" s="183">
        <v>34.922798</v>
      </c>
      <c r="H683" s="48">
        <f t="shared" si="95"/>
        <v>-1.035898840619387E-3</v>
      </c>
      <c r="I683" s="23">
        <f t="shared" si="96"/>
        <v>1.2522160198239047</v>
      </c>
      <c r="L683" s="22"/>
      <c r="N683" s="50">
        <f t="shared" si="90"/>
        <v>41705</v>
      </c>
      <c r="O683" s="51">
        <f t="shared" si="97"/>
        <v>145.90798336729515</v>
      </c>
      <c r="P683" s="51">
        <f t="shared" si="91"/>
        <v>121.87416418889678</v>
      </c>
      <c r="Q683" s="56">
        <f t="shared" si="92"/>
        <v>1878.040039</v>
      </c>
      <c r="R683" s="52">
        <f t="shared" si="93"/>
        <v>34.922798</v>
      </c>
    </row>
    <row r="684" spans="2:18">
      <c r="B684" s="47">
        <v>41708</v>
      </c>
      <c r="C684" s="183">
        <v>1877.170044</v>
      </c>
      <c r="D684" s="23">
        <f t="shared" si="94"/>
        <v>-4.6324624711580054E-4</v>
      </c>
      <c r="E684" s="23">
        <f t="shared" si="98"/>
        <v>1.4163882558343572</v>
      </c>
      <c r="F684" s="47">
        <v>41708</v>
      </c>
      <c r="G684" s="183">
        <v>35.021101000000002</v>
      </c>
      <c r="H684" s="48">
        <f t="shared" si="95"/>
        <v>2.8148660940627845E-3</v>
      </c>
      <c r="I684" s="23">
        <f t="shared" si="96"/>
        <v>1.2550308859179675</v>
      </c>
      <c r="L684" s="22"/>
      <c r="N684" s="50">
        <f t="shared" si="90"/>
        <v>41708</v>
      </c>
      <c r="O684" s="51">
        <f t="shared" si="97"/>
        <v>145.840392041576</v>
      </c>
      <c r="P684" s="51">
        <f t="shared" si="91"/>
        <v>122.21722364141434</v>
      </c>
      <c r="Q684" s="56">
        <f t="shared" si="92"/>
        <v>1877.170044</v>
      </c>
      <c r="R684" s="52">
        <f t="shared" si="93"/>
        <v>35.021101000000002</v>
      </c>
    </row>
    <row r="685" spans="2:18">
      <c r="B685" s="47">
        <v>41709</v>
      </c>
      <c r="C685" s="183">
        <v>1867.630005</v>
      </c>
      <c r="D685" s="23">
        <f t="shared" si="94"/>
        <v>-5.0821389519254412E-3</v>
      </c>
      <c r="E685" s="23">
        <f t="shared" si="98"/>
        <v>1.4113061168824319</v>
      </c>
      <c r="F685" s="47">
        <v>41709</v>
      </c>
      <c r="G685" s="183">
        <v>35.052140999999999</v>
      </c>
      <c r="H685" s="48">
        <f t="shared" si="95"/>
        <v>8.8632279150790971E-4</v>
      </c>
      <c r="I685" s="23">
        <f t="shared" si="96"/>
        <v>1.2559172087094754</v>
      </c>
      <c r="N685" s="50">
        <f t="shared" si="90"/>
        <v>41709</v>
      </c>
      <c r="O685" s="51">
        <f t="shared" si="97"/>
        <v>145.09921090441742</v>
      </c>
      <c r="P685" s="51">
        <f t="shared" si="91"/>
        <v>122.32554755224254</v>
      </c>
      <c r="Q685" s="56">
        <f t="shared" si="92"/>
        <v>1867.630005</v>
      </c>
      <c r="R685" s="52">
        <f t="shared" si="93"/>
        <v>35.052140999999999</v>
      </c>
    </row>
    <row r="686" spans="2:18">
      <c r="B686" s="47">
        <v>41710</v>
      </c>
      <c r="C686" s="183">
        <v>1868.1999510000001</v>
      </c>
      <c r="D686" s="23">
        <f t="shared" si="94"/>
        <v>3.0517072357705288E-4</v>
      </c>
      <c r="E686" s="23">
        <f t="shared" si="98"/>
        <v>1.411611287606009</v>
      </c>
      <c r="F686" s="47">
        <v>41710</v>
      </c>
      <c r="G686" s="183">
        <v>34.984881999999999</v>
      </c>
      <c r="H686" s="48">
        <f t="shared" si="95"/>
        <v>-1.9188271552370573E-3</v>
      </c>
      <c r="I686" s="23">
        <f t="shared" si="96"/>
        <v>1.2539983815542384</v>
      </c>
      <c r="L686" s="22"/>
      <c r="N686" s="50">
        <f t="shared" si="90"/>
        <v>41710</v>
      </c>
      <c r="O686" s="51">
        <f t="shared" si="97"/>
        <v>145.1434909355996</v>
      </c>
      <c r="P686" s="51">
        <f t="shared" si="91"/>
        <v>122.09082596982006</v>
      </c>
      <c r="Q686" s="56">
        <f t="shared" si="92"/>
        <v>1868.1999510000001</v>
      </c>
      <c r="R686" s="52">
        <f t="shared" si="93"/>
        <v>34.984881999999999</v>
      </c>
    </row>
    <row r="687" spans="2:18">
      <c r="B687" s="47">
        <v>41711</v>
      </c>
      <c r="C687" s="183">
        <v>1846.339966</v>
      </c>
      <c r="D687" s="23">
        <f t="shared" si="94"/>
        <v>-1.1701094943450174E-2</v>
      </c>
      <c r="E687" s="23">
        <f t="shared" si="98"/>
        <v>1.3999101926625588</v>
      </c>
      <c r="F687" s="47">
        <v>41711</v>
      </c>
      <c r="G687" s="183">
        <v>34.648587999999997</v>
      </c>
      <c r="H687" s="48">
        <f t="shared" si="95"/>
        <v>-9.6125520732069925E-3</v>
      </c>
      <c r="I687" s="23">
        <f t="shared" si="96"/>
        <v>1.2443858294810313</v>
      </c>
      <c r="N687" s="50">
        <f t="shared" si="90"/>
        <v>41711</v>
      </c>
      <c r="O687" s="51">
        <f t="shared" si="97"/>
        <v>143.44515316773834</v>
      </c>
      <c r="P687" s="51">
        <f t="shared" si="91"/>
        <v>120.91722154752431</v>
      </c>
      <c r="Q687" s="56">
        <f t="shared" si="92"/>
        <v>1846.339966</v>
      </c>
      <c r="R687" s="52">
        <f t="shared" si="93"/>
        <v>34.648587999999997</v>
      </c>
    </row>
    <row r="688" spans="2:18">
      <c r="B688" s="47">
        <v>41712</v>
      </c>
      <c r="C688" s="183">
        <v>1841.130005</v>
      </c>
      <c r="D688" s="23">
        <f t="shared" si="94"/>
        <v>-2.8217777310465264E-3</v>
      </c>
      <c r="E688" s="23">
        <f t="shared" si="98"/>
        <v>1.3970884149315124</v>
      </c>
      <c r="F688" s="47">
        <v>41712</v>
      </c>
      <c r="G688" s="183">
        <v>34.400249000000002</v>
      </c>
      <c r="H688" s="48">
        <f t="shared" si="95"/>
        <v>-7.1673627796894346E-3</v>
      </c>
      <c r="I688" s="23">
        <f t="shared" si="96"/>
        <v>1.2372184667013419</v>
      </c>
      <c r="N688" s="50">
        <f t="shared" si="90"/>
        <v>41712</v>
      </c>
      <c r="O688" s="51">
        <f t="shared" si="97"/>
        <v>143.04038282890303</v>
      </c>
      <c r="P688" s="51">
        <f t="shared" si="91"/>
        <v>120.05056395438112</v>
      </c>
      <c r="Q688" s="56">
        <f t="shared" si="92"/>
        <v>1841.130005</v>
      </c>
      <c r="R688" s="52">
        <f t="shared" si="93"/>
        <v>34.400249000000002</v>
      </c>
    </row>
    <row r="689" spans="2:18">
      <c r="B689" s="47">
        <v>41715</v>
      </c>
      <c r="C689" s="183">
        <v>1858.829956</v>
      </c>
      <c r="D689" s="23">
        <f t="shared" si="94"/>
        <v>9.6136345352755281E-3</v>
      </c>
      <c r="E689" s="23">
        <f t="shared" si="98"/>
        <v>1.4067020494667879</v>
      </c>
      <c r="F689" s="47">
        <v>41715</v>
      </c>
      <c r="G689" s="183">
        <v>34.405422999999999</v>
      </c>
      <c r="H689" s="48">
        <f t="shared" si="95"/>
        <v>1.5040588805037558E-4</v>
      </c>
      <c r="I689" s="23">
        <f t="shared" si="96"/>
        <v>1.2373688725893923</v>
      </c>
      <c r="N689" s="50">
        <f t="shared" si="90"/>
        <v>41715</v>
      </c>
      <c r="O689" s="51">
        <f t="shared" si="97"/>
        <v>144.41552079320604</v>
      </c>
      <c r="P689" s="51">
        <f t="shared" si="91"/>
        <v>120.06862026606362</v>
      </c>
      <c r="Q689" s="56">
        <f t="shared" si="92"/>
        <v>1858.829956</v>
      </c>
      <c r="R689" s="52">
        <f t="shared" si="93"/>
        <v>34.405422999999999</v>
      </c>
    </row>
    <row r="690" spans="2:18">
      <c r="B690" s="47">
        <v>41716</v>
      </c>
      <c r="C690" s="183">
        <v>1872.25</v>
      </c>
      <c r="D690" s="23">
        <f t="shared" si="94"/>
        <v>7.2196189633604302E-3</v>
      </c>
      <c r="E690" s="23">
        <f t="shared" si="98"/>
        <v>1.4139216684301483</v>
      </c>
      <c r="F690" s="47">
        <v>41716</v>
      </c>
      <c r="G690" s="183">
        <v>34.824494999999999</v>
      </c>
      <c r="H690" s="48">
        <f t="shared" si="95"/>
        <v>1.2180405397137495E-2</v>
      </c>
      <c r="I690" s="23">
        <f t="shared" si="96"/>
        <v>1.2495492779865298</v>
      </c>
      <c r="L690" s="22"/>
      <c r="N690" s="50">
        <f t="shared" si="90"/>
        <v>41716</v>
      </c>
      <c r="O690" s="51">
        <f t="shared" si="97"/>
        <v>145.45814582572822</v>
      </c>
      <c r="P690" s="51">
        <f t="shared" si="91"/>
        <v>121.53110473637922</v>
      </c>
      <c r="Q690" s="56">
        <f t="shared" si="92"/>
        <v>1872.25</v>
      </c>
      <c r="R690" s="52">
        <f t="shared" si="93"/>
        <v>34.824494999999999</v>
      </c>
    </row>
    <row r="691" spans="2:18">
      <c r="B691" s="47">
        <v>41717</v>
      </c>
      <c r="C691" s="183">
        <v>1860.7700199999999</v>
      </c>
      <c r="D691" s="23">
        <f t="shared" si="94"/>
        <v>-6.1316490853251526E-3</v>
      </c>
      <c r="E691" s="23">
        <f t="shared" si="98"/>
        <v>1.4077900193448232</v>
      </c>
      <c r="F691" s="47">
        <v>41717</v>
      </c>
      <c r="G691" s="183">
        <v>34.881405000000001</v>
      </c>
      <c r="H691" s="48">
        <f t="shared" si="95"/>
        <v>1.6341945518520973E-3</v>
      </c>
      <c r="I691" s="23">
        <f t="shared" si="96"/>
        <v>1.2511834725383819</v>
      </c>
      <c r="L691" s="22"/>
      <c r="N691" s="50">
        <f t="shared" si="90"/>
        <v>41717</v>
      </c>
      <c r="O691" s="51">
        <f t="shared" si="97"/>
        <v>144.56624751892281</v>
      </c>
      <c r="P691" s="51">
        <f t="shared" si="91"/>
        <v>121.72971020561999</v>
      </c>
      <c r="Q691" s="56">
        <f t="shared" si="92"/>
        <v>1860.7700199999999</v>
      </c>
      <c r="R691" s="52">
        <f t="shared" si="93"/>
        <v>34.881405000000001</v>
      </c>
    </row>
    <row r="692" spans="2:18">
      <c r="B692" s="47">
        <v>41718</v>
      </c>
      <c r="C692" s="183">
        <v>1872.01001</v>
      </c>
      <c r="D692" s="23">
        <f t="shared" si="94"/>
        <v>6.0405046723615019E-3</v>
      </c>
      <c r="E692" s="23">
        <f t="shared" si="98"/>
        <v>1.4138305240171847</v>
      </c>
      <c r="F692" s="47">
        <v>41718</v>
      </c>
      <c r="G692" s="183">
        <v>35.098703999999998</v>
      </c>
      <c r="H692" s="48">
        <f t="shared" si="95"/>
        <v>6.2296515865687407E-3</v>
      </c>
      <c r="I692" s="23">
        <f t="shared" si="96"/>
        <v>1.2574131241249507</v>
      </c>
      <c r="L692" s="22"/>
      <c r="N692" s="50">
        <f t="shared" si="90"/>
        <v>41718</v>
      </c>
      <c r="O692" s="51">
        <f t="shared" si="97"/>
        <v>145.43950061252659</v>
      </c>
      <c r="P692" s="51">
        <f t="shared" si="91"/>
        <v>122.48804388793499</v>
      </c>
      <c r="Q692" s="56">
        <f t="shared" si="92"/>
        <v>1872.01001</v>
      </c>
      <c r="R692" s="52">
        <f t="shared" si="93"/>
        <v>35.098703999999998</v>
      </c>
    </row>
    <row r="693" spans="2:18">
      <c r="B693" s="47">
        <v>41719</v>
      </c>
      <c r="C693" s="183">
        <v>1866.5200199999999</v>
      </c>
      <c r="D693" s="23">
        <f t="shared" si="94"/>
        <v>-2.9326712841669655E-3</v>
      </c>
      <c r="E693" s="23">
        <f t="shared" si="98"/>
        <v>1.4108978527330178</v>
      </c>
      <c r="F693" s="47">
        <v>41719</v>
      </c>
      <c r="G693" s="183">
        <v>35.031444999999998</v>
      </c>
      <c r="H693" s="48">
        <f t="shared" si="95"/>
        <v>-1.9162815812230338E-3</v>
      </c>
      <c r="I693" s="23">
        <f t="shared" si="96"/>
        <v>1.2554968425437276</v>
      </c>
      <c r="N693" s="50">
        <f t="shared" si="90"/>
        <v>41719</v>
      </c>
      <c r="O693" s="51">
        <f t="shared" si="97"/>
        <v>145.01297436549666</v>
      </c>
      <c r="P693" s="51">
        <f t="shared" si="91"/>
        <v>122.25332230551248</v>
      </c>
      <c r="Q693" s="56">
        <f t="shared" si="92"/>
        <v>1866.5200199999999</v>
      </c>
      <c r="R693" s="52">
        <f t="shared" si="93"/>
        <v>35.031444999999998</v>
      </c>
    </row>
    <row r="694" spans="2:18">
      <c r="B694" s="47">
        <v>41722</v>
      </c>
      <c r="C694" s="183">
        <v>1857.4399410000001</v>
      </c>
      <c r="D694" s="23">
        <f t="shared" si="94"/>
        <v>-4.864710210823131E-3</v>
      </c>
      <c r="E694" s="23">
        <f t="shared" si="98"/>
        <v>1.4060331425221948</v>
      </c>
      <c r="F694" s="47">
        <v>41722</v>
      </c>
      <c r="G694" s="183">
        <v>34.591678000000002</v>
      </c>
      <c r="H694" s="48">
        <f t="shared" si="95"/>
        <v>-1.2553493011778327E-2</v>
      </c>
      <c r="I694" s="23">
        <f t="shared" si="96"/>
        <v>1.2429433495319493</v>
      </c>
      <c r="L694" s="22"/>
      <c r="N694" s="50">
        <f t="shared" si="90"/>
        <v>41722</v>
      </c>
      <c r="O694" s="51">
        <f t="shared" si="97"/>
        <v>144.30752826839901</v>
      </c>
      <c r="P694" s="51">
        <f t="shared" si="91"/>
        <v>120.71861607828356</v>
      </c>
      <c r="Q694" s="56">
        <f t="shared" si="92"/>
        <v>1857.4399410000001</v>
      </c>
      <c r="R694" s="52">
        <f t="shared" si="93"/>
        <v>34.591678000000002</v>
      </c>
    </row>
    <row r="695" spans="2:18">
      <c r="B695" s="47">
        <v>41723</v>
      </c>
      <c r="C695" s="183">
        <v>1865.619995</v>
      </c>
      <c r="D695" s="23">
        <f t="shared" si="94"/>
        <v>4.4039399710529281E-3</v>
      </c>
      <c r="E695" s="23">
        <f t="shared" si="98"/>
        <v>1.4104370824932477</v>
      </c>
      <c r="F695" s="47">
        <v>41723</v>
      </c>
      <c r="G695" s="183">
        <v>35.383260999999997</v>
      </c>
      <c r="H695" s="48">
        <f t="shared" si="95"/>
        <v>2.2883625362146276E-2</v>
      </c>
      <c r="I695" s="23">
        <f t="shared" si="96"/>
        <v>1.2658269748940956</v>
      </c>
      <c r="N695" s="50">
        <f t="shared" si="90"/>
        <v>41723</v>
      </c>
      <c r="O695" s="51">
        <f t="shared" si="97"/>
        <v>144.94304996026403</v>
      </c>
      <c r="P695" s="51">
        <f t="shared" si="91"/>
        <v>123.48109566285576</v>
      </c>
      <c r="Q695" s="56">
        <f t="shared" si="92"/>
        <v>1865.619995</v>
      </c>
      <c r="R695" s="52">
        <f t="shared" si="93"/>
        <v>35.383260999999997</v>
      </c>
    </row>
    <row r="696" spans="2:18">
      <c r="B696" s="47">
        <v>41724</v>
      </c>
      <c r="C696" s="183">
        <v>1852.5600589999999</v>
      </c>
      <c r="D696" s="23">
        <f t="shared" si="94"/>
        <v>-7.0003194836042448E-3</v>
      </c>
      <c r="E696" s="23">
        <f t="shared" si="98"/>
        <v>1.4034367630096436</v>
      </c>
      <c r="F696" s="47">
        <v>41724</v>
      </c>
      <c r="G696" s="184">
        <v>36.257624999999997</v>
      </c>
      <c r="H696" s="48">
        <f t="shared" si="95"/>
        <v>2.471123280581744E-2</v>
      </c>
      <c r="I696" s="23">
        <f t="shared" si="96"/>
        <v>1.290538207699913</v>
      </c>
      <c r="N696" s="50">
        <f t="shared" si="90"/>
        <v>41724</v>
      </c>
      <c r="O696" s="51">
        <f t="shared" si="97"/>
        <v>143.92840230361418</v>
      </c>
      <c r="P696" s="51">
        <f t="shared" si="91"/>
        <v>126.53246576489801</v>
      </c>
      <c r="Q696" s="56">
        <f t="shared" si="92"/>
        <v>1852.5600589999999</v>
      </c>
      <c r="R696" s="52">
        <f t="shared" si="93"/>
        <v>36.257624999999997</v>
      </c>
    </row>
    <row r="697" spans="2:18">
      <c r="B697" s="47">
        <v>41725</v>
      </c>
      <c r="C697" s="183">
        <v>1849.040039</v>
      </c>
      <c r="D697" s="23">
        <f t="shared" si="94"/>
        <v>-1.9000841472853747E-3</v>
      </c>
      <c r="E697" s="23">
        <f t="shared" si="98"/>
        <v>1.4015366788623582</v>
      </c>
      <c r="F697" s="47">
        <v>41725</v>
      </c>
      <c r="G697" s="183">
        <v>37.664886000000003</v>
      </c>
      <c r="H697" s="48">
        <f t="shared" si="95"/>
        <v>3.8812829025618889E-2</v>
      </c>
      <c r="I697" s="23">
        <f t="shared" si="96"/>
        <v>1.3293510367255319</v>
      </c>
      <c r="N697" s="50">
        <f t="shared" si="90"/>
        <v>41725</v>
      </c>
      <c r="O697" s="51">
        <f t="shared" si="97"/>
        <v>143.65492622805297</v>
      </c>
      <c r="P697" s="51">
        <f t="shared" si="91"/>
        <v>131.44354872482097</v>
      </c>
      <c r="Q697" s="56">
        <f t="shared" si="92"/>
        <v>1849.040039</v>
      </c>
      <c r="R697" s="52">
        <f t="shared" si="93"/>
        <v>37.664886000000003</v>
      </c>
    </row>
    <row r="698" spans="2:18">
      <c r="B698" s="47">
        <v>41726</v>
      </c>
      <c r="C698" s="183">
        <v>1857.619995</v>
      </c>
      <c r="D698" s="23">
        <f t="shared" si="94"/>
        <v>4.6402218551417906E-3</v>
      </c>
      <c r="E698" s="23">
        <f t="shared" si="98"/>
        <v>1.4061769007175</v>
      </c>
      <c r="F698" s="47">
        <v>41726</v>
      </c>
      <c r="G698" s="183">
        <v>37.690752000000003</v>
      </c>
      <c r="H698" s="48">
        <f t="shared" si="95"/>
        <v>6.8674042979988137E-4</v>
      </c>
      <c r="I698" s="23">
        <f t="shared" si="96"/>
        <v>1.3300377771553318</v>
      </c>
      <c r="N698" s="50">
        <f t="shared" si="90"/>
        <v>41726</v>
      </c>
      <c r="O698" s="51">
        <f t="shared" si="97"/>
        <v>144.32151695633516</v>
      </c>
      <c r="P698" s="51">
        <f t="shared" si="91"/>
        <v>131.53381632396668</v>
      </c>
      <c r="Q698" s="56">
        <f t="shared" si="92"/>
        <v>1857.619995</v>
      </c>
      <c r="R698" s="52">
        <f t="shared" si="93"/>
        <v>37.690752000000003</v>
      </c>
    </row>
    <row r="699" spans="2:18">
      <c r="B699" s="47">
        <v>41729</v>
      </c>
      <c r="C699" s="183">
        <v>1872.339966</v>
      </c>
      <c r="D699" s="23">
        <f t="shared" si="94"/>
        <v>7.9241023673413125E-3</v>
      </c>
      <c r="E699" s="23">
        <f t="shared" si="98"/>
        <v>1.4141010030848413</v>
      </c>
      <c r="F699" s="47">
        <v>41729</v>
      </c>
      <c r="G699" s="183">
        <v>38.068438</v>
      </c>
      <c r="H699" s="48">
        <f t="shared" si="95"/>
        <v>1.0020654403499307E-2</v>
      </c>
      <c r="I699" s="23">
        <f t="shared" si="96"/>
        <v>1.3400584315588311</v>
      </c>
      <c r="N699" s="50">
        <f t="shared" si="90"/>
        <v>41729</v>
      </c>
      <c r="O699" s="51">
        <f t="shared" si="97"/>
        <v>145.46513543050713</v>
      </c>
      <c r="P699" s="51">
        <f t="shared" si="91"/>
        <v>132.8518712397225</v>
      </c>
      <c r="Q699" s="56">
        <f t="shared" si="92"/>
        <v>1872.339966</v>
      </c>
      <c r="R699" s="52">
        <f t="shared" si="93"/>
        <v>38.068438</v>
      </c>
    </row>
    <row r="700" spans="2:18">
      <c r="B700" s="47">
        <v>41730</v>
      </c>
      <c r="C700" s="183">
        <v>1885.5200199999999</v>
      </c>
      <c r="D700" s="23">
        <f t="shared" si="94"/>
        <v>7.0393487504074592E-3</v>
      </c>
      <c r="E700" s="23">
        <f t="shared" si="98"/>
        <v>1.4211403518352488</v>
      </c>
      <c r="F700" s="47">
        <v>41730</v>
      </c>
      <c r="G700" s="183">
        <v>38.115000999999999</v>
      </c>
      <c r="H700" s="48">
        <f t="shared" si="95"/>
        <v>1.2231392315071865E-3</v>
      </c>
      <c r="I700" s="23">
        <f t="shared" si="96"/>
        <v>1.3412815707903383</v>
      </c>
      <c r="N700" s="50">
        <f t="shared" si="90"/>
        <v>41730</v>
      </c>
      <c r="O700" s="51">
        <f t="shared" si="97"/>
        <v>146.48911524982773</v>
      </c>
      <c r="P700" s="51">
        <f t="shared" si="91"/>
        <v>133.01436757541495</v>
      </c>
      <c r="Q700" s="56">
        <f t="shared" si="92"/>
        <v>1885.5200199999999</v>
      </c>
      <c r="R700" s="52">
        <f t="shared" si="93"/>
        <v>38.115000999999999</v>
      </c>
    </row>
    <row r="701" spans="2:18">
      <c r="B701" s="47">
        <v>41731</v>
      </c>
      <c r="C701" s="183">
        <v>1890.900024</v>
      </c>
      <c r="D701" s="23">
        <f t="shared" si="94"/>
        <v>2.8533263730607938E-3</v>
      </c>
      <c r="E701" s="23">
        <f t="shared" si="98"/>
        <v>1.4239936782083096</v>
      </c>
      <c r="F701" s="47">
        <v>41731</v>
      </c>
      <c r="G701" s="183">
        <v>37.866661999999998</v>
      </c>
      <c r="H701" s="48">
        <f t="shared" si="95"/>
        <v>-6.5155186536660636E-3</v>
      </c>
      <c r="I701" s="23">
        <f t="shared" si="96"/>
        <v>1.3347660521366722</v>
      </c>
      <c r="L701" s="22"/>
      <c r="N701" s="50">
        <f t="shared" si="90"/>
        <v>41731</v>
      </c>
      <c r="O701" s="51">
        <f t="shared" si="97"/>
        <v>146.9070965057364</v>
      </c>
      <c r="P701" s="51">
        <f t="shared" si="91"/>
        <v>132.14770998227172</v>
      </c>
      <c r="Q701" s="56">
        <f t="shared" si="92"/>
        <v>1890.900024</v>
      </c>
      <c r="R701" s="52">
        <f t="shared" si="93"/>
        <v>37.866661999999998</v>
      </c>
    </row>
    <row r="702" spans="2:18">
      <c r="B702" s="47">
        <v>41732</v>
      </c>
      <c r="C702" s="183">
        <v>1888.7700199999999</v>
      </c>
      <c r="D702" s="23">
        <f t="shared" si="94"/>
        <v>-1.1264498244039078E-3</v>
      </c>
      <c r="E702" s="23">
        <f t="shared" si="98"/>
        <v>1.4228672283839057</v>
      </c>
      <c r="F702" s="47">
        <v>41732</v>
      </c>
      <c r="G702" s="183">
        <v>37.970134999999999</v>
      </c>
      <c r="H702" s="48">
        <f t="shared" si="95"/>
        <v>2.7325619564777526E-3</v>
      </c>
      <c r="I702" s="23">
        <f t="shared" si="96"/>
        <v>1.33749861409315</v>
      </c>
      <c r="N702" s="50">
        <f t="shared" si="90"/>
        <v>41732</v>
      </c>
      <c r="O702" s="51">
        <f t="shared" si="97"/>
        <v>146.74161303267383</v>
      </c>
      <c r="P702" s="51">
        <f t="shared" si="91"/>
        <v>132.50881178720493</v>
      </c>
      <c r="Q702" s="56">
        <f t="shared" si="92"/>
        <v>1888.7700199999999</v>
      </c>
      <c r="R702" s="52">
        <f t="shared" si="93"/>
        <v>37.970134999999999</v>
      </c>
    </row>
    <row r="703" spans="2:18">
      <c r="B703" s="47">
        <v>41733</v>
      </c>
      <c r="C703" s="183">
        <v>1865.089966</v>
      </c>
      <c r="D703" s="23">
        <f t="shared" si="94"/>
        <v>-1.2537288155389015E-2</v>
      </c>
      <c r="E703" s="23">
        <f t="shared" si="98"/>
        <v>1.4103299402285168</v>
      </c>
      <c r="F703" s="47">
        <v>41733</v>
      </c>
      <c r="G703" s="183">
        <v>37.732143999999998</v>
      </c>
      <c r="H703" s="48">
        <f t="shared" si="95"/>
        <v>-6.2678470856109003E-3</v>
      </c>
      <c r="I703" s="23">
        <f t="shared" si="96"/>
        <v>1.331230767007539</v>
      </c>
      <c r="N703" s="50">
        <f t="shared" si="90"/>
        <v>41733</v>
      </c>
      <c r="O703" s="51">
        <f t="shared" si="97"/>
        <v>144.90187114569662</v>
      </c>
      <c r="P703" s="51">
        <f t="shared" si="91"/>
        <v>131.67826681742673</v>
      </c>
      <c r="Q703" s="56">
        <f t="shared" si="92"/>
        <v>1865.089966</v>
      </c>
      <c r="R703" s="52">
        <f t="shared" si="93"/>
        <v>37.732143999999998</v>
      </c>
    </row>
    <row r="704" spans="2:18">
      <c r="B704" s="47">
        <v>41736</v>
      </c>
      <c r="C704" s="183">
        <v>1845.040039</v>
      </c>
      <c r="D704" s="23">
        <f t="shared" si="94"/>
        <v>-1.0750112522990185E-2</v>
      </c>
      <c r="E704" s="23">
        <f t="shared" si="98"/>
        <v>1.3995798277055265</v>
      </c>
      <c r="F704" s="47">
        <v>41736</v>
      </c>
      <c r="G704" s="183">
        <v>37.504497999999998</v>
      </c>
      <c r="H704" s="48">
        <f t="shared" si="95"/>
        <v>-6.0332113648245977E-3</v>
      </c>
      <c r="I704" s="23">
        <f t="shared" si="96"/>
        <v>1.3251975556427142</v>
      </c>
      <c r="N704" s="50">
        <f t="shared" si="90"/>
        <v>41736</v>
      </c>
      <c r="O704" s="51">
        <f t="shared" si="97"/>
        <v>143.34415972608855</v>
      </c>
      <c r="P704" s="51">
        <f t="shared" si="91"/>
        <v>130.88382400156343</v>
      </c>
      <c r="Q704" s="56">
        <f t="shared" si="92"/>
        <v>1845.040039</v>
      </c>
      <c r="R704" s="52">
        <f t="shared" si="93"/>
        <v>37.504497999999998</v>
      </c>
    </row>
    <row r="705" spans="2:18">
      <c r="B705" s="47">
        <v>41737</v>
      </c>
      <c r="C705" s="183">
        <v>1851.959961</v>
      </c>
      <c r="D705" s="23">
        <f t="shared" si="94"/>
        <v>3.7505538382520687E-3</v>
      </c>
      <c r="E705" s="23">
        <f t="shared" si="98"/>
        <v>1.4033303815437785</v>
      </c>
      <c r="F705" s="47">
        <v>41737</v>
      </c>
      <c r="G705" s="183">
        <v>37.406199000000001</v>
      </c>
      <c r="H705" s="48">
        <f t="shared" si="95"/>
        <v>-2.620992287378332E-3</v>
      </c>
      <c r="I705" s="23">
        <f t="shared" si="96"/>
        <v>1.3225765633553359</v>
      </c>
      <c r="N705" s="50">
        <f t="shared" si="90"/>
        <v>41737</v>
      </c>
      <c r="O705" s="51">
        <f t="shared" si="97"/>
        <v>143.88177971454024</v>
      </c>
      <c r="P705" s="51">
        <f t="shared" si="91"/>
        <v>130.54077850831274</v>
      </c>
      <c r="Q705" s="56">
        <f t="shared" si="92"/>
        <v>1851.959961</v>
      </c>
      <c r="R705" s="52">
        <f t="shared" si="93"/>
        <v>37.406199000000001</v>
      </c>
    </row>
    <row r="706" spans="2:18">
      <c r="B706" s="47">
        <v>41738</v>
      </c>
      <c r="C706" s="183">
        <v>1872.1800539999999</v>
      </c>
      <c r="D706" s="23">
        <f t="shared" si="94"/>
        <v>1.091821282630856E-2</v>
      </c>
      <c r="E706" s="23">
        <f t="shared" si="98"/>
        <v>1.4142485943700871</v>
      </c>
      <c r="F706" s="47">
        <v>41738</v>
      </c>
      <c r="G706" s="183">
        <v>38.001176000000001</v>
      </c>
      <c r="H706" s="48">
        <f t="shared" si="95"/>
        <v>1.5905839564185564E-2</v>
      </c>
      <c r="I706" s="23">
        <f t="shared" si="96"/>
        <v>1.3384824029195215</v>
      </c>
      <c r="L706" s="22"/>
      <c r="N706" s="50">
        <f t="shared" si="90"/>
        <v>41738</v>
      </c>
      <c r="O706" s="51">
        <f t="shared" si="97"/>
        <v>145.4527116072916</v>
      </c>
      <c r="P706" s="51">
        <f t="shared" si="91"/>
        <v>132.61713918784986</v>
      </c>
      <c r="Q706" s="56">
        <f t="shared" si="92"/>
        <v>1872.1800539999999</v>
      </c>
      <c r="R706" s="52">
        <f t="shared" si="93"/>
        <v>38.001176000000001</v>
      </c>
    </row>
    <row r="707" spans="2:18">
      <c r="B707" s="47">
        <v>41739</v>
      </c>
      <c r="C707" s="183">
        <v>1833.079956</v>
      </c>
      <c r="D707" s="23">
        <f t="shared" si="94"/>
        <v>-2.0884795731297645E-2</v>
      </c>
      <c r="E707" s="23">
        <f t="shared" si="98"/>
        <v>1.3933637986387895</v>
      </c>
      <c r="F707" s="47">
        <v>41739</v>
      </c>
      <c r="G707" s="183">
        <v>37.385502000000002</v>
      </c>
      <c r="H707" s="48">
        <f t="shared" si="95"/>
        <v>-1.6201445976303464E-2</v>
      </c>
      <c r="I707" s="23">
        <f t="shared" si="96"/>
        <v>1.3222809569432181</v>
      </c>
      <c r="L707" s="22"/>
      <c r="N707" s="50">
        <f t="shared" si="90"/>
        <v>41739</v>
      </c>
      <c r="O707" s="51">
        <f t="shared" si="97"/>
        <v>142.41496143680999</v>
      </c>
      <c r="P707" s="51">
        <f t="shared" si="91"/>
        <v>130.46854977176599</v>
      </c>
      <c r="Q707" s="56">
        <f t="shared" si="92"/>
        <v>1833.079956</v>
      </c>
      <c r="R707" s="52">
        <f t="shared" si="93"/>
        <v>37.385502000000002</v>
      </c>
    </row>
    <row r="708" spans="2:18">
      <c r="B708" s="47">
        <v>41740</v>
      </c>
      <c r="C708" s="183">
        <v>1815.6899410000001</v>
      </c>
      <c r="D708" s="23">
        <f t="shared" si="94"/>
        <v>-9.4867738546151603E-3</v>
      </c>
      <c r="E708" s="23">
        <f t="shared" si="98"/>
        <v>1.3838770247841743</v>
      </c>
      <c r="F708" s="47">
        <v>41740</v>
      </c>
      <c r="G708" s="183">
        <v>37.240637</v>
      </c>
      <c r="H708" s="48">
        <f t="shared" si="95"/>
        <v>-3.8748978146663227E-3</v>
      </c>
      <c r="I708" s="23">
        <f t="shared" si="96"/>
        <v>1.3184060591285518</v>
      </c>
      <c r="N708" s="50">
        <f t="shared" ref="N708:N771" si="99">B708</f>
        <v>41740</v>
      </c>
      <c r="O708" s="51">
        <f t="shared" si="97"/>
        <v>141.06390290414521</v>
      </c>
      <c r="P708" s="51">
        <f t="shared" ref="P708:P771" si="100">(R708/$R$3)*100</f>
        <v>129.9629974733727</v>
      </c>
      <c r="Q708" s="56">
        <f t="shared" ref="Q708:Q771" si="101">C708</f>
        <v>1815.6899410000001</v>
      </c>
      <c r="R708" s="52">
        <f t="shared" ref="R708:R771" si="102">G708</f>
        <v>37.240637</v>
      </c>
    </row>
    <row r="709" spans="2:18">
      <c r="B709" s="47">
        <v>41743</v>
      </c>
      <c r="C709" s="183">
        <v>1830.6099850000001</v>
      </c>
      <c r="D709" s="23">
        <f t="shared" ref="D709:D772" si="103">C709/C708-1</f>
        <v>8.2172862574667604E-3</v>
      </c>
      <c r="E709" s="23">
        <f t="shared" si="98"/>
        <v>1.3920943110416411</v>
      </c>
      <c r="F709" s="47">
        <v>41743</v>
      </c>
      <c r="G709" s="183">
        <v>37.644188999999997</v>
      </c>
      <c r="H709" s="48">
        <f t="shared" ref="H709:H772" si="104">G709/G708-1</f>
        <v>1.0836334512752677E-2</v>
      </c>
      <c r="I709" s="23">
        <f t="shared" ref="I709:I772" si="105">I708+H709</f>
        <v>1.3292423936413045</v>
      </c>
      <c r="L709" s="22"/>
      <c r="N709" s="50">
        <f t="shared" si="99"/>
        <v>41743</v>
      </c>
      <c r="O709" s="51">
        <f t="shared" ref="O709:O772" si="106">(Q709/$Q$3)*100</f>
        <v>142.22306537490408</v>
      </c>
      <c r="P709" s="51">
        <f t="shared" si="100"/>
        <v>131.37131998827419</v>
      </c>
      <c r="Q709" s="56">
        <f t="shared" si="101"/>
        <v>1830.6099850000001</v>
      </c>
      <c r="R709" s="52">
        <f t="shared" si="102"/>
        <v>37.644188999999997</v>
      </c>
    </row>
    <row r="710" spans="2:18">
      <c r="B710" s="47">
        <v>41744</v>
      </c>
      <c r="C710" s="183">
        <v>1842.9799800000001</v>
      </c>
      <c r="D710" s="23">
        <f t="shared" si="103"/>
        <v>6.757307728767703E-3</v>
      </c>
      <c r="E710" s="23">
        <f t="shared" ref="E710:E773" si="107">E709+D710</f>
        <v>1.3988516187704088</v>
      </c>
      <c r="F710" s="47">
        <v>41744</v>
      </c>
      <c r="G710" s="183">
        <v>37.954613000000002</v>
      </c>
      <c r="H710" s="48">
        <f t="shared" si="104"/>
        <v>8.2462661102886692E-3</v>
      </c>
      <c r="I710" s="23">
        <f t="shared" si="105"/>
        <v>1.3374886597515931</v>
      </c>
      <c r="L710" s="22"/>
      <c r="N710" s="50">
        <f t="shared" si="99"/>
        <v>41744</v>
      </c>
      <c r="O710" s="51">
        <f t="shared" si="106"/>
        <v>143.18411039377096</v>
      </c>
      <c r="P710" s="51">
        <f t="shared" si="100"/>
        <v>132.45464285215741</v>
      </c>
      <c r="Q710" s="56">
        <f t="shared" si="101"/>
        <v>1842.9799800000001</v>
      </c>
      <c r="R710" s="52">
        <f t="shared" si="102"/>
        <v>37.954613000000002</v>
      </c>
    </row>
    <row r="711" spans="2:18">
      <c r="B711" s="47">
        <v>41745</v>
      </c>
      <c r="C711" s="183">
        <v>1862.3100589999999</v>
      </c>
      <c r="D711" s="23">
        <f t="shared" si="103"/>
        <v>1.0488491036131586E-2</v>
      </c>
      <c r="E711" s="23">
        <f t="shared" si="107"/>
        <v>1.4093401098065403</v>
      </c>
      <c r="F711" s="47">
        <v>41745</v>
      </c>
      <c r="G711" s="183">
        <v>38.001176000000001</v>
      </c>
      <c r="H711" s="48">
        <f t="shared" si="104"/>
        <v>1.2268073975618687E-3</v>
      </c>
      <c r="I711" s="23">
        <f t="shared" si="105"/>
        <v>1.338715467149155</v>
      </c>
      <c r="L711" s="22"/>
      <c r="N711" s="50">
        <f t="shared" si="99"/>
        <v>41745</v>
      </c>
      <c r="O711" s="51">
        <f t="shared" si="106"/>
        <v>144.68589565215248</v>
      </c>
      <c r="P711" s="51">
        <f t="shared" si="100"/>
        <v>132.61713918784986</v>
      </c>
      <c r="Q711" s="56">
        <f t="shared" si="101"/>
        <v>1862.3100589999999</v>
      </c>
      <c r="R711" s="52">
        <f t="shared" si="102"/>
        <v>38.001176000000001</v>
      </c>
    </row>
    <row r="712" spans="2:18">
      <c r="B712" s="47">
        <v>41746</v>
      </c>
      <c r="C712" s="183">
        <v>1864.849976</v>
      </c>
      <c r="D712" s="23">
        <f t="shared" si="103"/>
        <v>1.3638529136033029E-3</v>
      </c>
      <c r="E712" s="23">
        <f t="shared" si="107"/>
        <v>1.4107039627201436</v>
      </c>
      <c r="F712" s="47">
        <v>41746</v>
      </c>
      <c r="G712" s="183">
        <v>37.670056000000002</v>
      </c>
      <c r="H712" s="48">
        <f t="shared" si="104"/>
        <v>-8.7134145532759E-3</v>
      </c>
      <c r="I712" s="23">
        <f t="shared" si="105"/>
        <v>1.3300020525958791</v>
      </c>
      <c r="L712" s="22"/>
      <c r="N712" s="50">
        <f t="shared" si="99"/>
        <v>41746</v>
      </c>
      <c r="O712" s="51">
        <f t="shared" si="106"/>
        <v>144.88322593249501</v>
      </c>
      <c r="P712" s="51">
        <f t="shared" si="100"/>
        <v>131.46159107723662</v>
      </c>
      <c r="Q712" s="56">
        <f t="shared" si="101"/>
        <v>1864.849976</v>
      </c>
      <c r="R712" s="52">
        <f t="shared" si="102"/>
        <v>37.670056000000002</v>
      </c>
    </row>
    <row r="713" spans="2:18">
      <c r="B713" s="47">
        <v>41750</v>
      </c>
      <c r="C713" s="183">
        <v>1871.8900149999999</v>
      </c>
      <c r="D713" s="23">
        <f t="shared" si="103"/>
        <v>3.7751235169600772E-3</v>
      </c>
      <c r="E713" s="23">
        <f t="shared" si="107"/>
        <v>1.4144790862371037</v>
      </c>
      <c r="F713" s="47">
        <v>41750</v>
      </c>
      <c r="G713" s="183">
        <v>37.845965999999997</v>
      </c>
      <c r="H713" s="48">
        <f t="shared" si="104"/>
        <v>4.6697567956892616E-3</v>
      </c>
      <c r="I713" s="23">
        <f t="shared" si="105"/>
        <v>1.3346718093915684</v>
      </c>
      <c r="L713" s="22"/>
      <c r="N713" s="50">
        <f t="shared" si="99"/>
        <v>41750</v>
      </c>
      <c r="O713" s="51">
        <f t="shared" si="106"/>
        <v>145.4301780059258</v>
      </c>
      <c r="P713" s="51">
        <f t="shared" si="100"/>
        <v>132.07548473554166</v>
      </c>
      <c r="Q713" s="56">
        <f t="shared" si="101"/>
        <v>1871.8900149999999</v>
      </c>
      <c r="R713" s="52">
        <f t="shared" si="102"/>
        <v>37.845965999999997</v>
      </c>
    </row>
    <row r="714" spans="2:18">
      <c r="B714" s="47">
        <v>41751</v>
      </c>
      <c r="C714" s="183">
        <v>1879.5500489999999</v>
      </c>
      <c r="D714" s="23">
        <f t="shared" si="103"/>
        <v>4.092138928365463E-3</v>
      </c>
      <c r="E714" s="23">
        <f t="shared" si="107"/>
        <v>1.4185712251654692</v>
      </c>
      <c r="F714" s="47">
        <v>41751</v>
      </c>
      <c r="G714" s="183">
        <v>37.447583999999999</v>
      </c>
      <c r="H714" s="48">
        <f t="shared" si="104"/>
        <v>-1.0526405905453617E-2</v>
      </c>
      <c r="I714" s="23">
        <f t="shared" si="105"/>
        <v>1.3241454034861149</v>
      </c>
      <c r="L714" s="22"/>
      <c r="N714" s="50">
        <f t="shared" si="99"/>
        <v>41751</v>
      </c>
      <c r="O714" s="51">
        <f t="shared" si="106"/>
        <v>146.02529849870297</v>
      </c>
      <c r="P714" s="51">
        <f t="shared" si="100"/>
        <v>130.68520457305581</v>
      </c>
      <c r="Q714" s="56">
        <f t="shared" si="101"/>
        <v>1879.5500489999999</v>
      </c>
      <c r="R714" s="52">
        <f t="shared" si="102"/>
        <v>37.447583999999999</v>
      </c>
    </row>
    <row r="715" spans="2:18">
      <c r="B715" s="47">
        <v>41752</v>
      </c>
      <c r="C715" s="183">
        <v>1875.3900149999999</v>
      </c>
      <c r="D715" s="23">
        <f t="shared" si="103"/>
        <v>-2.2133137674165138E-3</v>
      </c>
      <c r="E715" s="23">
        <f t="shared" si="107"/>
        <v>1.4163579113980527</v>
      </c>
      <c r="F715" s="47">
        <v>41752</v>
      </c>
      <c r="G715" s="183">
        <v>37.375154000000002</v>
      </c>
      <c r="H715" s="48">
        <f t="shared" si="104"/>
        <v>-1.9341701723667448E-3</v>
      </c>
      <c r="I715" s="23">
        <f t="shared" si="105"/>
        <v>1.3222112333137481</v>
      </c>
      <c r="L715" s="22"/>
      <c r="N715" s="50">
        <f t="shared" si="99"/>
        <v>41752</v>
      </c>
      <c r="O715" s="51">
        <f t="shared" si="106"/>
        <v>145.70209869514468</v>
      </c>
      <c r="P715" s="51">
        <f t="shared" si="100"/>
        <v>130.43243714840096</v>
      </c>
      <c r="Q715" s="56">
        <f t="shared" si="101"/>
        <v>1875.3900149999999</v>
      </c>
      <c r="R715" s="52">
        <f t="shared" si="102"/>
        <v>37.375154000000002</v>
      </c>
    </row>
    <row r="716" spans="2:18">
      <c r="B716" s="47">
        <v>41753</v>
      </c>
      <c r="C716" s="183">
        <v>1878.6099850000001</v>
      </c>
      <c r="D716" s="23">
        <f t="shared" si="103"/>
        <v>1.7169601918778366E-3</v>
      </c>
      <c r="E716" s="23">
        <f t="shared" si="107"/>
        <v>1.4180748715899305</v>
      </c>
      <c r="F716" s="47">
        <v>41753</v>
      </c>
      <c r="G716" s="183">
        <v>37.406199000000001</v>
      </c>
      <c r="H716" s="48">
        <f t="shared" si="104"/>
        <v>8.3063202896771493E-4</v>
      </c>
      <c r="I716" s="23">
        <f t="shared" si="105"/>
        <v>1.3230418653427158</v>
      </c>
      <c r="L716" s="22"/>
      <c r="N716" s="50">
        <f t="shared" si="99"/>
        <v>41753</v>
      </c>
      <c r="O716" s="51">
        <f t="shared" si="106"/>
        <v>145.9522633984773</v>
      </c>
      <c r="P716" s="51">
        <f t="shared" si="100"/>
        <v>130.54077850831274</v>
      </c>
      <c r="Q716" s="56">
        <f t="shared" si="101"/>
        <v>1878.6099850000001</v>
      </c>
      <c r="R716" s="52">
        <f t="shared" si="102"/>
        <v>37.406199000000001</v>
      </c>
    </row>
    <row r="717" spans="2:18">
      <c r="B717" s="47">
        <v>41754</v>
      </c>
      <c r="C717" s="183">
        <v>1863.400024</v>
      </c>
      <c r="D717" s="23">
        <f t="shared" si="103"/>
        <v>-8.0963910132735295E-3</v>
      </c>
      <c r="E717" s="23">
        <f t="shared" si="107"/>
        <v>1.4099784805766569</v>
      </c>
      <c r="F717" s="47">
        <v>41754</v>
      </c>
      <c r="G717" s="183">
        <v>37.416542999999997</v>
      </c>
      <c r="H717" s="48">
        <f t="shared" si="104"/>
        <v>2.7653170534636118E-4</v>
      </c>
      <c r="I717" s="23">
        <f t="shared" si="105"/>
        <v>1.3233183970480622</v>
      </c>
      <c r="N717" s="50">
        <f t="shared" si="99"/>
        <v>41754</v>
      </c>
      <c r="O717" s="51">
        <f t="shared" si="106"/>
        <v>144.77057680473092</v>
      </c>
      <c r="P717" s="51">
        <f t="shared" si="100"/>
        <v>130.57687717241089</v>
      </c>
      <c r="Q717" s="56">
        <f t="shared" si="101"/>
        <v>1863.400024</v>
      </c>
      <c r="R717" s="52">
        <f t="shared" si="102"/>
        <v>37.416542999999997</v>
      </c>
    </row>
    <row r="718" spans="2:18">
      <c r="B718" s="47">
        <v>41757</v>
      </c>
      <c r="C718" s="183">
        <v>1869.4300539999999</v>
      </c>
      <c r="D718" s="23">
        <f t="shared" si="103"/>
        <v>3.2360362360925876E-3</v>
      </c>
      <c r="E718" s="23">
        <f t="shared" si="107"/>
        <v>1.4132145168127495</v>
      </c>
      <c r="F718" s="47">
        <v>41757</v>
      </c>
      <c r="G718" s="183">
        <v>37.918399000000001</v>
      </c>
      <c r="H718" s="48">
        <f t="shared" si="104"/>
        <v>1.3412676847243787E-2</v>
      </c>
      <c r="I718" s="23">
        <f t="shared" si="105"/>
        <v>1.336731073895306</v>
      </c>
      <c r="L718" s="22"/>
      <c r="N718" s="50">
        <f t="shared" si="99"/>
        <v>41757</v>
      </c>
      <c r="O718" s="51">
        <f t="shared" si="106"/>
        <v>145.23905963719105</v>
      </c>
      <c r="P718" s="51">
        <f t="shared" si="100"/>
        <v>132.32826262964667</v>
      </c>
      <c r="Q718" s="56">
        <f t="shared" si="101"/>
        <v>1869.4300539999999</v>
      </c>
      <c r="R718" s="52">
        <f t="shared" si="102"/>
        <v>37.918399000000001</v>
      </c>
    </row>
    <row r="719" spans="2:18">
      <c r="B719" s="47">
        <v>41758</v>
      </c>
      <c r="C719" s="183">
        <v>1878.329956</v>
      </c>
      <c r="D719" s="23">
        <f t="shared" si="103"/>
        <v>4.7607568846756987E-3</v>
      </c>
      <c r="E719" s="23">
        <f t="shared" si="107"/>
        <v>1.4179752736974252</v>
      </c>
      <c r="F719" s="47">
        <v>41758</v>
      </c>
      <c r="G719" s="183">
        <v>37.737318000000002</v>
      </c>
      <c r="H719" s="48">
        <f t="shared" si="104"/>
        <v>-4.7755444527074475E-3</v>
      </c>
      <c r="I719" s="23">
        <f t="shared" si="105"/>
        <v>1.3319555294425984</v>
      </c>
      <c r="N719" s="50">
        <f t="shared" si="99"/>
        <v>41758</v>
      </c>
      <c r="O719" s="51">
        <f t="shared" si="106"/>
        <v>145.93050749028265</v>
      </c>
      <c r="P719" s="51">
        <f t="shared" si="100"/>
        <v>131.69632312910926</v>
      </c>
      <c r="Q719" s="56">
        <f t="shared" si="101"/>
        <v>1878.329956</v>
      </c>
      <c r="R719" s="52">
        <f t="shared" si="102"/>
        <v>37.737318000000002</v>
      </c>
    </row>
    <row r="720" spans="2:18">
      <c r="B720" s="47">
        <v>41759</v>
      </c>
      <c r="C720" s="183">
        <v>1883.9499510000001</v>
      </c>
      <c r="D720" s="23">
        <f t="shared" si="103"/>
        <v>2.9920169148385245E-3</v>
      </c>
      <c r="E720" s="23">
        <f t="shared" si="107"/>
        <v>1.4209672906122637</v>
      </c>
      <c r="F720" s="47">
        <v>41759</v>
      </c>
      <c r="G720" s="183">
        <v>37.659711999999999</v>
      </c>
      <c r="H720" s="48">
        <f t="shared" si="104"/>
        <v>-2.0564789474440959E-3</v>
      </c>
      <c r="I720" s="23">
        <f t="shared" si="105"/>
        <v>1.3298990504951544</v>
      </c>
      <c r="N720" s="50">
        <f t="shared" si="99"/>
        <v>41759</v>
      </c>
      <c r="O720" s="51">
        <f t="shared" si="106"/>
        <v>146.36713403708455</v>
      </c>
      <c r="P720" s="51">
        <f t="shared" si="100"/>
        <v>131.42549241313844</v>
      </c>
      <c r="Q720" s="56">
        <f t="shared" si="101"/>
        <v>1883.9499510000001</v>
      </c>
      <c r="R720" s="52">
        <f t="shared" si="102"/>
        <v>37.659711999999999</v>
      </c>
    </row>
    <row r="721" spans="2:18">
      <c r="B721" s="47">
        <v>41760</v>
      </c>
      <c r="C721" s="183">
        <v>1883.6800539999999</v>
      </c>
      <c r="D721" s="23">
        <f t="shared" si="103"/>
        <v>-1.4326123677377289E-4</v>
      </c>
      <c r="E721" s="23">
        <f t="shared" si="107"/>
        <v>1.4208240293754899</v>
      </c>
      <c r="F721" s="47">
        <v>41760</v>
      </c>
      <c r="G721" s="183">
        <v>38.487509000000003</v>
      </c>
      <c r="H721" s="48">
        <f t="shared" si="104"/>
        <v>2.1980970008480316E-2</v>
      </c>
      <c r="I721" s="23">
        <f t="shared" si="105"/>
        <v>1.3518800205036348</v>
      </c>
      <c r="N721" s="50">
        <f t="shared" si="99"/>
        <v>41760</v>
      </c>
      <c r="O721" s="51">
        <f t="shared" si="106"/>
        <v>146.34616530043937</v>
      </c>
      <c r="P721" s="51">
        <f t="shared" si="100"/>
        <v>134.31435222022139</v>
      </c>
      <c r="Q721" s="56">
        <f t="shared" si="101"/>
        <v>1883.6800539999999</v>
      </c>
      <c r="R721" s="52">
        <f t="shared" si="102"/>
        <v>38.487509000000003</v>
      </c>
    </row>
    <row r="722" spans="2:18">
      <c r="B722" s="47">
        <v>41761</v>
      </c>
      <c r="C722" s="183">
        <v>1881.1400149999999</v>
      </c>
      <c r="D722" s="23">
        <f t="shared" si="103"/>
        <v>-1.3484450263229197E-3</v>
      </c>
      <c r="E722" s="23">
        <f t="shared" si="107"/>
        <v>1.4194755843491671</v>
      </c>
      <c r="F722" s="47">
        <v>41761</v>
      </c>
      <c r="G722" s="183">
        <v>38.653070999999997</v>
      </c>
      <c r="H722" s="48">
        <f t="shared" si="104"/>
        <v>4.30170734094526E-3</v>
      </c>
      <c r="I722" s="23">
        <f t="shared" si="105"/>
        <v>1.35618172784458</v>
      </c>
      <c r="L722" s="22"/>
      <c r="N722" s="50">
        <f t="shared" si="99"/>
        <v>41761</v>
      </c>
      <c r="O722" s="51">
        <f t="shared" si="106"/>
        <v>146.14882554171857</v>
      </c>
      <c r="P722" s="51">
        <f t="shared" si="100"/>
        <v>134.89213325516144</v>
      </c>
      <c r="Q722" s="56">
        <f t="shared" si="101"/>
        <v>1881.1400149999999</v>
      </c>
      <c r="R722" s="52">
        <f t="shared" si="102"/>
        <v>38.653070999999997</v>
      </c>
    </row>
    <row r="723" spans="2:18">
      <c r="B723" s="47">
        <v>41764</v>
      </c>
      <c r="C723" s="183">
        <v>1884.660034</v>
      </c>
      <c r="D723" s="23">
        <f t="shared" si="103"/>
        <v>1.8712158435478798E-3</v>
      </c>
      <c r="E723" s="23">
        <f t="shared" si="107"/>
        <v>1.421346800192715</v>
      </c>
      <c r="F723" s="47">
        <v>41764</v>
      </c>
      <c r="G723" s="183">
        <v>38.549593999999999</v>
      </c>
      <c r="H723" s="48">
        <f t="shared" si="104"/>
        <v>-2.6770706006774558E-3</v>
      </c>
      <c r="I723" s="23">
        <f t="shared" si="105"/>
        <v>1.3535046572439025</v>
      </c>
      <c r="N723" s="50">
        <f t="shared" si="99"/>
        <v>41764</v>
      </c>
      <c r="O723" s="51">
        <f t="shared" si="106"/>
        <v>146.42230153958815</v>
      </c>
      <c r="P723" s="51">
        <f t="shared" si="100"/>
        <v>134.53101749096137</v>
      </c>
      <c r="Q723" s="56">
        <f t="shared" si="101"/>
        <v>1884.660034</v>
      </c>
      <c r="R723" s="52">
        <f t="shared" si="102"/>
        <v>38.549593999999999</v>
      </c>
    </row>
    <row r="724" spans="2:18">
      <c r="B724" s="47">
        <v>41765</v>
      </c>
      <c r="C724" s="183">
        <v>1867.719971</v>
      </c>
      <c r="D724" s="23">
        <f t="shared" si="103"/>
        <v>-8.9883919085642638E-3</v>
      </c>
      <c r="E724" s="23">
        <f t="shared" si="107"/>
        <v>1.4123584082841507</v>
      </c>
      <c r="F724" s="47">
        <v>41765</v>
      </c>
      <c r="G724" s="183">
        <v>38.270215</v>
      </c>
      <c r="H724" s="48">
        <f t="shared" si="104"/>
        <v>-7.2472617999556066E-3</v>
      </c>
      <c r="I724" s="23">
        <f t="shared" si="105"/>
        <v>1.346257395443947</v>
      </c>
      <c r="L724" s="22"/>
      <c r="N724" s="50">
        <f t="shared" si="99"/>
        <v>41765</v>
      </c>
      <c r="O724" s="51">
        <f t="shared" si="106"/>
        <v>145.10620050919636</v>
      </c>
      <c r="P724" s="51">
        <f t="shared" si="100"/>
        <v>133.55603598698994</v>
      </c>
      <c r="Q724" s="56">
        <f t="shared" si="101"/>
        <v>1867.719971</v>
      </c>
      <c r="R724" s="52">
        <f t="shared" si="102"/>
        <v>38.270215</v>
      </c>
    </row>
    <row r="725" spans="2:18">
      <c r="B725" s="47">
        <v>41766</v>
      </c>
      <c r="C725" s="183">
        <v>1878.209961</v>
      </c>
      <c r="D725" s="23">
        <f t="shared" si="103"/>
        <v>5.6164682944326305E-3</v>
      </c>
      <c r="E725" s="23">
        <f t="shared" si="107"/>
        <v>1.4179748765785833</v>
      </c>
      <c r="F725" s="47">
        <v>41766</v>
      </c>
      <c r="G725" s="183">
        <v>38.668590000000002</v>
      </c>
      <c r="H725" s="48">
        <f t="shared" si="104"/>
        <v>1.0409531276477146E-2</v>
      </c>
      <c r="I725" s="23">
        <f t="shared" si="105"/>
        <v>1.3566669267204241</v>
      </c>
      <c r="L725" s="22"/>
      <c r="N725" s="50">
        <f t="shared" si="99"/>
        <v>41766</v>
      </c>
      <c r="O725" s="51">
        <f t="shared" si="106"/>
        <v>145.92118488368183</v>
      </c>
      <c r="P725" s="51">
        <f t="shared" si="100"/>
        <v>134.94629172075884</v>
      </c>
      <c r="Q725" s="56">
        <f t="shared" si="101"/>
        <v>1878.209961</v>
      </c>
      <c r="R725" s="52">
        <f t="shared" si="102"/>
        <v>38.668590000000002</v>
      </c>
    </row>
    <row r="726" spans="2:18">
      <c r="B726" s="47">
        <v>41767</v>
      </c>
      <c r="C726" s="183">
        <v>1875.630005</v>
      </c>
      <c r="D726" s="23">
        <f t="shared" si="103"/>
        <v>-1.3736249160484215E-3</v>
      </c>
      <c r="E726" s="23">
        <f t="shared" si="107"/>
        <v>1.4166012516625348</v>
      </c>
      <c r="F726" s="47">
        <v>41767</v>
      </c>
      <c r="G726" s="183">
        <v>38.715156</v>
      </c>
      <c r="H726" s="48">
        <f t="shared" si="104"/>
        <v>1.2042332032276004E-3</v>
      </c>
      <c r="I726" s="23">
        <f t="shared" si="105"/>
        <v>1.3578711599236517</v>
      </c>
      <c r="L726" s="22"/>
      <c r="N726" s="50">
        <f t="shared" si="99"/>
        <v>41767</v>
      </c>
      <c r="O726" s="51">
        <f t="shared" si="106"/>
        <v>145.72074390834629</v>
      </c>
      <c r="P726" s="51">
        <f t="shared" si="100"/>
        <v>135.10879852590142</v>
      </c>
      <c r="Q726" s="56">
        <f t="shared" si="101"/>
        <v>1875.630005</v>
      </c>
      <c r="R726" s="52">
        <f t="shared" si="102"/>
        <v>38.715156</v>
      </c>
    </row>
    <row r="727" spans="2:18">
      <c r="B727" s="47">
        <v>41768</v>
      </c>
      <c r="C727" s="183">
        <v>1878.4799800000001</v>
      </c>
      <c r="D727" s="23">
        <f t="shared" si="103"/>
        <v>1.5194761186390071E-3</v>
      </c>
      <c r="E727" s="23">
        <f t="shared" si="107"/>
        <v>1.4181207277811738</v>
      </c>
      <c r="F727" s="47">
        <v>41768</v>
      </c>
      <c r="G727" s="183">
        <v>38.834150999999999</v>
      </c>
      <c r="H727" s="48">
        <f t="shared" si="104"/>
        <v>3.0736024930391181E-3</v>
      </c>
      <c r="I727" s="23">
        <f t="shared" si="105"/>
        <v>1.3609447624166908</v>
      </c>
      <c r="L727" s="22"/>
      <c r="N727" s="50">
        <f t="shared" si="99"/>
        <v>41768</v>
      </c>
      <c r="O727" s="51">
        <f t="shared" si="106"/>
        <v>145.94216309870532</v>
      </c>
      <c r="P727" s="51">
        <f t="shared" si="100"/>
        <v>135.52406926588213</v>
      </c>
      <c r="Q727" s="56">
        <f t="shared" si="101"/>
        <v>1878.4799800000001</v>
      </c>
      <c r="R727" s="52">
        <f t="shared" si="102"/>
        <v>38.834150999999999</v>
      </c>
    </row>
    <row r="728" spans="2:18">
      <c r="B728" s="47">
        <v>41771</v>
      </c>
      <c r="C728" s="183">
        <v>1896.650024</v>
      </c>
      <c r="D728" s="23">
        <f t="shared" si="103"/>
        <v>9.6727376354577288E-3</v>
      </c>
      <c r="E728" s="23">
        <f t="shared" si="107"/>
        <v>1.4277934654166315</v>
      </c>
      <c r="F728" s="47">
        <v>41771</v>
      </c>
      <c r="G728" s="183">
        <v>38.994539000000003</v>
      </c>
      <c r="H728" s="48">
        <f t="shared" si="104"/>
        <v>4.1300761280966825E-3</v>
      </c>
      <c r="I728" s="23">
        <f t="shared" si="105"/>
        <v>1.3650748385447875</v>
      </c>
      <c r="L728" s="22"/>
      <c r="N728" s="50">
        <f t="shared" si="99"/>
        <v>41771</v>
      </c>
      <c r="O728" s="51">
        <f t="shared" si="106"/>
        <v>147.35382335231029</v>
      </c>
      <c r="P728" s="51">
        <f t="shared" si="100"/>
        <v>136.08379398913971</v>
      </c>
      <c r="Q728" s="56">
        <f t="shared" si="101"/>
        <v>1896.650024</v>
      </c>
      <c r="R728" s="52">
        <f t="shared" si="102"/>
        <v>38.994539000000003</v>
      </c>
    </row>
    <row r="729" spans="2:18">
      <c r="B729" s="47">
        <v>41772</v>
      </c>
      <c r="C729" s="183">
        <v>1897.4499510000001</v>
      </c>
      <c r="D729" s="23">
        <f t="shared" si="103"/>
        <v>4.2175783084807961E-4</v>
      </c>
      <c r="E729" s="23">
        <f t="shared" si="107"/>
        <v>1.4282152232474796</v>
      </c>
      <c r="F729" s="47">
        <v>41772</v>
      </c>
      <c r="G729" s="183">
        <v>39.015234999999997</v>
      </c>
      <c r="H729" s="48">
        <f t="shared" si="104"/>
        <v>5.3074098401295622E-4</v>
      </c>
      <c r="I729" s="23">
        <f t="shared" si="105"/>
        <v>1.3656055795288005</v>
      </c>
      <c r="L729" s="22"/>
      <c r="N729" s="50">
        <f t="shared" si="99"/>
        <v>41772</v>
      </c>
      <c r="O729" s="51">
        <f t="shared" si="106"/>
        <v>147.41597098121451</v>
      </c>
      <c r="P729" s="51">
        <f t="shared" si="100"/>
        <v>136.15601923586971</v>
      </c>
      <c r="Q729" s="56">
        <f t="shared" si="101"/>
        <v>1897.4499510000001</v>
      </c>
      <c r="R729" s="52">
        <f t="shared" si="102"/>
        <v>39.015234999999997</v>
      </c>
    </row>
    <row r="730" spans="2:18">
      <c r="B730" s="47">
        <v>41773</v>
      </c>
      <c r="C730" s="183">
        <v>1888.530029</v>
      </c>
      <c r="D730" s="23">
        <f t="shared" si="103"/>
        <v>-4.7010051544701392E-3</v>
      </c>
      <c r="E730" s="23">
        <f t="shared" si="107"/>
        <v>1.4235142180930094</v>
      </c>
      <c r="F730" s="47">
        <v>41773</v>
      </c>
      <c r="G730" s="183">
        <v>39.035924000000001</v>
      </c>
      <c r="H730" s="48">
        <f t="shared" si="104"/>
        <v>5.3028003035238136E-4</v>
      </c>
      <c r="I730" s="23">
        <f t="shared" si="105"/>
        <v>1.3661358595591528</v>
      </c>
      <c r="L730" s="22"/>
      <c r="N730" s="50">
        <f t="shared" si="99"/>
        <v>41773</v>
      </c>
      <c r="O730" s="51">
        <f t="shared" si="106"/>
        <v>146.72296774178062</v>
      </c>
      <c r="P730" s="51">
        <f t="shared" si="100"/>
        <v>136.22822005388278</v>
      </c>
      <c r="Q730" s="56">
        <f t="shared" si="101"/>
        <v>1888.530029</v>
      </c>
      <c r="R730" s="52">
        <f t="shared" si="102"/>
        <v>39.035924000000001</v>
      </c>
    </row>
    <row r="731" spans="2:18">
      <c r="B731" s="47">
        <v>41774</v>
      </c>
      <c r="C731" s="183">
        <v>1870.849976</v>
      </c>
      <c r="D731" s="23">
        <f t="shared" si="103"/>
        <v>-9.3618066583573967E-3</v>
      </c>
      <c r="E731" s="23">
        <f t="shared" si="107"/>
        <v>1.414152411434652</v>
      </c>
      <c r="F731" s="47">
        <v>41774</v>
      </c>
      <c r="G731" s="183">
        <v>38.585811999999997</v>
      </c>
      <c r="H731" s="48">
        <f t="shared" si="104"/>
        <v>-1.1530712069221294E-2</v>
      </c>
      <c r="I731" s="23">
        <f t="shared" si="105"/>
        <v>1.3546051474899317</v>
      </c>
      <c r="L731" s="22"/>
      <c r="N731" s="50">
        <f t="shared" si="99"/>
        <v>41774</v>
      </c>
      <c r="O731" s="51">
        <f t="shared" si="106"/>
        <v>145.34937568544166</v>
      </c>
      <c r="P731" s="51">
        <f t="shared" si="100"/>
        <v>134.65741167273893</v>
      </c>
      <c r="Q731" s="56">
        <f t="shared" si="101"/>
        <v>1870.849976</v>
      </c>
      <c r="R731" s="52">
        <f t="shared" si="102"/>
        <v>38.585811999999997</v>
      </c>
    </row>
    <row r="732" spans="2:18">
      <c r="B732" s="47">
        <v>41775</v>
      </c>
      <c r="C732" s="183">
        <v>1877.8599850000001</v>
      </c>
      <c r="D732" s="23">
        <f t="shared" si="103"/>
        <v>3.7469647967112163E-3</v>
      </c>
      <c r="E732" s="23">
        <f t="shared" si="107"/>
        <v>1.4178993762313632</v>
      </c>
      <c r="F732" s="47">
        <v>41775</v>
      </c>
      <c r="G732" s="183">
        <v>38.616852999999999</v>
      </c>
      <c r="H732" s="48">
        <f t="shared" si="104"/>
        <v>8.044666780628873E-4</v>
      </c>
      <c r="I732" s="23">
        <f t="shared" si="105"/>
        <v>1.3554096141679945</v>
      </c>
      <c r="N732" s="50">
        <f t="shared" si="99"/>
        <v>41775</v>
      </c>
      <c r="O732" s="51">
        <f t="shared" si="106"/>
        <v>145.89399467935894</v>
      </c>
      <c r="P732" s="51">
        <f t="shared" si="100"/>
        <v>134.76573907338386</v>
      </c>
      <c r="Q732" s="56">
        <f t="shared" si="101"/>
        <v>1877.8599850000001</v>
      </c>
      <c r="R732" s="52">
        <f t="shared" si="102"/>
        <v>38.616852999999999</v>
      </c>
    </row>
    <row r="733" spans="2:18">
      <c r="B733" s="47">
        <v>41778</v>
      </c>
      <c r="C733" s="183">
        <v>1885.079956</v>
      </c>
      <c r="D733" s="23">
        <f t="shared" si="103"/>
        <v>3.8447866495221472E-3</v>
      </c>
      <c r="E733" s="23">
        <f t="shared" si="107"/>
        <v>1.4217441628808853</v>
      </c>
      <c r="F733" s="47">
        <v>41778</v>
      </c>
      <c r="G733" s="183">
        <v>38.627204999999996</v>
      </c>
      <c r="H733" s="48">
        <f t="shared" si="104"/>
        <v>2.6806948769220185E-4</v>
      </c>
      <c r="I733" s="23">
        <f t="shared" si="105"/>
        <v>1.3556776836556867</v>
      </c>
      <c r="N733" s="50">
        <f t="shared" si="99"/>
        <v>41778</v>
      </c>
      <c r="O733" s="51">
        <f t="shared" si="106"/>
        <v>146.4549259623476</v>
      </c>
      <c r="P733" s="51">
        <f t="shared" si="100"/>
        <v>134.80186565601574</v>
      </c>
      <c r="Q733" s="56">
        <f t="shared" si="101"/>
        <v>1885.079956</v>
      </c>
      <c r="R733" s="52">
        <f t="shared" si="102"/>
        <v>38.627204999999996</v>
      </c>
    </row>
    <row r="734" spans="2:18">
      <c r="B734" s="47">
        <v>41779</v>
      </c>
      <c r="C734" s="183">
        <v>1872.829956</v>
      </c>
      <c r="D734" s="23">
        <f t="shared" si="103"/>
        <v>-6.4983980976560662E-3</v>
      </c>
      <c r="E734" s="23">
        <f t="shared" si="107"/>
        <v>1.4152457647832293</v>
      </c>
      <c r="F734" s="47">
        <v>41779</v>
      </c>
      <c r="G734" s="183">
        <v>38.378861999999998</v>
      </c>
      <c r="H734" s="48">
        <f t="shared" si="104"/>
        <v>-6.4292252053960164E-3</v>
      </c>
      <c r="I734" s="23">
        <f t="shared" si="105"/>
        <v>1.3492484584502908</v>
      </c>
      <c r="L734" s="22"/>
      <c r="N734" s="50">
        <f t="shared" si="99"/>
        <v>41779</v>
      </c>
      <c r="O734" s="51">
        <f t="shared" si="106"/>
        <v>145.50320355008154</v>
      </c>
      <c r="P734" s="51">
        <f t="shared" si="100"/>
        <v>133.93519410360565</v>
      </c>
      <c r="Q734" s="56">
        <f t="shared" si="101"/>
        <v>1872.829956</v>
      </c>
      <c r="R734" s="52">
        <f t="shared" si="102"/>
        <v>38.378861999999998</v>
      </c>
    </row>
    <row r="735" spans="2:18">
      <c r="B735" s="47">
        <v>41780</v>
      </c>
      <c r="C735" s="183">
        <v>1888.030029</v>
      </c>
      <c r="D735" s="23">
        <f t="shared" si="103"/>
        <v>8.116098822161355E-3</v>
      </c>
      <c r="E735" s="23">
        <f t="shared" si="107"/>
        <v>1.4233618636053906</v>
      </c>
      <c r="F735" s="47">
        <v>41780</v>
      </c>
      <c r="G735" s="183">
        <v>38.471986999999999</v>
      </c>
      <c r="H735" s="48">
        <f t="shared" si="104"/>
        <v>2.426465901985253E-3</v>
      </c>
      <c r="I735" s="23">
        <f t="shared" si="105"/>
        <v>1.3516749243522761</v>
      </c>
      <c r="N735" s="50">
        <f t="shared" si="99"/>
        <v>41780</v>
      </c>
      <c r="O735" s="51">
        <f t="shared" si="106"/>
        <v>146.68412192903506</v>
      </c>
      <c r="P735" s="51">
        <f t="shared" si="100"/>
        <v>134.26018328517384</v>
      </c>
      <c r="Q735" s="56">
        <f t="shared" si="101"/>
        <v>1888.030029</v>
      </c>
      <c r="R735" s="52">
        <f t="shared" si="102"/>
        <v>38.471986999999999</v>
      </c>
    </row>
    <row r="736" spans="2:18">
      <c r="B736" s="47">
        <v>41781</v>
      </c>
      <c r="C736" s="183">
        <v>1892.48999</v>
      </c>
      <c r="D736" s="23">
        <f t="shared" si="103"/>
        <v>2.362229907096447E-3</v>
      </c>
      <c r="E736" s="23">
        <f t="shared" si="107"/>
        <v>1.4257240935124871</v>
      </c>
      <c r="F736" s="47">
        <v>41781</v>
      </c>
      <c r="G736" s="183">
        <v>38.565116000000003</v>
      </c>
      <c r="H736" s="48">
        <f t="shared" si="104"/>
        <v>2.4206963887778432E-3</v>
      </c>
      <c r="I736" s="23">
        <f t="shared" si="105"/>
        <v>1.3540956207410539</v>
      </c>
      <c r="N736" s="50">
        <f t="shared" si="99"/>
        <v>41781</v>
      </c>
      <c r="O736" s="51">
        <f t="shared" si="106"/>
        <v>147.030623548752</v>
      </c>
      <c r="P736" s="51">
        <f t="shared" si="100"/>
        <v>134.58518642600893</v>
      </c>
      <c r="Q736" s="56">
        <f t="shared" si="101"/>
        <v>1892.48999</v>
      </c>
      <c r="R736" s="52">
        <f t="shared" si="102"/>
        <v>38.565116000000003</v>
      </c>
    </row>
    <row r="737" spans="2:18">
      <c r="B737" s="47">
        <v>41782</v>
      </c>
      <c r="C737" s="183">
        <v>1900.530029</v>
      </c>
      <c r="D737" s="23">
        <f t="shared" si="103"/>
        <v>4.2483918237263829E-3</v>
      </c>
      <c r="E737" s="23">
        <f t="shared" si="107"/>
        <v>1.4299724853362135</v>
      </c>
      <c r="F737" s="47">
        <v>41782</v>
      </c>
      <c r="G737" s="183">
        <v>38.580638</v>
      </c>
      <c r="H737" s="48">
        <f t="shared" si="104"/>
        <v>4.024880931252639E-4</v>
      </c>
      <c r="I737" s="23">
        <f t="shared" si="105"/>
        <v>1.3544981088341792</v>
      </c>
      <c r="N737" s="50">
        <f t="shared" si="99"/>
        <v>41782</v>
      </c>
      <c r="O737" s="51">
        <f t="shared" si="106"/>
        <v>147.65526724767392</v>
      </c>
      <c r="P737" s="51">
        <f t="shared" si="100"/>
        <v>134.63935536105643</v>
      </c>
      <c r="Q737" s="56">
        <f t="shared" si="101"/>
        <v>1900.530029</v>
      </c>
      <c r="R737" s="52">
        <f t="shared" si="102"/>
        <v>38.580638</v>
      </c>
    </row>
    <row r="738" spans="2:18">
      <c r="B738" s="47">
        <v>41786</v>
      </c>
      <c r="C738" s="183">
        <v>1911.910034</v>
      </c>
      <c r="D738" s="23">
        <f t="shared" si="103"/>
        <v>5.9878059416866858E-3</v>
      </c>
      <c r="E738" s="23">
        <f t="shared" si="107"/>
        <v>1.4359602912779001</v>
      </c>
      <c r="F738" s="47">
        <v>41786</v>
      </c>
      <c r="G738" s="183">
        <v>38.368513999999998</v>
      </c>
      <c r="H738" s="48">
        <f t="shared" si="104"/>
        <v>-5.4981983449833294E-3</v>
      </c>
      <c r="I738" s="23">
        <f t="shared" si="105"/>
        <v>1.3489999104891959</v>
      </c>
      <c r="L738" s="22"/>
      <c r="N738" s="50">
        <f t="shared" si="99"/>
        <v>41786</v>
      </c>
      <c r="O738" s="51">
        <f t="shared" si="106"/>
        <v>148.53939833422086</v>
      </c>
      <c r="P738" s="51">
        <f t="shared" si="100"/>
        <v>133.89908148024062</v>
      </c>
      <c r="Q738" s="56">
        <f t="shared" si="101"/>
        <v>1911.910034</v>
      </c>
      <c r="R738" s="52">
        <f t="shared" si="102"/>
        <v>38.368513999999998</v>
      </c>
    </row>
    <row r="739" spans="2:18">
      <c r="B739" s="47">
        <v>41787</v>
      </c>
      <c r="C739" s="183">
        <v>1909.780029</v>
      </c>
      <c r="D739" s="23">
        <f t="shared" si="103"/>
        <v>-1.1140717722704085E-3</v>
      </c>
      <c r="E739" s="23">
        <f t="shared" si="107"/>
        <v>1.4348462195056297</v>
      </c>
      <c r="F739" s="47">
        <v>41787</v>
      </c>
      <c r="G739" s="183">
        <v>38.440947000000001</v>
      </c>
      <c r="H739" s="48">
        <f t="shared" si="104"/>
        <v>1.88782395898901E-3</v>
      </c>
      <c r="I739" s="23">
        <f t="shared" si="105"/>
        <v>1.3508877344481849</v>
      </c>
      <c r="N739" s="50">
        <f t="shared" si="99"/>
        <v>41787</v>
      </c>
      <c r="O739" s="51">
        <f t="shared" si="106"/>
        <v>148.37391478346666</v>
      </c>
      <c r="P739" s="51">
        <f t="shared" si="100"/>
        <v>134.15185937434566</v>
      </c>
      <c r="Q739" s="56">
        <f t="shared" si="101"/>
        <v>1909.780029</v>
      </c>
      <c r="R739" s="52">
        <f t="shared" si="102"/>
        <v>38.440947000000001</v>
      </c>
    </row>
    <row r="740" spans="2:18">
      <c r="B740" s="47">
        <v>41788</v>
      </c>
      <c r="C740" s="183">
        <v>1920.030029</v>
      </c>
      <c r="D740" s="23">
        <f t="shared" si="103"/>
        <v>5.3671102662891101E-3</v>
      </c>
      <c r="E740" s="23">
        <f t="shared" si="107"/>
        <v>1.4402133297719188</v>
      </c>
      <c r="F740" s="47">
        <v>41788</v>
      </c>
      <c r="G740" s="183">
        <v>38.492683</v>
      </c>
      <c r="H740" s="48">
        <f t="shared" si="104"/>
        <v>1.3458565419837143E-3</v>
      </c>
      <c r="I740" s="23">
        <f t="shared" si="105"/>
        <v>1.3522335909901686</v>
      </c>
      <c r="L740" s="22"/>
      <c r="N740" s="50">
        <f t="shared" si="99"/>
        <v>41788</v>
      </c>
      <c r="O740" s="51">
        <f t="shared" si="106"/>
        <v>149.17025394475053</v>
      </c>
      <c r="P740" s="51">
        <f t="shared" si="100"/>
        <v>134.33240853190389</v>
      </c>
      <c r="Q740" s="56">
        <f t="shared" si="101"/>
        <v>1920.030029</v>
      </c>
      <c r="R740" s="52">
        <f t="shared" si="102"/>
        <v>38.492683</v>
      </c>
    </row>
    <row r="741" spans="2:18">
      <c r="B741" s="47">
        <v>41789</v>
      </c>
      <c r="C741" s="183">
        <v>1923.5699460000001</v>
      </c>
      <c r="D741" s="23">
        <f t="shared" si="103"/>
        <v>1.8436779355184285E-3</v>
      </c>
      <c r="E741" s="23">
        <f t="shared" si="107"/>
        <v>1.4420570077074373</v>
      </c>
      <c r="F741" s="47">
        <v>41789</v>
      </c>
      <c r="G741" s="183">
        <v>38.497858000000001</v>
      </c>
      <c r="H741" s="48">
        <f t="shared" si="104"/>
        <v>1.3444113521532408E-4</v>
      </c>
      <c r="I741" s="23">
        <f t="shared" si="105"/>
        <v>1.3523680321253839</v>
      </c>
      <c r="L741" s="22"/>
      <c r="N741" s="50">
        <f t="shared" si="99"/>
        <v>41789</v>
      </c>
      <c r="O741" s="51">
        <f t="shared" si="106"/>
        <v>149.44527585058412</v>
      </c>
      <c r="P741" s="51">
        <f t="shared" si="100"/>
        <v>134.35046833340311</v>
      </c>
      <c r="Q741" s="56">
        <f t="shared" si="101"/>
        <v>1923.5699460000001</v>
      </c>
      <c r="R741" s="52">
        <f t="shared" si="102"/>
        <v>38.497858000000001</v>
      </c>
    </row>
    <row r="742" spans="2:18">
      <c r="B742" s="47">
        <v>41792</v>
      </c>
      <c r="C742" s="183">
        <v>1924.969971</v>
      </c>
      <c r="D742" s="23">
        <f t="shared" si="103"/>
        <v>7.2782640574686752E-4</v>
      </c>
      <c r="E742" s="23">
        <f t="shared" si="107"/>
        <v>1.4427848341131841</v>
      </c>
      <c r="F742" s="47">
        <v>41792</v>
      </c>
      <c r="G742" s="183">
        <v>38.404732000000003</v>
      </c>
      <c r="H742" s="48">
        <f t="shared" si="104"/>
        <v>-2.4189917267604111E-3</v>
      </c>
      <c r="I742" s="23">
        <f t="shared" si="105"/>
        <v>1.3499490403986236</v>
      </c>
      <c r="L742" s="22"/>
      <c r="N742" s="50">
        <f t="shared" si="99"/>
        <v>41792</v>
      </c>
      <c r="O742" s="51">
        <f t="shared" si="106"/>
        <v>149.55404606856234</v>
      </c>
      <c r="P742" s="51">
        <f t="shared" si="100"/>
        <v>134.02547566201824</v>
      </c>
      <c r="Q742" s="56">
        <f t="shared" si="101"/>
        <v>1924.969971</v>
      </c>
      <c r="R742" s="52">
        <f t="shared" si="102"/>
        <v>38.404732000000003</v>
      </c>
    </row>
    <row r="743" spans="2:18">
      <c r="B743" s="47">
        <v>41793</v>
      </c>
      <c r="C743" s="183">
        <v>1924.23999</v>
      </c>
      <c r="D743" s="23">
        <f t="shared" si="103"/>
        <v>-3.7921682467634277E-4</v>
      </c>
      <c r="E743" s="23">
        <f t="shared" si="107"/>
        <v>1.4424056172885078</v>
      </c>
      <c r="F743" s="47">
        <v>41793</v>
      </c>
      <c r="G743" s="183">
        <v>38.285733</v>
      </c>
      <c r="H743" s="48">
        <f t="shared" si="104"/>
        <v>-3.0985504598757263E-3</v>
      </c>
      <c r="I743" s="23">
        <f t="shared" si="105"/>
        <v>1.3468504899387479</v>
      </c>
      <c r="N743" s="50">
        <f t="shared" si="99"/>
        <v>41793</v>
      </c>
      <c r="O743" s="51">
        <f t="shared" si="106"/>
        <v>149.49733265809471</v>
      </c>
      <c r="P743" s="51">
        <f t="shared" si="100"/>
        <v>133.61019096277062</v>
      </c>
      <c r="Q743" s="56">
        <f t="shared" si="101"/>
        <v>1924.23999</v>
      </c>
      <c r="R743" s="52">
        <f t="shared" si="102"/>
        <v>38.285733</v>
      </c>
    </row>
    <row r="744" spans="2:18">
      <c r="B744" s="47">
        <v>41794</v>
      </c>
      <c r="C744" s="183">
        <v>1927.880005</v>
      </c>
      <c r="D744" s="23">
        <f t="shared" si="103"/>
        <v>1.891663731611759E-3</v>
      </c>
      <c r="E744" s="23">
        <f t="shared" si="107"/>
        <v>1.4442972810201196</v>
      </c>
      <c r="F744" s="47">
        <v>41794</v>
      </c>
      <c r="G744" s="183">
        <v>38.035640999999998</v>
      </c>
      <c r="H744" s="48">
        <f t="shared" si="104"/>
        <v>-6.5322505383402785E-3</v>
      </c>
      <c r="I744" s="23">
        <f t="shared" si="105"/>
        <v>1.3403182394004076</v>
      </c>
      <c r="N744" s="50">
        <f t="shared" si="99"/>
        <v>41794</v>
      </c>
      <c r="O744" s="51">
        <f t="shared" si="106"/>
        <v>149.78013134025673</v>
      </c>
      <c r="P744" s="51">
        <f t="shared" si="100"/>
        <v>132.73741572092632</v>
      </c>
      <c r="Q744" s="56">
        <f t="shared" si="101"/>
        <v>1927.880005</v>
      </c>
      <c r="R744" s="52">
        <f t="shared" si="102"/>
        <v>38.035640999999998</v>
      </c>
    </row>
    <row r="745" spans="2:18">
      <c r="B745" s="47">
        <v>41795</v>
      </c>
      <c r="C745" s="183">
        <v>1940.459961</v>
      </c>
      <c r="D745" s="23">
        <f t="shared" si="103"/>
        <v>6.5252795647932071E-3</v>
      </c>
      <c r="E745" s="23">
        <f t="shared" si="107"/>
        <v>1.4508225605849128</v>
      </c>
      <c r="F745" s="47">
        <v>41795</v>
      </c>
      <c r="G745" s="183">
        <v>38.509784000000003</v>
      </c>
      <c r="H745" s="48">
        <f t="shared" si="104"/>
        <v>1.2465755473925144E-2</v>
      </c>
      <c r="I745" s="23">
        <f t="shared" si="105"/>
        <v>1.3527839948743328</v>
      </c>
      <c r="L745" s="22"/>
      <c r="N745" s="50">
        <f t="shared" si="99"/>
        <v>41795</v>
      </c>
      <c r="O745" s="51">
        <f t="shared" si="106"/>
        <v>150.75748857050334</v>
      </c>
      <c r="P745" s="51">
        <f t="shared" si="100"/>
        <v>134.39208788754416</v>
      </c>
      <c r="Q745" s="56">
        <f t="shared" si="101"/>
        <v>1940.459961</v>
      </c>
      <c r="R745" s="52">
        <f t="shared" si="102"/>
        <v>38.509784000000003</v>
      </c>
    </row>
    <row r="746" spans="2:18">
      <c r="B746" s="47">
        <v>41796</v>
      </c>
      <c r="C746" s="183">
        <v>1949.4399410000001</v>
      </c>
      <c r="D746" s="23">
        <f t="shared" si="103"/>
        <v>4.6277584595830756E-3</v>
      </c>
      <c r="E746" s="23">
        <f t="shared" si="107"/>
        <v>1.4554503190444958</v>
      </c>
      <c r="F746" s="47">
        <v>41796</v>
      </c>
      <c r="G746" s="183">
        <v>38.452471000000003</v>
      </c>
      <c r="H746" s="48">
        <f t="shared" si="104"/>
        <v>-1.4882711364987422E-3</v>
      </c>
      <c r="I746" s="23">
        <f t="shared" si="105"/>
        <v>1.351295723737834</v>
      </c>
      <c r="L746" s="22"/>
      <c r="N746" s="50">
        <f t="shared" si="99"/>
        <v>41796</v>
      </c>
      <c r="O746" s="51">
        <f t="shared" si="106"/>
        <v>151.455157813581</v>
      </c>
      <c r="P746" s="51">
        <f t="shared" si="100"/>
        <v>134.19207602216733</v>
      </c>
      <c r="Q746" s="56">
        <f t="shared" si="101"/>
        <v>1949.4399410000001</v>
      </c>
      <c r="R746" s="52">
        <f t="shared" si="102"/>
        <v>38.452471000000003</v>
      </c>
    </row>
    <row r="747" spans="2:18">
      <c r="B747" s="47">
        <v>41799</v>
      </c>
      <c r="C747" s="183">
        <v>1951.2700199999999</v>
      </c>
      <c r="D747" s="23">
        <f t="shared" si="103"/>
        <v>9.3877167565414865E-4</v>
      </c>
      <c r="E747" s="23">
        <f t="shared" si="107"/>
        <v>1.45638909072015</v>
      </c>
      <c r="F747" s="47">
        <v>41799</v>
      </c>
      <c r="G747" s="183">
        <v>38.369104</v>
      </c>
      <c r="H747" s="48">
        <f t="shared" si="104"/>
        <v>-2.1680531271970338E-3</v>
      </c>
      <c r="I747" s="23">
        <f t="shared" si="105"/>
        <v>1.349127670610637</v>
      </c>
      <c r="N747" s="50">
        <f t="shared" si="99"/>
        <v>41799</v>
      </c>
      <c r="O747" s="51">
        <f t="shared" si="106"/>
        <v>151.59733962586813</v>
      </c>
      <c r="P747" s="51">
        <f t="shared" si="100"/>
        <v>133.90114047210238</v>
      </c>
      <c r="Q747" s="56">
        <f t="shared" si="101"/>
        <v>1951.2700199999999</v>
      </c>
      <c r="R747" s="52">
        <f t="shared" si="102"/>
        <v>38.369104</v>
      </c>
    </row>
    <row r="748" spans="2:18">
      <c r="B748" s="47">
        <v>41800</v>
      </c>
      <c r="C748" s="183">
        <v>1950.790039</v>
      </c>
      <c r="D748" s="23">
        <f t="shared" si="103"/>
        <v>-2.4598389514540742E-4</v>
      </c>
      <c r="E748" s="23">
        <f t="shared" si="107"/>
        <v>1.4561431068250046</v>
      </c>
      <c r="F748" s="47">
        <v>41800</v>
      </c>
      <c r="G748" s="183">
        <v>38.421207000000003</v>
      </c>
      <c r="H748" s="48">
        <f t="shared" si="104"/>
        <v>1.3579415354605384E-3</v>
      </c>
      <c r="I748" s="23">
        <f t="shared" si="105"/>
        <v>1.3504856121460975</v>
      </c>
      <c r="L748" s="22"/>
      <c r="N748" s="50">
        <f t="shared" si="99"/>
        <v>41800</v>
      </c>
      <c r="O748" s="51">
        <f t="shared" si="106"/>
        <v>151.56004912177329</v>
      </c>
      <c r="P748" s="51">
        <f t="shared" si="100"/>
        <v>134.082970392395</v>
      </c>
      <c r="Q748" s="56">
        <f t="shared" si="101"/>
        <v>1950.790039</v>
      </c>
      <c r="R748" s="52">
        <f t="shared" si="102"/>
        <v>38.421207000000003</v>
      </c>
    </row>
    <row r="749" spans="2:18">
      <c r="B749" s="47">
        <v>41801</v>
      </c>
      <c r="C749" s="183">
        <v>1943.8900149999999</v>
      </c>
      <c r="D749" s="23">
        <f t="shared" si="103"/>
        <v>-3.5370408204140613E-3</v>
      </c>
      <c r="E749" s="23">
        <f t="shared" si="107"/>
        <v>1.4526060660045905</v>
      </c>
      <c r="F749" s="47">
        <v>41801</v>
      </c>
      <c r="G749" s="183">
        <v>38.171109999999999</v>
      </c>
      <c r="H749" s="48">
        <f t="shared" si="104"/>
        <v>-6.5093478192916887E-3</v>
      </c>
      <c r="I749" s="23">
        <f t="shared" si="105"/>
        <v>1.3439762643268058</v>
      </c>
      <c r="L749" s="22"/>
      <c r="N749" s="50">
        <f t="shared" si="99"/>
        <v>41801</v>
      </c>
      <c r="O749" s="51">
        <f t="shared" si="106"/>
        <v>151.02397504128561</v>
      </c>
      <c r="P749" s="51">
        <f t="shared" si="100"/>
        <v>133.2101777014671</v>
      </c>
      <c r="Q749" s="56">
        <f t="shared" si="101"/>
        <v>1943.8900149999999</v>
      </c>
      <c r="R749" s="52">
        <f t="shared" si="102"/>
        <v>38.171109999999999</v>
      </c>
    </row>
    <row r="750" spans="2:18">
      <c r="B750" s="47">
        <v>41802</v>
      </c>
      <c r="C750" s="183">
        <v>1930.1099850000001</v>
      </c>
      <c r="D750" s="23">
        <f t="shared" si="103"/>
        <v>-7.088893864193202E-3</v>
      </c>
      <c r="E750" s="23">
        <f t="shared" si="107"/>
        <v>1.4455171721403972</v>
      </c>
      <c r="F750" s="47">
        <v>41802</v>
      </c>
      <c r="G750" s="183">
        <v>38.035640999999998</v>
      </c>
      <c r="H750" s="48">
        <f t="shared" si="104"/>
        <v>-3.5489929425683853E-3</v>
      </c>
      <c r="I750" s="23">
        <f t="shared" si="105"/>
        <v>1.3404272713842373</v>
      </c>
      <c r="L750" s="22"/>
      <c r="N750" s="50">
        <f t="shared" si="99"/>
        <v>41802</v>
      </c>
      <c r="O750" s="51">
        <f t="shared" si="106"/>
        <v>149.95338211126938</v>
      </c>
      <c r="P750" s="51">
        <f t="shared" si="100"/>
        <v>132.73741572092632</v>
      </c>
      <c r="Q750" s="56">
        <f t="shared" si="101"/>
        <v>1930.1099850000001</v>
      </c>
      <c r="R750" s="52">
        <f t="shared" si="102"/>
        <v>38.035640999999998</v>
      </c>
    </row>
    <row r="751" spans="2:18">
      <c r="B751" s="47">
        <v>41803</v>
      </c>
      <c r="C751" s="183">
        <v>1936.160034</v>
      </c>
      <c r="D751" s="23">
        <f t="shared" si="103"/>
        <v>3.134561785089085E-3</v>
      </c>
      <c r="E751" s="23">
        <f t="shared" si="107"/>
        <v>1.4486517339254863</v>
      </c>
      <c r="F751" s="47">
        <v>41803</v>
      </c>
      <c r="G751" s="183">
        <v>38.098165000000002</v>
      </c>
      <c r="H751" s="48">
        <f t="shared" si="104"/>
        <v>1.6438266414389169E-3</v>
      </c>
      <c r="I751" s="23">
        <f t="shared" si="105"/>
        <v>1.3420710980256763</v>
      </c>
      <c r="N751" s="50">
        <f t="shared" si="99"/>
        <v>41803</v>
      </c>
      <c r="O751" s="51">
        <f t="shared" si="106"/>
        <v>150.42342025238025</v>
      </c>
      <c r="P751" s="51">
        <f t="shared" si="100"/>
        <v>132.95561302120413</v>
      </c>
      <c r="Q751" s="56">
        <f t="shared" si="101"/>
        <v>1936.160034</v>
      </c>
      <c r="R751" s="52">
        <f t="shared" si="102"/>
        <v>38.098165000000002</v>
      </c>
    </row>
    <row r="752" spans="2:18">
      <c r="B752" s="47">
        <v>41806</v>
      </c>
      <c r="C752" s="183">
        <v>1937.780029</v>
      </c>
      <c r="D752" s="23">
        <f t="shared" si="103"/>
        <v>8.3670511298250538E-4</v>
      </c>
      <c r="E752" s="23">
        <f t="shared" si="107"/>
        <v>1.4494884390384688</v>
      </c>
      <c r="F752" s="47">
        <v>41806</v>
      </c>
      <c r="G752" s="183">
        <v>38.176316999999997</v>
      </c>
      <c r="H752" s="48">
        <f t="shared" si="104"/>
        <v>2.0513323935680283E-3</v>
      </c>
      <c r="I752" s="23">
        <f t="shared" si="105"/>
        <v>1.3441224304192443</v>
      </c>
      <c r="L752" s="22"/>
      <c r="N752" s="50">
        <f t="shared" si="99"/>
        <v>41806</v>
      </c>
      <c r="O752" s="51">
        <f t="shared" si="106"/>
        <v>150.54928029721771</v>
      </c>
      <c r="P752" s="51">
        <f t="shared" si="100"/>
        <v>133.22834917710119</v>
      </c>
      <c r="Q752" s="56">
        <f t="shared" si="101"/>
        <v>1937.780029</v>
      </c>
      <c r="R752" s="52">
        <f t="shared" si="102"/>
        <v>38.176316999999997</v>
      </c>
    </row>
    <row r="753" spans="2:18">
      <c r="B753" s="47">
        <v>41807</v>
      </c>
      <c r="C753" s="183">
        <v>1941.98999</v>
      </c>
      <c r="D753" s="23">
        <f t="shared" si="103"/>
        <v>2.1725690929803587E-3</v>
      </c>
      <c r="E753" s="23">
        <f t="shared" si="107"/>
        <v>1.4516610081314492</v>
      </c>
      <c r="F753" s="47">
        <v>41807</v>
      </c>
      <c r="G753" s="183">
        <v>38.124215</v>
      </c>
      <c r="H753" s="48">
        <f t="shared" si="104"/>
        <v>-1.3647728249950308E-3</v>
      </c>
      <c r="I753" s="23">
        <f t="shared" si="105"/>
        <v>1.3427576575942493</v>
      </c>
      <c r="L753" s="22"/>
      <c r="N753" s="50">
        <f t="shared" si="99"/>
        <v>41807</v>
      </c>
      <c r="O753" s="51">
        <f t="shared" si="106"/>
        <v>150.87635901056188</v>
      </c>
      <c r="P753" s="51">
        <f t="shared" si="100"/>
        <v>133.04652274662533</v>
      </c>
      <c r="Q753" s="56">
        <f t="shared" si="101"/>
        <v>1941.98999</v>
      </c>
      <c r="R753" s="52">
        <f t="shared" si="102"/>
        <v>38.124215</v>
      </c>
    </row>
    <row r="754" spans="2:18">
      <c r="B754" s="47">
        <v>41808</v>
      </c>
      <c r="C754" s="183">
        <v>1956.9799800000001</v>
      </c>
      <c r="D754" s="23">
        <f t="shared" si="103"/>
        <v>7.7188811874360219E-3</v>
      </c>
      <c r="E754" s="23">
        <f t="shared" si="107"/>
        <v>1.4593798893188852</v>
      </c>
      <c r="F754" s="47">
        <v>41808</v>
      </c>
      <c r="G754" s="183">
        <v>38.452471000000003</v>
      </c>
      <c r="H754" s="48">
        <f t="shared" si="104"/>
        <v>8.6101707274497397E-3</v>
      </c>
      <c r="I754" s="23">
        <f t="shared" si="105"/>
        <v>1.351367828321699</v>
      </c>
      <c r="L754" s="22"/>
      <c r="N754" s="50">
        <f t="shared" si="99"/>
        <v>41808</v>
      </c>
      <c r="O754" s="51">
        <f t="shared" si="106"/>
        <v>152.04095569975735</v>
      </c>
      <c r="P754" s="51">
        <f t="shared" si="100"/>
        <v>134.19207602216733</v>
      </c>
      <c r="Q754" s="56">
        <f t="shared" si="101"/>
        <v>1956.9799800000001</v>
      </c>
      <c r="R754" s="52">
        <f t="shared" si="102"/>
        <v>38.452471000000003</v>
      </c>
    </row>
    <row r="755" spans="2:18">
      <c r="B755" s="47">
        <v>41809</v>
      </c>
      <c r="C755" s="183">
        <v>1959.4799800000001</v>
      </c>
      <c r="D755" s="23">
        <f t="shared" si="103"/>
        <v>1.2774785769653629E-3</v>
      </c>
      <c r="E755" s="23">
        <f t="shared" si="107"/>
        <v>1.4606573678958505</v>
      </c>
      <c r="F755" s="47">
        <v>41809</v>
      </c>
      <c r="G755" s="183">
        <v>38.499363000000002</v>
      </c>
      <c r="H755" s="48">
        <f t="shared" si="104"/>
        <v>1.2194794971693845E-3</v>
      </c>
      <c r="I755" s="23">
        <f t="shared" si="105"/>
        <v>1.3525873078188684</v>
      </c>
      <c r="L755" s="22"/>
      <c r="N755" s="50">
        <f t="shared" si="99"/>
        <v>41809</v>
      </c>
      <c r="O755" s="51">
        <f t="shared" si="106"/>
        <v>152.23518476348511</v>
      </c>
      <c r="P755" s="51">
        <f t="shared" si="100"/>
        <v>134.35572050755894</v>
      </c>
      <c r="Q755" s="56">
        <f t="shared" si="101"/>
        <v>1959.4799800000001</v>
      </c>
      <c r="R755" s="52">
        <f t="shared" si="102"/>
        <v>38.499363000000002</v>
      </c>
    </row>
    <row r="756" spans="2:18">
      <c r="B756" s="47">
        <v>41810</v>
      </c>
      <c r="C756" s="183">
        <v>1962.869995</v>
      </c>
      <c r="D756" s="23">
        <f t="shared" si="103"/>
        <v>1.7300585025625814E-3</v>
      </c>
      <c r="E756" s="23">
        <f t="shared" si="107"/>
        <v>1.4623874263984131</v>
      </c>
      <c r="F756" s="47">
        <v>41810</v>
      </c>
      <c r="G756" s="183">
        <v>38.44726</v>
      </c>
      <c r="H756" s="48">
        <f t="shared" si="104"/>
        <v>-1.3533470670671344E-3</v>
      </c>
      <c r="I756" s="23">
        <f t="shared" si="105"/>
        <v>1.3512339607518014</v>
      </c>
      <c r="N756" s="50">
        <f t="shared" si="99"/>
        <v>41810</v>
      </c>
      <c r="O756" s="51">
        <f t="shared" si="106"/>
        <v>152.49856053927437</v>
      </c>
      <c r="P756" s="51">
        <f t="shared" si="100"/>
        <v>134.17389058726633</v>
      </c>
      <c r="Q756" s="56">
        <f t="shared" si="101"/>
        <v>1962.869995</v>
      </c>
      <c r="R756" s="52">
        <f t="shared" si="102"/>
        <v>38.44726</v>
      </c>
    </row>
    <row r="757" spans="2:18">
      <c r="B757" s="47">
        <v>41813</v>
      </c>
      <c r="C757" s="183">
        <v>1962.6099850000001</v>
      </c>
      <c r="D757" s="23">
        <f t="shared" si="103"/>
        <v>-1.3246419817014576E-4</v>
      </c>
      <c r="E757" s="23">
        <f t="shared" si="107"/>
        <v>1.462254962200243</v>
      </c>
      <c r="F757" s="47">
        <v>41813</v>
      </c>
      <c r="G757" s="183">
        <v>38.431628000000003</v>
      </c>
      <c r="H757" s="48">
        <f t="shared" si="104"/>
        <v>-4.0658293985051941E-4</v>
      </c>
      <c r="I757" s="23">
        <f t="shared" si="105"/>
        <v>1.3508273778119508</v>
      </c>
      <c r="L757" s="22"/>
      <c r="N757" s="50">
        <f t="shared" si="99"/>
        <v>41813</v>
      </c>
      <c r="O757" s="51">
        <f t="shared" si="106"/>
        <v>152.47835993973041</v>
      </c>
      <c r="P757" s="51">
        <f t="shared" si="100"/>
        <v>134.11933777238022</v>
      </c>
      <c r="Q757" s="56">
        <f t="shared" si="101"/>
        <v>1962.6099850000001</v>
      </c>
      <c r="R757" s="52">
        <f t="shared" si="102"/>
        <v>38.431628000000003</v>
      </c>
    </row>
    <row r="758" spans="2:18">
      <c r="B758" s="47">
        <v>41814</v>
      </c>
      <c r="C758" s="183">
        <v>1949.9799800000001</v>
      </c>
      <c r="D758" s="23">
        <f t="shared" si="103"/>
        <v>-6.4353106814546424E-3</v>
      </c>
      <c r="E758" s="23">
        <f t="shared" si="107"/>
        <v>1.4558196515187882</v>
      </c>
      <c r="F758" s="47">
        <v>41814</v>
      </c>
      <c r="G758" s="183">
        <v>38.259687999999997</v>
      </c>
      <c r="H758" s="48">
        <f t="shared" si="104"/>
        <v>-4.4739192417246887E-3</v>
      </c>
      <c r="I758" s="23">
        <f t="shared" si="105"/>
        <v>1.3463534585702261</v>
      </c>
      <c r="N758" s="50">
        <f t="shared" si="99"/>
        <v>41814</v>
      </c>
      <c r="O758" s="51">
        <f t="shared" si="106"/>
        <v>151.49711432131957</v>
      </c>
      <c r="P758" s="51">
        <f t="shared" si="100"/>
        <v>133.51929868643296</v>
      </c>
      <c r="Q758" s="56">
        <f t="shared" si="101"/>
        <v>1949.9799800000001</v>
      </c>
      <c r="R758" s="52">
        <f t="shared" si="102"/>
        <v>38.259687999999997</v>
      </c>
    </row>
    <row r="759" spans="2:18">
      <c r="B759" s="47">
        <v>41815</v>
      </c>
      <c r="C759" s="183">
        <v>1959.530029</v>
      </c>
      <c r="D759" s="23">
        <f t="shared" si="103"/>
        <v>4.8975113067570852E-3</v>
      </c>
      <c r="E759" s="23">
        <f t="shared" si="107"/>
        <v>1.4607171628255453</v>
      </c>
      <c r="F759" s="47">
        <v>41815</v>
      </c>
      <c r="G759" s="183">
        <v>38.514994999999999</v>
      </c>
      <c r="H759" s="48">
        <f t="shared" si="104"/>
        <v>6.6730026653640806E-3</v>
      </c>
      <c r="I759" s="23">
        <f t="shared" si="105"/>
        <v>1.3530264612355902</v>
      </c>
      <c r="N759" s="50">
        <f t="shared" si="99"/>
        <v>41815</v>
      </c>
      <c r="O759" s="51">
        <f t="shared" si="106"/>
        <v>152.23907315164934</v>
      </c>
      <c r="P759" s="51">
        <f t="shared" si="100"/>
        <v>134.41027332244508</v>
      </c>
      <c r="Q759" s="56">
        <f t="shared" si="101"/>
        <v>1959.530029</v>
      </c>
      <c r="R759" s="52">
        <f t="shared" si="102"/>
        <v>38.514994999999999</v>
      </c>
    </row>
    <row r="760" spans="2:18">
      <c r="B760" s="47">
        <v>41816</v>
      </c>
      <c r="C760" s="183">
        <v>1957.219971</v>
      </c>
      <c r="D760" s="23">
        <f t="shared" si="103"/>
        <v>-1.1788836944636172E-3</v>
      </c>
      <c r="E760" s="23">
        <f t="shared" si="107"/>
        <v>1.4595382791310816</v>
      </c>
      <c r="F760" s="47">
        <v>41816</v>
      </c>
      <c r="G760" s="183">
        <v>38.155481999999999</v>
      </c>
      <c r="H760" s="48">
        <f t="shared" si="104"/>
        <v>-9.3343644468861786E-3</v>
      </c>
      <c r="I760" s="23">
        <f t="shared" si="105"/>
        <v>1.343692096788704</v>
      </c>
      <c r="L760" s="22"/>
      <c r="N760" s="50">
        <f t="shared" si="99"/>
        <v>41816</v>
      </c>
      <c r="O760" s="51">
        <f t="shared" si="106"/>
        <v>152.05960099065058</v>
      </c>
      <c r="P760" s="51">
        <f t="shared" si="100"/>
        <v>133.15563884584779</v>
      </c>
      <c r="Q760" s="56">
        <f t="shared" si="101"/>
        <v>1957.219971</v>
      </c>
      <c r="R760" s="52">
        <f t="shared" si="102"/>
        <v>38.155481999999999</v>
      </c>
    </row>
    <row r="761" spans="2:18">
      <c r="B761" s="47">
        <v>41817</v>
      </c>
      <c r="C761" s="183">
        <v>1960.959961</v>
      </c>
      <c r="D761" s="23">
        <f t="shared" si="103"/>
        <v>1.9108685050301943E-3</v>
      </c>
      <c r="E761" s="23">
        <f t="shared" si="107"/>
        <v>1.4614491476361118</v>
      </c>
      <c r="F761" s="47">
        <v>41817</v>
      </c>
      <c r="G761" s="183">
        <v>37.947066999999997</v>
      </c>
      <c r="H761" s="48">
        <f t="shared" si="104"/>
        <v>-5.4622557251406967E-3</v>
      </c>
      <c r="I761" s="23">
        <f t="shared" si="105"/>
        <v>1.3382298410635634</v>
      </c>
      <c r="L761" s="22"/>
      <c r="N761" s="50">
        <f t="shared" si="99"/>
        <v>41817</v>
      </c>
      <c r="O761" s="51">
        <f t="shared" si="106"/>
        <v>152.35016689307108</v>
      </c>
      <c r="P761" s="51">
        <f t="shared" si="100"/>
        <v>132.42830869522732</v>
      </c>
      <c r="Q761" s="56">
        <f t="shared" si="101"/>
        <v>1960.959961</v>
      </c>
      <c r="R761" s="52">
        <f t="shared" si="102"/>
        <v>37.947066999999997</v>
      </c>
    </row>
    <row r="762" spans="2:18">
      <c r="B762" s="47">
        <v>41820</v>
      </c>
      <c r="C762" s="183">
        <v>1960.2299800000001</v>
      </c>
      <c r="D762" s="23">
        <f t="shared" si="103"/>
        <v>-3.722569631802175E-4</v>
      </c>
      <c r="E762" s="23">
        <f t="shared" si="107"/>
        <v>1.4610768906729317</v>
      </c>
      <c r="F762" s="47">
        <v>41820</v>
      </c>
      <c r="G762" s="183">
        <v>37.670917000000003</v>
      </c>
      <c r="H762" s="48">
        <f t="shared" si="104"/>
        <v>-7.2772422701337103E-3</v>
      </c>
      <c r="I762" s="23">
        <f t="shared" si="105"/>
        <v>1.3309525987934296</v>
      </c>
      <c r="L762" s="22"/>
      <c r="N762" s="50">
        <f t="shared" si="99"/>
        <v>41820</v>
      </c>
      <c r="O762" s="51">
        <f t="shared" si="106"/>
        <v>152.29345348260347</v>
      </c>
      <c r="P762" s="51">
        <f t="shared" si="100"/>
        <v>131.46459580942809</v>
      </c>
      <c r="Q762" s="56">
        <f t="shared" si="101"/>
        <v>1960.2299800000001</v>
      </c>
      <c r="R762" s="52">
        <f t="shared" si="102"/>
        <v>37.670917000000003</v>
      </c>
    </row>
    <row r="763" spans="2:18">
      <c r="B763" s="47">
        <v>41821</v>
      </c>
      <c r="C763" s="183">
        <v>1973.3199460000001</v>
      </c>
      <c r="D763" s="23">
        <f t="shared" si="103"/>
        <v>6.6777705338432192E-3</v>
      </c>
      <c r="E763" s="23">
        <f t="shared" si="107"/>
        <v>1.4677546612067749</v>
      </c>
      <c r="F763" s="47">
        <v>41821</v>
      </c>
      <c r="G763" s="183">
        <v>38.431628000000003</v>
      </c>
      <c r="H763" s="48">
        <f t="shared" si="104"/>
        <v>2.0193588597803513E-2</v>
      </c>
      <c r="I763" s="23">
        <f t="shared" si="105"/>
        <v>1.3511461873912332</v>
      </c>
      <c r="L763" s="22"/>
      <c r="N763" s="50">
        <f t="shared" si="99"/>
        <v>41821</v>
      </c>
      <c r="O763" s="51">
        <f t="shared" si="106"/>
        <v>153.3104342187668</v>
      </c>
      <c r="P763" s="51">
        <f t="shared" si="100"/>
        <v>134.11933777238022</v>
      </c>
      <c r="Q763" s="56">
        <f t="shared" si="101"/>
        <v>1973.3199460000001</v>
      </c>
      <c r="R763" s="52">
        <f t="shared" si="102"/>
        <v>38.431628000000003</v>
      </c>
    </row>
    <row r="764" spans="2:18">
      <c r="B764" s="47">
        <v>41822</v>
      </c>
      <c r="C764" s="183">
        <v>1974.619995</v>
      </c>
      <c r="D764" s="23">
        <f t="shared" si="103"/>
        <v>6.5881308433302088E-4</v>
      </c>
      <c r="E764" s="23">
        <f t="shared" si="107"/>
        <v>1.4684134742911079</v>
      </c>
      <c r="F764" s="47">
        <v>41822</v>
      </c>
      <c r="G764" s="183">
        <v>39.072501000000003</v>
      </c>
      <c r="H764" s="48">
        <f t="shared" si="104"/>
        <v>1.6675666198683992E-2</v>
      </c>
      <c r="I764" s="23">
        <f t="shared" si="105"/>
        <v>1.3678218535899171</v>
      </c>
      <c r="L764" s="22"/>
      <c r="N764" s="50">
        <f t="shared" si="99"/>
        <v>41822</v>
      </c>
      <c r="O764" s="51">
        <f t="shared" si="106"/>
        <v>153.41143713879489</v>
      </c>
      <c r="P764" s="51">
        <f t="shared" si="100"/>
        <v>136.35586707986096</v>
      </c>
      <c r="Q764" s="56">
        <f t="shared" si="101"/>
        <v>1974.619995</v>
      </c>
      <c r="R764" s="52">
        <f t="shared" si="102"/>
        <v>39.072501000000003</v>
      </c>
    </row>
    <row r="765" spans="2:18">
      <c r="B765" s="47">
        <v>41823</v>
      </c>
      <c r="C765" s="183">
        <v>1985.4399410000001</v>
      </c>
      <c r="D765" s="23">
        <f t="shared" si="103"/>
        <v>5.4795079698359839E-3</v>
      </c>
      <c r="E765" s="23">
        <f t="shared" si="107"/>
        <v>1.4738929822609439</v>
      </c>
      <c r="F765" s="47">
        <v>41823</v>
      </c>
      <c r="G765" s="183">
        <v>39.015188000000002</v>
      </c>
      <c r="H765" s="48">
        <f t="shared" si="104"/>
        <v>-1.4668372521124962E-3</v>
      </c>
      <c r="I765" s="23">
        <f t="shared" si="105"/>
        <v>1.3663550163378047</v>
      </c>
      <c r="L765" s="22"/>
      <c r="N765" s="50">
        <f t="shared" si="99"/>
        <v>41823</v>
      </c>
      <c r="O765" s="51">
        <f t="shared" si="106"/>
        <v>154.25205633126092</v>
      </c>
      <c r="P765" s="51">
        <f t="shared" si="100"/>
        <v>136.15585521448415</v>
      </c>
      <c r="Q765" s="56">
        <f t="shared" si="101"/>
        <v>1985.4399410000001</v>
      </c>
      <c r="R765" s="52">
        <f t="shared" si="102"/>
        <v>39.015188000000002</v>
      </c>
    </row>
    <row r="766" spans="2:18">
      <c r="B766" s="47">
        <v>41827</v>
      </c>
      <c r="C766" s="183">
        <v>1977.650024</v>
      </c>
      <c r="D766" s="23">
        <f t="shared" si="103"/>
        <v>-3.9235218548472339E-3</v>
      </c>
      <c r="E766" s="23">
        <f t="shared" si="107"/>
        <v>1.4699694604060967</v>
      </c>
      <c r="F766" s="47">
        <v>41827</v>
      </c>
      <c r="G766" s="183">
        <v>39.015188000000002</v>
      </c>
      <c r="H766" s="48">
        <f t="shared" si="104"/>
        <v>0</v>
      </c>
      <c r="I766" s="23">
        <f t="shared" si="105"/>
        <v>1.3663550163378047</v>
      </c>
      <c r="N766" s="50">
        <f t="shared" si="99"/>
        <v>41827</v>
      </c>
      <c r="O766" s="51">
        <f t="shared" si="106"/>
        <v>153.6468450170901</v>
      </c>
      <c r="P766" s="51">
        <f t="shared" si="100"/>
        <v>136.15585521448415</v>
      </c>
      <c r="Q766" s="56">
        <f t="shared" si="101"/>
        <v>1977.650024</v>
      </c>
      <c r="R766" s="52">
        <f t="shared" si="102"/>
        <v>39.015188000000002</v>
      </c>
    </row>
    <row r="767" spans="2:18">
      <c r="B767" s="47">
        <v>41828</v>
      </c>
      <c r="C767" s="183">
        <v>1963.709961</v>
      </c>
      <c r="D767" s="23">
        <f t="shared" si="103"/>
        <v>-7.0488017752527998E-3</v>
      </c>
      <c r="E767" s="23">
        <f t="shared" si="107"/>
        <v>1.4629206586308439</v>
      </c>
      <c r="F767" s="47">
        <v>41828</v>
      </c>
      <c r="G767" s="183">
        <v>39.275706</v>
      </c>
      <c r="H767" s="48">
        <f t="shared" si="104"/>
        <v>6.677348318813614E-3</v>
      </c>
      <c r="I767" s="23">
        <f t="shared" si="105"/>
        <v>1.3730323646566183</v>
      </c>
      <c r="L767" s="22"/>
      <c r="N767" s="50">
        <f t="shared" si="99"/>
        <v>41828</v>
      </c>
      <c r="O767" s="51">
        <f t="shared" si="106"/>
        <v>152.56381886317163</v>
      </c>
      <c r="P767" s="51">
        <f t="shared" si="100"/>
        <v>137.06501528539721</v>
      </c>
      <c r="Q767" s="56">
        <f t="shared" si="101"/>
        <v>1963.709961</v>
      </c>
      <c r="R767" s="52">
        <f t="shared" si="102"/>
        <v>39.275706</v>
      </c>
    </row>
    <row r="768" spans="2:18">
      <c r="B768" s="47">
        <v>41829</v>
      </c>
      <c r="C768" s="183">
        <v>1972.829956</v>
      </c>
      <c r="D768" s="23">
        <f t="shared" si="103"/>
        <v>4.6442678303448837E-3</v>
      </c>
      <c r="E768" s="23">
        <f t="shared" si="107"/>
        <v>1.4675649264611887</v>
      </c>
      <c r="F768" s="47">
        <v>41829</v>
      </c>
      <c r="G768" s="183">
        <v>39.504962999999996</v>
      </c>
      <c r="H768" s="48">
        <f t="shared" si="104"/>
        <v>5.8371197706794664E-3</v>
      </c>
      <c r="I768" s="23">
        <f t="shared" si="105"/>
        <v>1.3788694844272977</v>
      </c>
      <c r="L768" s="22"/>
      <c r="N768" s="50">
        <f t="shared" si="99"/>
        <v>41829</v>
      </c>
      <c r="O768" s="51">
        <f t="shared" si="106"/>
        <v>153.27236609919242</v>
      </c>
      <c r="P768" s="51">
        <f t="shared" si="100"/>
        <v>137.8650801959881</v>
      </c>
      <c r="Q768" s="56">
        <f t="shared" si="101"/>
        <v>1972.829956</v>
      </c>
      <c r="R768" s="52">
        <f t="shared" si="102"/>
        <v>39.504962999999996</v>
      </c>
    </row>
    <row r="769" spans="2:18">
      <c r="B769" s="47">
        <v>41830</v>
      </c>
      <c r="C769" s="183">
        <v>1964.6800539999999</v>
      </c>
      <c r="D769" s="23">
        <f t="shared" si="103"/>
        <v>-4.1310716999271024E-3</v>
      </c>
      <c r="E769" s="23">
        <f t="shared" si="107"/>
        <v>1.4634338547612615</v>
      </c>
      <c r="F769" s="47">
        <v>41830</v>
      </c>
      <c r="G769" s="183">
        <v>39.989528</v>
      </c>
      <c r="H769" s="48">
        <f t="shared" si="104"/>
        <v>1.2265927195021176E-2</v>
      </c>
      <c r="I769" s="23">
        <f t="shared" si="105"/>
        <v>1.3911354116223189</v>
      </c>
      <c r="L769" s="22"/>
      <c r="N769" s="50">
        <f t="shared" si="99"/>
        <v>41830</v>
      </c>
      <c r="O769" s="51">
        <f t="shared" si="106"/>
        <v>152.63918696521915</v>
      </c>
      <c r="P769" s="51">
        <f t="shared" si="100"/>
        <v>139.55612323240783</v>
      </c>
      <c r="Q769" s="56">
        <f t="shared" si="101"/>
        <v>1964.6800539999999</v>
      </c>
      <c r="R769" s="52">
        <f t="shared" si="102"/>
        <v>39.989528</v>
      </c>
    </row>
    <row r="770" spans="2:18">
      <c r="B770" s="47">
        <v>41831</v>
      </c>
      <c r="C770" s="183">
        <v>1967.5699460000001</v>
      </c>
      <c r="D770" s="23">
        <f t="shared" si="103"/>
        <v>1.4709224507656327E-3</v>
      </c>
      <c r="E770" s="23">
        <f t="shared" si="107"/>
        <v>1.4649047772120272</v>
      </c>
      <c r="F770" s="47">
        <v>41831</v>
      </c>
      <c r="G770" s="183">
        <v>39.906157</v>
      </c>
      <c r="H770" s="48">
        <f t="shared" si="104"/>
        <v>-2.0848208060870732E-3</v>
      </c>
      <c r="I770" s="23">
        <f t="shared" si="105"/>
        <v>1.3890505908162318</v>
      </c>
      <c r="L770" s="22"/>
      <c r="N770" s="50">
        <f t="shared" si="99"/>
        <v>41831</v>
      </c>
      <c r="O770" s="51">
        <f t="shared" si="106"/>
        <v>152.86370737219292</v>
      </c>
      <c r="P770" s="51">
        <f t="shared" si="100"/>
        <v>139.26517372307606</v>
      </c>
      <c r="Q770" s="56">
        <f t="shared" si="101"/>
        <v>1967.5699460000001</v>
      </c>
      <c r="R770" s="52">
        <f t="shared" si="102"/>
        <v>39.906157</v>
      </c>
    </row>
    <row r="771" spans="2:18">
      <c r="B771" s="47">
        <v>41834</v>
      </c>
      <c r="C771" s="183">
        <v>1977.099976</v>
      </c>
      <c r="D771" s="23">
        <f t="shared" si="103"/>
        <v>4.8435533483188742E-3</v>
      </c>
      <c r="E771" s="23">
        <f t="shared" si="107"/>
        <v>1.469748330560346</v>
      </c>
      <c r="F771" s="47">
        <v>41834</v>
      </c>
      <c r="G771" s="183">
        <v>40.010367000000002</v>
      </c>
      <c r="H771" s="48">
        <f t="shared" si="104"/>
        <v>2.6113764850872467E-3</v>
      </c>
      <c r="I771" s="23">
        <f t="shared" si="105"/>
        <v>1.3916619673013191</v>
      </c>
      <c r="L771" s="22"/>
      <c r="N771" s="50">
        <f t="shared" si="99"/>
        <v>41834</v>
      </c>
      <c r="O771" s="51">
        <f t="shared" si="106"/>
        <v>153.60411089387196</v>
      </c>
      <c r="P771" s="51">
        <f t="shared" si="100"/>
        <v>139.62884752292811</v>
      </c>
      <c r="Q771" s="56">
        <f t="shared" si="101"/>
        <v>1977.099976</v>
      </c>
      <c r="R771" s="52">
        <f t="shared" si="102"/>
        <v>40.010367000000002</v>
      </c>
    </row>
    <row r="772" spans="2:18">
      <c r="B772" s="47">
        <v>41835</v>
      </c>
      <c r="C772" s="183">
        <v>1973.280029</v>
      </c>
      <c r="D772" s="23">
        <f t="shared" si="103"/>
        <v>-1.9320960226444361E-3</v>
      </c>
      <c r="E772" s="23">
        <f t="shared" si="107"/>
        <v>1.4678162345377017</v>
      </c>
      <c r="F772" s="47">
        <v>41835</v>
      </c>
      <c r="G772" s="183">
        <v>39.994737999999998</v>
      </c>
      <c r="H772" s="48">
        <f t="shared" si="104"/>
        <v>-3.906237600870277E-4</v>
      </c>
      <c r="I772" s="23">
        <f t="shared" si="105"/>
        <v>1.3912713435412321</v>
      </c>
      <c r="L772" s="22"/>
      <c r="N772" s="50">
        <f t="shared" ref="N772:N835" si="108">B772</f>
        <v>41835</v>
      </c>
      <c r="O772" s="51">
        <f t="shared" si="106"/>
        <v>153.30733300215206</v>
      </c>
      <c r="P772" s="51">
        <f t="shared" ref="P772:P835" si="109">(R772/$R$3)*100</f>
        <v>139.57430517749205</v>
      </c>
      <c r="Q772" s="56">
        <f t="shared" ref="Q772:Q835" si="110">C772</f>
        <v>1973.280029</v>
      </c>
      <c r="R772" s="52">
        <f t="shared" ref="R772:R835" si="111">G772</f>
        <v>39.994737999999998</v>
      </c>
    </row>
    <row r="773" spans="2:18">
      <c r="B773" s="47">
        <v>41836</v>
      </c>
      <c r="C773" s="183">
        <v>1981.5699460000001</v>
      </c>
      <c r="D773" s="23">
        <f t="shared" ref="D773:D836" si="112">C773/C772-1</f>
        <v>4.2010849337998923E-3</v>
      </c>
      <c r="E773" s="23">
        <f t="shared" si="107"/>
        <v>1.4720173194715016</v>
      </c>
      <c r="F773" s="47">
        <v>41836</v>
      </c>
      <c r="G773" s="183">
        <v>39.911372</v>
      </c>
      <c r="H773" s="48">
        <f t="shared" ref="H773:H836" si="113">G773/G772-1</f>
        <v>-2.0844242060042983E-3</v>
      </c>
      <c r="I773" s="23">
        <f t="shared" ref="I773:I836" si="114">I772+H773</f>
        <v>1.3891869193352278</v>
      </c>
      <c r="L773" s="22"/>
      <c r="N773" s="50">
        <f t="shared" si="108"/>
        <v>41836</v>
      </c>
      <c r="O773" s="51">
        <f t="shared" ref="O773:O836" si="115">(Q773/$Q$3)*100</f>
        <v>153.95139012906844</v>
      </c>
      <c r="P773" s="51">
        <f t="shared" si="109"/>
        <v>139.28337311724388</v>
      </c>
      <c r="Q773" s="56">
        <f t="shared" si="110"/>
        <v>1981.5699460000001</v>
      </c>
      <c r="R773" s="52">
        <f t="shared" si="111"/>
        <v>39.911372</v>
      </c>
    </row>
    <row r="774" spans="2:18">
      <c r="B774" s="47">
        <v>41837</v>
      </c>
      <c r="C774" s="183">
        <v>1958.119995</v>
      </c>
      <c r="D774" s="23">
        <f t="shared" si="112"/>
        <v>-1.1834026372541717E-2</v>
      </c>
      <c r="E774" s="23">
        <f t="shared" ref="E774:E837" si="116">E773+D774</f>
        <v>1.46018329309896</v>
      </c>
      <c r="F774" s="47">
        <v>41837</v>
      </c>
      <c r="G774" s="183">
        <v>39.729010000000002</v>
      </c>
      <c r="H774" s="48">
        <f t="shared" si="113"/>
        <v>-4.5691739186515257E-3</v>
      </c>
      <c r="I774" s="23">
        <f t="shared" si="114"/>
        <v>1.3846177454165762</v>
      </c>
      <c r="L774" s="22"/>
      <c r="N774" s="50">
        <f t="shared" si="108"/>
        <v>41837</v>
      </c>
      <c r="O774" s="51">
        <f t="shared" si="115"/>
        <v>152.12952531819158</v>
      </c>
      <c r="P774" s="51">
        <f t="shared" si="109"/>
        <v>138.64696316149477</v>
      </c>
      <c r="Q774" s="56">
        <f t="shared" si="110"/>
        <v>1958.119995</v>
      </c>
      <c r="R774" s="52">
        <f t="shared" si="111"/>
        <v>39.729010000000002</v>
      </c>
    </row>
    <row r="775" spans="2:18">
      <c r="B775" s="47">
        <v>41838</v>
      </c>
      <c r="C775" s="183">
        <v>1978.219971</v>
      </c>
      <c r="D775" s="23">
        <f t="shared" si="112"/>
        <v>1.0264935780914586E-2</v>
      </c>
      <c r="E775" s="23">
        <f t="shared" si="116"/>
        <v>1.4704482288798746</v>
      </c>
      <c r="F775" s="47">
        <v>41838</v>
      </c>
      <c r="G775" s="183">
        <v>39.869686999999999</v>
      </c>
      <c r="H775" s="48">
        <f t="shared" si="113"/>
        <v>3.5409138058057898E-3</v>
      </c>
      <c r="I775" s="23">
        <f t="shared" si="114"/>
        <v>1.388158659222382</v>
      </c>
      <c r="L775" s="22"/>
      <c r="N775" s="50">
        <f t="shared" si="108"/>
        <v>41838</v>
      </c>
      <c r="O775" s="51">
        <f t="shared" si="115"/>
        <v>153.69112512596385</v>
      </c>
      <c r="P775" s="51">
        <f t="shared" si="109"/>
        <v>139.13790010748636</v>
      </c>
      <c r="Q775" s="56">
        <f t="shared" si="110"/>
        <v>1978.219971</v>
      </c>
      <c r="R775" s="52">
        <f t="shared" si="111"/>
        <v>39.869686999999999</v>
      </c>
    </row>
    <row r="776" spans="2:18">
      <c r="B776" s="47">
        <v>41841</v>
      </c>
      <c r="C776" s="183">
        <v>1973.630005</v>
      </c>
      <c r="D776" s="23">
        <f t="shared" si="112"/>
        <v>-2.3202505622667013E-3</v>
      </c>
      <c r="E776" s="23">
        <f t="shared" si="116"/>
        <v>1.4681279783176078</v>
      </c>
      <c r="F776" s="47">
        <v>41841</v>
      </c>
      <c r="G776" s="183">
        <v>39.656064999999998</v>
      </c>
      <c r="H776" s="48">
        <f t="shared" si="113"/>
        <v>-5.3580054440859337E-3</v>
      </c>
      <c r="I776" s="23">
        <f t="shared" si="114"/>
        <v>1.382800653778296</v>
      </c>
      <c r="L776" s="22"/>
      <c r="N776" s="50">
        <f t="shared" si="108"/>
        <v>41841</v>
      </c>
      <c r="O776" s="51">
        <f t="shared" si="115"/>
        <v>153.33452320647493</v>
      </c>
      <c r="P776" s="51">
        <f t="shared" si="109"/>
        <v>138.39239848123174</v>
      </c>
      <c r="Q776" s="56">
        <f t="shared" si="110"/>
        <v>1973.630005</v>
      </c>
      <c r="R776" s="52">
        <f t="shared" si="111"/>
        <v>39.656064999999998</v>
      </c>
    </row>
    <row r="777" spans="2:18">
      <c r="B777" s="47">
        <v>41842</v>
      </c>
      <c r="C777" s="183">
        <v>1983.530029</v>
      </c>
      <c r="D777" s="23">
        <f t="shared" si="112"/>
        <v>5.0161499242102892E-3</v>
      </c>
      <c r="E777" s="23">
        <f t="shared" si="116"/>
        <v>1.4731441282418181</v>
      </c>
      <c r="F777" s="47">
        <v>41842</v>
      </c>
      <c r="G777" s="183">
        <v>40.052052000000003</v>
      </c>
      <c r="H777" s="48">
        <f t="shared" si="113"/>
        <v>9.9855343690808951E-3</v>
      </c>
      <c r="I777" s="23">
        <f t="shared" si="114"/>
        <v>1.3927861881473769</v>
      </c>
      <c r="L777" s="22"/>
      <c r="N777" s="50">
        <f t="shared" si="108"/>
        <v>41842</v>
      </c>
      <c r="O777" s="51">
        <f t="shared" si="115"/>
        <v>154.10367216343593</v>
      </c>
      <c r="P777" s="51">
        <f t="shared" si="109"/>
        <v>139.77432053268564</v>
      </c>
      <c r="Q777" s="56">
        <f t="shared" si="110"/>
        <v>1983.530029</v>
      </c>
      <c r="R777" s="52">
        <f t="shared" si="111"/>
        <v>40.052052000000003</v>
      </c>
    </row>
    <row r="778" spans="2:18">
      <c r="B778" s="47">
        <v>41843</v>
      </c>
      <c r="C778" s="183">
        <v>1987.01001</v>
      </c>
      <c r="D778" s="23">
        <f t="shared" si="112"/>
        <v>1.7544382737448849E-3</v>
      </c>
      <c r="E778" s="23">
        <f t="shared" si="116"/>
        <v>1.4748985665155629</v>
      </c>
      <c r="F778" s="47">
        <v>41843</v>
      </c>
      <c r="G778" s="183">
        <v>40.036416000000003</v>
      </c>
      <c r="H778" s="48">
        <f t="shared" si="113"/>
        <v>-3.9039198291268562E-4</v>
      </c>
      <c r="I778" s="23">
        <f t="shared" si="114"/>
        <v>1.3923957961644642</v>
      </c>
      <c r="N778" s="50">
        <f t="shared" si="108"/>
        <v>41843</v>
      </c>
      <c r="O778" s="51">
        <f t="shared" si="115"/>
        <v>154.3740375440041</v>
      </c>
      <c r="P778" s="51">
        <f t="shared" si="109"/>
        <v>139.71975375853262</v>
      </c>
      <c r="Q778" s="56">
        <f t="shared" si="110"/>
        <v>1987.01001</v>
      </c>
      <c r="R778" s="52">
        <f t="shared" si="111"/>
        <v>40.036416000000003</v>
      </c>
    </row>
    <row r="779" spans="2:18">
      <c r="B779" s="47">
        <v>41844</v>
      </c>
      <c r="C779" s="183">
        <v>1987.9799800000001</v>
      </c>
      <c r="D779" s="23">
        <f t="shared" si="112"/>
        <v>4.8815556797321413E-4</v>
      </c>
      <c r="E779" s="23">
        <f t="shared" si="116"/>
        <v>1.4753867220835362</v>
      </c>
      <c r="F779" s="47">
        <v>41844</v>
      </c>
      <c r="G779" s="183">
        <v>40.119787000000002</v>
      </c>
      <c r="H779" s="48">
        <f t="shared" si="113"/>
        <v>2.0823792019744047E-3</v>
      </c>
      <c r="I779" s="23">
        <f t="shared" si="114"/>
        <v>1.3944781753664386</v>
      </c>
      <c r="L779" s="22"/>
      <c r="N779" s="50">
        <f t="shared" si="108"/>
        <v>41844</v>
      </c>
      <c r="O779" s="51">
        <f t="shared" si="115"/>
        <v>154.44939608998172</v>
      </c>
      <c r="P779" s="51">
        <f t="shared" si="109"/>
        <v>140.01070326786439</v>
      </c>
      <c r="Q779" s="56">
        <f t="shared" si="110"/>
        <v>1987.9799800000001</v>
      </c>
      <c r="R779" s="52">
        <f t="shared" si="111"/>
        <v>40.119787000000002</v>
      </c>
    </row>
    <row r="780" spans="2:18">
      <c r="B780" s="47">
        <v>41845</v>
      </c>
      <c r="C780" s="183">
        <v>1978.339966</v>
      </c>
      <c r="D780" s="23">
        <f t="shared" si="112"/>
        <v>-4.8491504426518839E-3</v>
      </c>
      <c r="E780" s="23">
        <f t="shared" si="116"/>
        <v>1.4705375716408842</v>
      </c>
      <c r="F780" s="47">
        <v>41845</v>
      </c>
      <c r="G780" s="183">
        <v>39.937424999999998</v>
      </c>
      <c r="H780" s="48">
        <f t="shared" si="113"/>
        <v>-4.5454378907845427E-3</v>
      </c>
      <c r="I780" s="23">
        <f t="shared" si="114"/>
        <v>1.389932737475654</v>
      </c>
      <c r="L780" s="22"/>
      <c r="N780" s="50">
        <f t="shared" si="108"/>
        <v>41845</v>
      </c>
      <c r="O780" s="51">
        <f t="shared" si="115"/>
        <v>153.70044773256467</v>
      </c>
      <c r="P780" s="51">
        <f t="shared" si="109"/>
        <v>139.37429331211524</v>
      </c>
      <c r="Q780" s="56">
        <f t="shared" si="110"/>
        <v>1978.339966</v>
      </c>
      <c r="R780" s="52">
        <f t="shared" si="111"/>
        <v>39.937424999999998</v>
      </c>
    </row>
    <row r="781" spans="2:18">
      <c r="B781" s="47">
        <v>41848</v>
      </c>
      <c r="C781" s="183">
        <v>1978.910034</v>
      </c>
      <c r="D781" s="23">
        <f t="shared" si="112"/>
        <v>2.8815472052179381E-4</v>
      </c>
      <c r="E781" s="23">
        <f t="shared" si="116"/>
        <v>1.470825726361406</v>
      </c>
      <c r="F781" s="47">
        <v>41848</v>
      </c>
      <c r="G781" s="183">
        <v>39.843637000000001</v>
      </c>
      <c r="H781" s="48">
        <f t="shared" si="113"/>
        <v>-2.3483737371650104E-3</v>
      </c>
      <c r="I781" s="23">
        <f t="shared" si="114"/>
        <v>1.387584363738489</v>
      </c>
      <c r="L781" s="22"/>
      <c r="N781" s="50">
        <f t="shared" si="108"/>
        <v>41848</v>
      </c>
      <c r="O781" s="51">
        <f t="shared" si="115"/>
        <v>153.74473724212515</v>
      </c>
      <c r="P781" s="51">
        <f t="shared" si="109"/>
        <v>139.04699038206513</v>
      </c>
      <c r="Q781" s="56">
        <f t="shared" si="110"/>
        <v>1978.910034</v>
      </c>
      <c r="R781" s="52">
        <f t="shared" si="111"/>
        <v>39.843637000000001</v>
      </c>
    </row>
    <row r="782" spans="2:18">
      <c r="B782" s="47">
        <v>41849</v>
      </c>
      <c r="C782" s="183">
        <v>1969.9499510000001</v>
      </c>
      <c r="D782" s="23">
        <f t="shared" si="112"/>
        <v>-4.5277869362705392E-3</v>
      </c>
      <c r="E782" s="23">
        <f t="shared" si="116"/>
        <v>1.4662979394251354</v>
      </c>
      <c r="F782" s="47">
        <v>41849</v>
      </c>
      <c r="G782" s="183">
        <v>39.775899000000003</v>
      </c>
      <c r="H782" s="48">
        <f t="shared" si="113"/>
        <v>-1.7000958019971479E-3</v>
      </c>
      <c r="I782" s="23">
        <f t="shared" si="114"/>
        <v>1.385884267936492</v>
      </c>
      <c r="N782" s="50">
        <f t="shared" si="108"/>
        <v>41849</v>
      </c>
      <c r="O782" s="51">
        <f t="shared" si="115"/>
        <v>153.04861382931989</v>
      </c>
      <c r="P782" s="51">
        <f t="shared" si="109"/>
        <v>138.81059717743625</v>
      </c>
      <c r="Q782" s="56">
        <f t="shared" si="110"/>
        <v>1969.9499510000001</v>
      </c>
      <c r="R782" s="52">
        <f t="shared" si="111"/>
        <v>39.775899000000003</v>
      </c>
    </row>
    <row r="783" spans="2:18">
      <c r="B783" s="47">
        <v>41850</v>
      </c>
      <c r="C783" s="183">
        <v>1970.0699460000001</v>
      </c>
      <c r="D783" s="23">
        <f t="shared" si="112"/>
        <v>6.0912715035721376E-5</v>
      </c>
      <c r="E783" s="23">
        <f t="shared" si="116"/>
        <v>1.4663588521401711</v>
      </c>
      <c r="F783" s="47">
        <v>41850</v>
      </c>
      <c r="G783" s="183">
        <v>39.64564</v>
      </c>
      <c r="H783" s="48">
        <f t="shared" si="113"/>
        <v>-3.2748222736588284E-3</v>
      </c>
      <c r="I783" s="23">
        <f t="shared" si="114"/>
        <v>1.3826094456628333</v>
      </c>
      <c r="L783" s="22"/>
      <c r="N783" s="50">
        <f t="shared" si="108"/>
        <v>41850</v>
      </c>
      <c r="O783" s="51">
        <f t="shared" si="115"/>
        <v>153.05793643592068</v>
      </c>
      <c r="P783" s="51">
        <f t="shared" si="109"/>
        <v>138.35601714197969</v>
      </c>
      <c r="Q783" s="56">
        <f t="shared" si="110"/>
        <v>1970.0699460000001</v>
      </c>
      <c r="R783" s="52">
        <f t="shared" si="111"/>
        <v>39.64564</v>
      </c>
    </row>
    <row r="784" spans="2:18">
      <c r="B784" s="47">
        <v>41851</v>
      </c>
      <c r="C784" s="183">
        <v>1930.670044</v>
      </c>
      <c r="D784" s="23">
        <f t="shared" si="112"/>
        <v>-1.9999240169110255E-2</v>
      </c>
      <c r="E784" s="23">
        <f t="shared" si="116"/>
        <v>1.4463596119710609</v>
      </c>
      <c r="F784" s="47">
        <v>41851</v>
      </c>
      <c r="G784" s="183">
        <v>38.916193</v>
      </c>
      <c r="H784" s="48">
        <f t="shared" si="113"/>
        <v>-1.8399173276052561E-2</v>
      </c>
      <c r="I784" s="23">
        <f t="shared" si="114"/>
        <v>1.3642102723867806</v>
      </c>
      <c r="N784" s="50">
        <f t="shared" si="108"/>
        <v>41851</v>
      </c>
      <c r="O784" s="51">
        <f t="shared" si="115"/>
        <v>149.9968940053503</v>
      </c>
      <c r="P784" s="51">
        <f t="shared" si="109"/>
        <v>135.81038080879992</v>
      </c>
      <c r="Q784" s="56">
        <f t="shared" si="110"/>
        <v>1930.670044</v>
      </c>
      <c r="R784" s="52">
        <f t="shared" si="111"/>
        <v>38.916193</v>
      </c>
    </row>
    <row r="785" spans="2:18">
      <c r="B785" s="47">
        <v>41852</v>
      </c>
      <c r="C785" s="183">
        <v>1925.150024</v>
      </c>
      <c r="D785" s="23">
        <f t="shared" si="112"/>
        <v>-2.8591213797275472E-3</v>
      </c>
      <c r="E785" s="23">
        <f t="shared" si="116"/>
        <v>1.4435004905913333</v>
      </c>
      <c r="F785" s="47">
        <v>41852</v>
      </c>
      <c r="G785" s="183">
        <v>39.062083999999999</v>
      </c>
      <c r="H785" s="48">
        <f t="shared" si="113"/>
        <v>3.7488507675969007E-3</v>
      </c>
      <c r="I785" s="23">
        <f t="shared" si="114"/>
        <v>1.3679591231543775</v>
      </c>
      <c r="N785" s="50">
        <f t="shared" si="108"/>
        <v>41852</v>
      </c>
      <c r="O785" s="51">
        <f t="shared" si="115"/>
        <v>149.5680346788069</v>
      </c>
      <c r="P785" s="51">
        <f t="shared" si="109"/>
        <v>136.31951365914261</v>
      </c>
      <c r="Q785" s="56">
        <f t="shared" si="110"/>
        <v>1925.150024</v>
      </c>
      <c r="R785" s="52">
        <f t="shared" si="111"/>
        <v>39.062083999999999</v>
      </c>
    </row>
    <row r="786" spans="2:18">
      <c r="B786" s="47">
        <v>41855</v>
      </c>
      <c r="C786" s="183">
        <v>1938.98999</v>
      </c>
      <c r="D786" s="23">
        <f t="shared" si="112"/>
        <v>7.1890324532961625E-3</v>
      </c>
      <c r="E786" s="23">
        <f t="shared" si="116"/>
        <v>1.4506895230446295</v>
      </c>
      <c r="F786" s="47">
        <v>41855</v>
      </c>
      <c r="G786" s="183">
        <v>39.036029999999997</v>
      </c>
      <c r="H786" s="48">
        <f t="shared" si="113"/>
        <v>-6.6698950317145567E-4</v>
      </c>
      <c r="I786" s="23">
        <f t="shared" si="114"/>
        <v>1.3672921336512061</v>
      </c>
      <c r="L786" s="22"/>
      <c r="N786" s="50">
        <f t="shared" si="108"/>
        <v>41855</v>
      </c>
      <c r="O786" s="51">
        <f t="shared" si="115"/>
        <v>150.64328413408856</v>
      </c>
      <c r="P786" s="51">
        <f t="shared" si="109"/>
        <v>136.22858997445454</v>
      </c>
      <c r="Q786" s="56">
        <f t="shared" si="110"/>
        <v>1938.98999</v>
      </c>
      <c r="R786" s="52">
        <f t="shared" si="111"/>
        <v>39.036029999999997</v>
      </c>
    </row>
    <row r="787" spans="2:18">
      <c r="B787" s="47">
        <v>41856</v>
      </c>
      <c r="C787" s="183">
        <v>1920.209961</v>
      </c>
      <c r="D787" s="23">
        <f t="shared" si="112"/>
        <v>-9.6854698048235432E-3</v>
      </c>
      <c r="E787" s="23">
        <f t="shared" si="116"/>
        <v>1.4410040532398058</v>
      </c>
      <c r="F787" s="47">
        <v>41856</v>
      </c>
      <c r="G787" s="183">
        <v>38.796351999999999</v>
      </c>
      <c r="H787" s="48">
        <f t="shared" si="113"/>
        <v>-6.1399174045105864E-3</v>
      </c>
      <c r="I787" s="23">
        <f t="shared" si="114"/>
        <v>1.3611522162466954</v>
      </c>
      <c r="L787" s="22"/>
      <c r="N787" s="50">
        <f t="shared" si="108"/>
        <v>41856</v>
      </c>
      <c r="O787" s="51">
        <f t="shared" si="115"/>
        <v>149.1842331543084</v>
      </c>
      <c r="P787" s="51">
        <f t="shared" si="109"/>
        <v>135.39215768387842</v>
      </c>
      <c r="Q787" s="56">
        <f t="shared" si="110"/>
        <v>1920.209961</v>
      </c>
      <c r="R787" s="52">
        <f t="shared" si="111"/>
        <v>38.796351999999999</v>
      </c>
    </row>
    <row r="788" spans="2:18">
      <c r="B788" s="47">
        <v>41857</v>
      </c>
      <c r="C788" s="183">
        <v>1920.23999</v>
      </c>
      <c r="D788" s="23">
        <f t="shared" si="112"/>
        <v>1.5638394035066838E-5</v>
      </c>
      <c r="E788" s="23">
        <f t="shared" si="116"/>
        <v>1.4410196916338409</v>
      </c>
      <c r="F788" s="47">
        <v>41857</v>
      </c>
      <c r="G788" s="183">
        <v>38.806776999999997</v>
      </c>
      <c r="H788" s="48">
        <f t="shared" si="113"/>
        <v>2.6871083136881246E-4</v>
      </c>
      <c r="I788" s="23">
        <f t="shared" si="114"/>
        <v>1.3614209270780642</v>
      </c>
      <c r="L788" s="22"/>
      <c r="N788" s="50">
        <f t="shared" si="108"/>
        <v>41857</v>
      </c>
      <c r="O788" s="51">
        <f t="shared" si="115"/>
        <v>149.18656615613025</v>
      </c>
      <c r="P788" s="51">
        <f t="shared" si="109"/>
        <v>135.42853902313047</v>
      </c>
      <c r="Q788" s="56">
        <f t="shared" si="110"/>
        <v>1920.23999</v>
      </c>
      <c r="R788" s="52">
        <f t="shared" si="111"/>
        <v>38.806776999999997</v>
      </c>
    </row>
    <row r="789" spans="2:18">
      <c r="B789" s="47">
        <v>41858</v>
      </c>
      <c r="C789" s="183">
        <v>1909.5699460000001</v>
      </c>
      <c r="D789" s="23">
        <f t="shared" si="112"/>
        <v>-5.5566200347696437E-3</v>
      </c>
      <c r="E789" s="23">
        <f t="shared" si="116"/>
        <v>1.4354630715990713</v>
      </c>
      <c r="F789" s="47">
        <v>41858</v>
      </c>
      <c r="G789" s="183">
        <v>38.436838999999999</v>
      </c>
      <c r="H789" s="48">
        <f t="shared" si="113"/>
        <v>-9.5328194866581839E-3</v>
      </c>
      <c r="I789" s="23">
        <f t="shared" si="114"/>
        <v>1.351888107591406</v>
      </c>
      <c r="N789" s="50">
        <f t="shared" si="108"/>
        <v>41858</v>
      </c>
      <c r="O789" s="51">
        <f t="shared" si="115"/>
        <v>148.35759309370863</v>
      </c>
      <c r="P789" s="51">
        <f t="shared" si="109"/>
        <v>134.13752320728113</v>
      </c>
      <c r="Q789" s="56">
        <f t="shared" si="110"/>
        <v>1909.5699460000001</v>
      </c>
      <c r="R789" s="52">
        <f t="shared" si="111"/>
        <v>38.436838999999999</v>
      </c>
    </row>
    <row r="790" spans="2:18">
      <c r="B790" s="47">
        <v>41859</v>
      </c>
      <c r="C790" s="183">
        <v>1931.589966</v>
      </c>
      <c r="D790" s="23">
        <f t="shared" si="112"/>
        <v>1.1531402683691017E-2</v>
      </c>
      <c r="E790" s="23">
        <f t="shared" si="116"/>
        <v>1.4469944742827623</v>
      </c>
      <c r="F790" s="47">
        <v>41859</v>
      </c>
      <c r="G790" s="183">
        <v>38.504573999999998</v>
      </c>
      <c r="H790" s="48">
        <f t="shared" si="113"/>
        <v>1.7622416869398361E-3</v>
      </c>
      <c r="I790" s="23">
        <f t="shared" si="114"/>
        <v>1.3536503492783458</v>
      </c>
      <c r="L790" s="22"/>
      <c r="N790" s="50">
        <f t="shared" si="108"/>
        <v>41859</v>
      </c>
      <c r="O790" s="51">
        <f t="shared" si="115"/>
        <v>150.06836424085535</v>
      </c>
      <c r="P790" s="51">
        <f t="shared" si="109"/>
        <v>134.37390594245988</v>
      </c>
      <c r="Q790" s="56">
        <f t="shared" si="110"/>
        <v>1931.589966</v>
      </c>
      <c r="R790" s="52">
        <f t="shared" si="111"/>
        <v>38.504573999999998</v>
      </c>
    </row>
    <row r="791" spans="2:18">
      <c r="B791" s="47">
        <v>41862</v>
      </c>
      <c r="C791" s="183">
        <v>1936.920044</v>
      </c>
      <c r="D791" s="23">
        <f t="shared" si="112"/>
        <v>2.7594251853759744E-3</v>
      </c>
      <c r="E791" s="23">
        <f t="shared" si="116"/>
        <v>1.4497538994681383</v>
      </c>
      <c r="F791" s="47">
        <v>41862</v>
      </c>
      <c r="G791" s="183">
        <v>38.660882000000001</v>
      </c>
      <c r="H791" s="48">
        <f t="shared" si="113"/>
        <v>4.0594657663268752E-3</v>
      </c>
      <c r="I791" s="23">
        <f t="shared" si="114"/>
        <v>1.3577098150446727</v>
      </c>
      <c r="L791" s="22"/>
      <c r="N791" s="50">
        <f t="shared" si="108"/>
        <v>41862</v>
      </c>
      <c r="O791" s="51">
        <f t="shared" si="115"/>
        <v>150.48246666466974</v>
      </c>
      <c r="P791" s="51">
        <f t="shared" si="109"/>
        <v>134.91939221352095</v>
      </c>
      <c r="Q791" s="56">
        <f t="shared" si="110"/>
        <v>1936.920044</v>
      </c>
      <c r="R791" s="52">
        <f t="shared" si="111"/>
        <v>38.660882000000001</v>
      </c>
    </row>
    <row r="792" spans="2:18">
      <c r="B792" s="47">
        <v>41863</v>
      </c>
      <c r="C792" s="183">
        <v>1933.75</v>
      </c>
      <c r="D792" s="23">
        <f t="shared" si="112"/>
        <v>-1.6366416413624574E-3</v>
      </c>
      <c r="E792" s="23">
        <f t="shared" si="116"/>
        <v>1.4481172578267758</v>
      </c>
      <c r="F792" s="47">
        <v>41863</v>
      </c>
      <c r="G792" s="183">
        <v>38.697356999999997</v>
      </c>
      <c r="H792" s="48">
        <f t="shared" si="113"/>
        <v>9.4346011040302713E-4</v>
      </c>
      <c r="I792" s="23">
        <f t="shared" si="114"/>
        <v>1.3586532751550757</v>
      </c>
      <c r="N792" s="50">
        <f t="shared" si="108"/>
        <v>41863</v>
      </c>
      <c r="O792" s="51">
        <f t="shared" si="115"/>
        <v>150.2361807934314</v>
      </c>
      <c r="P792" s="51">
        <f t="shared" si="109"/>
        <v>135.04668327819419</v>
      </c>
      <c r="Q792" s="56">
        <f t="shared" si="110"/>
        <v>1933.75</v>
      </c>
      <c r="R792" s="52">
        <f t="shared" si="111"/>
        <v>38.697356999999997</v>
      </c>
    </row>
    <row r="793" spans="2:18">
      <c r="B793" s="47">
        <v>41864</v>
      </c>
      <c r="C793" s="183">
        <v>1946.719971</v>
      </c>
      <c r="D793" s="23">
        <f t="shared" si="112"/>
        <v>6.7071601809953751E-3</v>
      </c>
      <c r="E793" s="23">
        <f t="shared" si="116"/>
        <v>1.4548244180077712</v>
      </c>
      <c r="F793" s="47">
        <v>41864</v>
      </c>
      <c r="G793" s="183">
        <v>39.056873000000003</v>
      </c>
      <c r="H793" s="48">
        <f t="shared" si="113"/>
        <v>9.290453609015481E-3</v>
      </c>
      <c r="I793" s="23">
        <f t="shared" si="114"/>
        <v>1.3679437287640912</v>
      </c>
      <c r="N793" s="50">
        <f t="shared" si="108"/>
        <v>41864</v>
      </c>
      <c r="O793" s="51">
        <f t="shared" si="115"/>
        <v>151.24383892299394</v>
      </c>
      <c r="P793" s="51">
        <f t="shared" si="109"/>
        <v>136.30132822424167</v>
      </c>
      <c r="Q793" s="56">
        <f t="shared" si="110"/>
        <v>1946.719971</v>
      </c>
      <c r="R793" s="52">
        <f t="shared" si="111"/>
        <v>39.056873000000003</v>
      </c>
    </row>
    <row r="794" spans="2:18">
      <c r="B794" s="47">
        <v>41865</v>
      </c>
      <c r="C794" s="183">
        <v>1955.1800539999999</v>
      </c>
      <c r="D794" s="23">
        <f t="shared" si="112"/>
        <v>4.3458140492873554E-3</v>
      </c>
      <c r="E794" s="23">
        <f t="shared" si="116"/>
        <v>1.4591702320570585</v>
      </c>
      <c r="F794" s="47">
        <v>41865</v>
      </c>
      <c r="G794" s="183">
        <v>38.947453000000003</v>
      </c>
      <c r="H794" s="48">
        <f t="shared" si="113"/>
        <v>-2.8015555674413273E-3</v>
      </c>
      <c r="I794" s="23">
        <f t="shared" si="114"/>
        <v>1.36514217319665</v>
      </c>
      <c r="L794" s="22"/>
      <c r="N794" s="50">
        <f t="shared" si="108"/>
        <v>41865</v>
      </c>
      <c r="O794" s="51">
        <f t="shared" si="115"/>
        <v>151.90111652305362</v>
      </c>
      <c r="P794" s="51">
        <f t="shared" si="109"/>
        <v>135.91947247930537</v>
      </c>
      <c r="Q794" s="56">
        <f t="shared" si="110"/>
        <v>1955.1800539999999</v>
      </c>
      <c r="R794" s="52">
        <f t="shared" si="111"/>
        <v>38.947453000000003</v>
      </c>
    </row>
    <row r="795" spans="2:18">
      <c r="B795" s="47">
        <v>41866</v>
      </c>
      <c r="C795" s="183">
        <v>1955.0600589999999</v>
      </c>
      <c r="D795" s="23">
        <f t="shared" si="112"/>
        <v>-6.1372864230357926E-5</v>
      </c>
      <c r="E795" s="23">
        <f t="shared" si="116"/>
        <v>1.4591088591928281</v>
      </c>
      <c r="F795" s="47">
        <v>41866</v>
      </c>
      <c r="G795" s="184">
        <v>38.770302000000001</v>
      </c>
      <c r="H795" s="48">
        <f t="shared" si="113"/>
        <v>-4.5484617440838537E-3</v>
      </c>
      <c r="I795" s="23">
        <f t="shared" si="114"/>
        <v>1.3605937114525661</v>
      </c>
      <c r="L795" s="22"/>
      <c r="N795" s="50">
        <f t="shared" si="108"/>
        <v>41866</v>
      </c>
      <c r="O795" s="51">
        <f t="shared" si="115"/>
        <v>151.89179391645283</v>
      </c>
      <c r="P795" s="51">
        <f t="shared" si="109"/>
        <v>135.30124795845722</v>
      </c>
      <c r="Q795" s="56">
        <f t="shared" si="110"/>
        <v>1955.0600589999999</v>
      </c>
      <c r="R795" s="52">
        <f t="shared" si="111"/>
        <v>38.770302000000001</v>
      </c>
    </row>
    <row r="796" spans="2:18">
      <c r="B796" s="47">
        <v>41869</v>
      </c>
      <c r="C796" s="183">
        <v>1971.73999</v>
      </c>
      <c r="D796" s="23">
        <f t="shared" si="112"/>
        <v>8.5316719162744636E-3</v>
      </c>
      <c r="E796" s="23">
        <f t="shared" si="116"/>
        <v>1.4676405311091025</v>
      </c>
      <c r="F796" s="47">
        <v>41869</v>
      </c>
      <c r="G796" s="183">
        <v>39.187131999999998</v>
      </c>
      <c r="H796" s="48">
        <f t="shared" si="113"/>
        <v>1.0751270392477252E-2</v>
      </c>
      <c r="I796" s="23">
        <f t="shared" si="114"/>
        <v>1.3713449818450434</v>
      </c>
      <c r="L796" s="22"/>
      <c r="N796" s="50">
        <f t="shared" si="108"/>
        <v>41869</v>
      </c>
      <c r="O796" s="51">
        <f t="shared" si="115"/>
        <v>153.18768486892239</v>
      </c>
      <c r="P796" s="51">
        <f t="shared" si="109"/>
        <v>136.7559082596982</v>
      </c>
      <c r="Q796" s="56">
        <f t="shared" si="110"/>
        <v>1971.73999</v>
      </c>
      <c r="R796" s="52">
        <f t="shared" si="111"/>
        <v>39.187131999999998</v>
      </c>
    </row>
    <row r="797" spans="2:18">
      <c r="B797" s="47">
        <v>41870</v>
      </c>
      <c r="C797" s="183">
        <v>1981.599976</v>
      </c>
      <c r="D797" s="23">
        <f t="shared" si="112"/>
        <v>5.0006522411709664E-3</v>
      </c>
      <c r="E797" s="23">
        <f t="shared" si="116"/>
        <v>1.4726411833502735</v>
      </c>
      <c r="F797" s="47">
        <v>41870</v>
      </c>
      <c r="G797" s="183">
        <v>39.145446999999997</v>
      </c>
      <c r="H797" s="48">
        <f t="shared" si="113"/>
        <v>-1.0637420467515257E-3</v>
      </c>
      <c r="I797" s="23">
        <f t="shared" si="114"/>
        <v>1.3702812397982918</v>
      </c>
      <c r="L797" s="22"/>
      <c r="N797" s="50">
        <f t="shared" si="108"/>
        <v>41870</v>
      </c>
      <c r="O797" s="51">
        <f t="shared" si="115"/>
        <v>153.95372320858195</v>
      </c>
      <c r="P797" s="51">
        <f t="shared" si="109"/>
        <v>136.61043524994065</v>
      </c>
      <c r="Q797" s="56">
        <f t="shared" si="110"/>
        <v>1981.599976</v>
      </c>
      <c r="R797" s="52">
        <f t="shared" si="111"/>
        <v>39.145446999999997</v>
      </c>
    </row>
    <row r="798" spans="2:18">
      <c r="B798" s="47">
        <v>41871</v>
      </c>
      <c r="C798" s="183">
        <v>1986.51001</v>
      </c>
      <c r="D798" s="23">
        <f t="shared" si="112"/>
        <v>2.4778129084919165E-3</v>
      </c>
      <c r="E798" s="23">
        <f t="shared" si="116"/>
        <v>1.4751189962587654</v>
      </c>
      <c r="F798" s="47">
        <v>41871</v>
      </c>
      <c r="G798" s="183">
        <v>39.207971000000001</v>
      </c>
      <c r="H798" s="48">
        <f t="shared" si="113"/>
        <v>1.5972227881317913E-3</v>
      </c>
      <c r="I798" s="23">
        <f t="shared" si="114"/>
        <v>1.3718784625864235</v>
      </c>
      <c r="L798" s="22"/>
      <c r="N798" s="50">
        <f t="shared" si="108"/>
        <v>41871</v>
      </c>
      <c r="O798" s="51">
        <f t="shared" si="115"/>
        <v>154.33519173125856</v>
      </c>
      <c r="P798" s="51">
        <f t="shared" si="109"/>
        <v>136.82863255021846</v>
      </c>
      <c r="Q798" s="56">
        <f t="shared" si="110"/>
        <v>1986.51001</v>
      </c>
      <c r="R798" s="52">
        <f t="shared" si="111"/>
        <v>39.207971000000001</v>
      </c>
    </row>
    <row r="799" spans="2:18">
      <c r="B799" s="47">
        <v>41872</v>
      </c>
      <c r="C799" s="183">
        <v>1992.369995</v>
      </c>
      <c r="D799" s="23">
        <f t="shared" si="112"/>
        <v>2.9498894898596362E-3</v>
      </c>
      <c r="E799" s="23">
        <f t="shared" si="116"/>
        <v>1.478068885748625</v>
      </c>
      <c r="F799" s="47">
        <v>41872</v>
      </c>
      <c r="G799" s="183">
        <v>39.494545000000002</v>
      </c>
      <c r="H799" s="48">
        <f t="shared" si="113"/>
        <v>7.3090749837578795E-3</v>
      </c>
      <c r="I799" s="23">
        <f t="shared" si="114"/>
        <v>1.3791875375701814</v>
      </c>
      <c r="N799" s="50">
        <f t="shared" si="108"/>
        <v>41872</v>
      </c>
      <c r="O799" s="51">
        <f t="shared" si="115"/>
        <v>154.79046349126207</v>
      </c>
      <c r="P799" s="51">
        <f t="shared" si="109"/>
        <v>137.82872328545307</v>
      </c>
      <c r="Q799" s="56">
        <f t="shared" si="110"/>
        <v>1992.369995</v>
      </c>
      <c r="R799" s="52">
        <f t="shared" si="111"/>
        <v>39.494545000000002</v>
      </c>
    </row>
    <row r="800" spans="2:18">
      <c r="B800" s="47">
        <v>41873</v>
      </c>
      <c r="C800" s="183">
        <v>1988.400024</v>
      </c>
      <c r="D800" s="23">
        <f t="shared" si="112"/>
        <v>-1.9925872252457566E-3</v>
      </c>
      <c r="E800" s="23">
        <f t="shared" si="116"/>
        <v>1.4760762985233793</v>
      </c>
      <c r="F800" s="47">
        <v>41873</v>
      </c>
      <c r="G800" s="183">
        <v>39.098554999999998</v>
      </c>
      <c r="H800" s="48">
        <f t="shared" si="113"/>
        <v>-1.0026447956293816E-2</v>
      </c>
      <c r="I800" s="23">
        <f t="shared" si="114"/>
        <v>1.3691610896138875</v>
      </c>
      <c r="L800" s="22"/>
      <c r="N800" s="50">
        <f t="shared" si="108"/>
        <v>41873</v>
      </c>
      <c r="O800" s="51">
        <f t="shared" si="115"/>
        <v>154.4820299911195</v>
      </c>
      <c r="P800" s="51">
        <f t="shared" si="109"/>
        <v>136.44679076454901</v>
      </c>
      <c r="Q800" s="56">
        <f t="shared" si="110"/>
        <v>1988.400024</v>
      </c>
      <c r="R800" s="52">
        <f t="shared" si="111"/>
        <v>39.098554999999998</v>
      </c>
    </row>
    <row r="801" spans="2:18">
      <c r="B801" s="47">
        <v>41876</v>
      </c>
      <c r="C801" s="183">
        <v>1997.920044</v>
      </c>
      <c r="D801" s="23">
        <f t="shared" si="112"/>
        <v>4.7877790611010607E-3</v>
      </c>
      <c r="E801" s="23">
        <f t="shared" si="116"/>
        <v>1.4808640775844804</v>
      </c>
      <c r="F801" s="47">
        <v>41876</v>
      </c>
      <c r="G801" s="183">
        <v>39.286127</v>
      </c>
      <c r="H801" s="48">
        <f t="shared" si="113"/>
        <v>4.7974151474396987E-3</v>
      </c>
      <c r="I801" s="23">
        <f t="shared" si="114"/>
        <v>1.3739585047613272</v>
      </c>
      <c r="L801" s="22"/>
      <c r="N801" s="50">
        <f t="shared" si="108"/>
        <v>41876</v>
      </c>
      <c r="O801" s="51">
        <f t="shared" si="115"/>
        <v>155.22165581962736</v>
      </c>
      <c r="P801" s="51">
        <f t="shared" si="109"/>
        <v>137.1013826653824</v>
      </c>
      <c r="Q801" s="56">
        <f t="shared" si="110"/>
        <v>1997.920044</v>
      </c>
      <c r="R801" s="52">
        <f t="shared" si="111"/>
        <v>39.286127</v>
      </c>
    </row>
    <row r="802" spans="2:18">
      <c r="B802" s="47">
        <v>41877</v>
      </c>
      <c r="C802" s="183">
        <v>2000.0200199999999</v>
      </c>
      <c r="D802" s="23">
        <f t="shared" si="112"/>
        <v>1.0510811012214294E-3</v>
      </c>
      <c r="E802" s="23">
        <f t="shared" si="116"/>
        <v>1.4819151586857018</v>
      </c>
      <c r="F802" s="47">
        <v>41877</v>
      </c>
      <c r="G802" s="183">
        <v>39.353861999999999</v>
      </c>
      <c r="H802" s="48">
        <f t="shared" si="113"/>
        <v>1.724145523431142E-3</v>
      </c>
      <c r="I802" s="23">
        <f t="shared" si="114"/>
        <v>1.3756826502847583</v>
      </c>
      <c r="N802" s="50">
        <f t="shared" si="108"/>
        <v>41877</v>
      </c>
      <c r="O802" s="51">
        <f t="shared" si="115"/>
        <v>155.38480636855968</v>
      </c>
      <c r="P802" s="51">
        <f t="shared" si="109"/>
        <v>137.33776540056115</v>
      </c>
      <c r="Q802" s="56">
        <f t="shared" si="110"/>
        <v>2000.0200199999999</v>
      </c>
      <c r="R802" s="52">
        <f t="shared" si="111"/>
        <v>39.353861999999999</v>
      </c>
    </row>
    <row r="803" spans="2:18">
      <c r="B803" s="47">
        <v>41878</v>
      </c>
      <c r="C803" s="183">
        <v>2000.119995</v>
      </c>
      <c r="D803" s="23">
        <f t="shared" si="112"/>
        <v>4.9986999630213802E-5</v>
      </c>
      <c r="E803" s="23">
        <f t="shared" si="116"/>
        <v>1.481965145685332</v>
      </c>
      <c r="F803" s="47">
        <v>41878</v>
      </c>
      <c r="G803" s="183">
        <v>39.254863</v>
      </c>
      <c r="H803" s="48">
        <f t="shared" si="113"/>
        <v>-2.515610793166867E-3</v>
      </c>
      <c r="I803" s="23">
        <f t="shared" si="114"/>
        <v>1.3731670394915914</v>
      </c>
      <c r="L803" s="22"/>
      <c r="N803" s="50">
        <f t="shared" si="108"/>
        <v>41878</v>
      </c>
      <c r="O803" s="51">
        <f t="shared" si="115"/>
        <v>155.39257358881815</v>
      </c>
      <c r="P803" s="51">
        <f t="shared" si="109"/>
        <v>136.99227703561007</v>
      </c>
      <c r="Q803" s="56">
        <f t="shared" si="110"/>
        <v>2000.119995</v>
      </c>
      <c r="R803" s="52">
        <f t="shared" si="111"/>
        <v>39.254863</v>
      </c>
    </row>
    <row r="804" spans="2:18">
      <c r="B804" s="47">
        <v>41879</v>
      </c>
      <c r="C804" s="183">
        <v>1996.73999</v>
      </c>
      <c r="D804" s="23">
        <f t="shared" si="112"/>
        <v>-1.6899011101580985E-3</v>
      </c>
      <c r="E804" s="23">
        <f t="shared" si="116"/>
        <v>1.4802752445751739</v>
      </c>
      <c r="F804" s="47">
        <v>41879</v>
      </c>
      <c r="G804" s="183">
        <v>39.030822999999998</v>
      </c>
      <c r="H804" s="48">
        <f t="shared" si="113"/>
        <v>-5.7073183518689952E-3</v>
      </c>
      <c r="I804" s="23">
        <f t="shared" si="114"/>
        <v>1.3674597211397224</v>
      </c>
      <c r="L804" s="22"/>
      <c r="N804" s="50">
        <f t="shared" si="108"/>
        <v>41879</v>
      </c>
      <c r="O804" s="51">
        <f t="shared" si="115"/>
        <v>155.12997550620008</v>
      </c>
      <c r="P804" s="51">
        <f t="shared" si="109"/>
        <v>136.21041849882042</v>
      </c>
      <c r="Q804" s="56">
        <f t="shared" si="110"/>
        <v>1996.73999</v>
      </c>
      <c r="R804" s="52">
        <f t="shared" si="111"/>
        <v>39.030822999999998</v>
      </c>
    </row>
    <row r="805" spans="2:18">
      <c r="B805" s="47">
        <v>41880</v>
      </c>
      <c r="C805" s="183">
        <v>2003.369995</v>
      </c>
      <c r="D805" s="23">
        <f t="shared" si="112"/>
        <v>3.3204147927141658E-3</v>
      </c>
      <c r="E805" s="23">
        <f t="shared" si="116"/>
        <v>1.4835956593678881</v>
      </c>
      <c r="F805" s="47">
        <v>41880</v>
      </c>
      <c r="G805" s="183">
        <v>39.067293999999997</v>
      </c>
      <c r="H805" s="48">
        <f t="shared" si="113"/>
        <v>9.3441534655824832E-4</v>
      </c>
      <c r="I805" s="23">
        <f t="shared" si="114"/>
        <v>1.3683941364862806</v>
      </c>
      <c r="L805" s="22"/>
      <c r="N805" s="50">
        <f t="shared" si="108"/>
        <v>41880</v>
      </c>
      <c r="O805" s="51">
        <f t="shared" si="115"/>
        <v>155.64507137166424</v>
      </c>
      <c r="P805" s="51">
        <f t="shared" si="109"/>
        <v>136.33769560422684</v>
      </c>
      <c r="Q805" s="56">
        <f t="shared" si="110"/>
        <v>2003.369995</v>
      </c>
      <c r="R805" s="52">
        <f t="shared" si="111"/>
        <v>39.067293999999997</v>
      </c>
    </row>
    <row r="806" spans="2:18">
      <c r="B806" s="47">
        <v>41884</v>
      </c>
      <c r="C806" s="183">
        <v>2002.280029</v>
      </c>
      <c r="D806" s="23">
        <f t="shared" si="112"/>
        <v>-5.4406624972935802E-4</v>
      </c>
      <c r="E806" s="23">
        <f t="shared" si="116"/>
        <v>1.4830515931181587</v>
      </c>
      <c r="F806" s="47">
        <v>41884</v>
      </c>
      <c r="G806" s="183">
        <v>38.707777999999998</v>
      </c>
      <c r="H806" s="48">
        <f t="shared" si="113"/>
        <v>-9.2024802127324001E-3</v>
      </c>
      <c r="I806" s="23">
        <f t="shared" si="114"/>
        <v>1.3591916562735482</v>
      </c>
      <c r="N806" s="50">
        <f t="shared" si="108"/>
        <v>41884</v>
      </c>
      <c r="O806" s="51">
        <f t="shared" si="115"/>
        <v>155.56039014139424</v>
      </c>
      <c r="P806" s="51">
        <f t="shared" si="109"/>
        <v>135.08305065817942</v>
      </c>
      <c r="Q806" s="56">
        <f t="shared" si="110"/>
        <v>2002.280029</v>
      </c>
      <c r="R806" s="52">
        <f t="shared" si="111"/>
        <v>38.707777999999998</v>
      </c>
    </row>
    <row r="807" spans="2:18">
      <c r="B807" s="47">
        <v>41885</v>
      </c>
      <c r="C807" s="183">
        <v>2000.719971</v>
      </c>
      <c r="D807" s="23">
        <f t="shared" si="112"/>
        <v>-7.7914076822671596E-4</v>
      </c>
      <c r="E807" s="23">
        <f t="shared" si="116"/>
        <v>1.482272452349932</v>
      </c>
      <c r="F807" s="47">
        <v>41885</v>
      </c>
      <c r="G807" s="183">
        <v>38.812727000000002</v>
      </c>
      <c r="H807" s="48">
        <f t="shared" si="113"/>
        <v>2.7113155397346933E-3</v>
      </c>
      <c r="I807" s="23">
        <f t="shared" si="114"/>
        <v>1.3619029718132829</v>
      </c>
      <c r="N807" s="50">
        <f t="shared" si="108"/>
        <v>41885</v>
      </c>
      <c r="O807" s="51">
        <f t="shared" si="115"/>
        <v>155.43918669951381</v>
      </c>
      <c r="P807" s="51">
        <f t="shared" si="109"/>
        <v>135.44930343258372</v>
      </c>
      <c r="Q807" s="56">
        <f t="shared" si="110"/>
        <v>2000.719971</v>
      </c>
      <c r="R807" s="52">
        <f t="shared" si="111"/>
        <v>38.812727000000002</v>
      </c>
    </row>
    <row r="808" spans="2:18">
      <c r="B808" s="47">
        <v>41886</v>
      </c>
      <c r="C808" s="183">
        <v>1997.650024</v>
      </c>
      <c r="D808" s="23">
        <f t="shared" si="112"/>
        <v>-1.5344211306420608E-3</v>
      </c>
      <c r="E808" s="23">
        <f t="shared" si="116"/>
        <v>1.4807380312192899</v>
      </c>
      <c r="F808" s="47">
        <v>41886</v>
      </c>
      <c r="G808" s="183">
        <v>38.676299</v>
      </c>
      <c r="H808" s="48">
        <f t="shared" si="113"/>
        <v>-3.5150325819672812E-3</v>
      </c>
      <c r="I808" s="23">
        <f t="shared" si="114"/>
        <v>1.3583879392313156</v>
      </c>
      <c r="L808" s="22"/>
      <c r="N808" s="50">
        <f t="shared" si="108"/>
        <v>41886</v>
      </c>
      <c r="O808" s="51">
        <f t="shared" si="115"/>
        <v>155.20067752691227</v>
      </c>
      <c r="P808" s="51">
        <f t="shared" si="109"/>
        <v>134.97319471781341</v>
      </c>
      <c r="Q808" s="56">
        <f t="shared" si="110"/>
        <v>1997.650024</v>
      </c>
      <c r="R808" s="52">
        <f t="shared" si="111"/>
        <v>38.676299</v>
      </c>
    </row>
    <row r="809" spans="2:18">
      <c r="B809" s="47">
        <v>41887</v>
      </c>
      <c r="C809" s="183">
        <v>2007.709961</v>
      </c>
      <c r="D809" s="23">
        <f t="shared" si="112"/>
        <v>5.0358856051553325E-3</v>
      </c>
      <c r="E809" s="23">
        <f t="shared" si="116"/>
        <v>1.4857739168244453</v>
      </c>
      <c r="F809" s="47">
        <v>41887</v>
      </c>
      <c r="G809" s="183">
        <v>38.933405999999998</v>
      </c>
      <c r="H809" s="48">
        <f t="shared" si="113"/>
        <v>6.6476629524452324E-3</v>
      </c>
      <c r="I809" s="23">
        <f t="shared" si="114"/>
        <v>1.3650356021837609</v>
      </c>
      <c r="L809" s="22"/>
      <c r="N809" s="50">
        <f t="shared" si="108"/>
        <v>41887</v>
      </c>
      <c r="O809" s="51">
        <f t="shared" si="115"/>
        <v>155.98225038478043</v>
      </c>
      <c r="P809" s="51">
        <f t="shared" si="109"/>
        <v>135.87045102391221</v>
      </c>
      <c r="Q809" s="56">
        <f t="shared" si="110"/>
        <v>2007.709961</v>
      </c>
      <c r="R809" s="52">
        <f t="shared" si="111"/>
        <v>38.933405999999998</v>
      </c>
    </row>
    <row r="810" spans="2:18">
      <c r="B810" s="47">
        <v>41890</v>
      </c>
      <c r="C810" s="183">
        <v>2001.540039</v>
      </c>
      <c r="D810" s="23">
        <f t="shared" si="112"/>
        <v>-3.0731142046667159E-3</v>
      </c>
      <c r="E810" s="23">
        <f t="shared" si="116"/>
        <v>1.4827008026197785</v>
      </c>
      <c r="F810" s="47">
        <v>41890</v>
      </c>
      <c r="G810" s="183">
        <v>38.943904000000003</v>
      </c>
      <c r="H810" s="48">
        <f t="shared" si="113"/>
        <v>2.6963990769268698E-4</v>
      </c>
      <c r="I810" s="23">
        <f t="shared" si="114"/>
        <v>1.3653052420914535</v>
      </c>
      <c r="L810" s="22"/>
      <c r="N810" s="50">
        <f t="shared" si="108"/>
        <v>41890</v>
      </c>
      <c r="O810" s="51">
        <f t="shared" si="115"/>
        <v>155.50289911544706</v>
      </c>
      <c r="P810" s="51">
        <f t="shared" si="109"/>
        <v>135.90708711978448</v>
      </c>
      <c r="Q810" s="56">
        <f t="shared" si="110"/>
        <v>2001.540039</v>
      </c>
      <c r="R810" s="52">
        <f t="shared" si="111"/>
        <v>38.943904000000003</v>
      </c>
    </row>
    <row r="811" spans="2:18">
      <c r="B811" s="47">
        <v>41891</v>
      </c>
      <c r="C811" s="183">
        <v>1988.4399410000001</v>
      </c>
      <c r="D811" s="23">
        <f t="shared" si="112"/>
        <v>-6.5450092152764539E-3</v>
      </c>
      <c r="E811" s="23">
        <f t="shared" si="116"/>
        <v>1.476155793404502</v>
      </c>
      <c r="F811" s="47">
        <v>41891</v>
      </c>
      <c r="G811" s="183">
        <v>38.970137000000001</v>
      </c>
      <c r="H811" s="48">
        <f t="shared" si="113"/>
        <v>6.7360991851250773E-4</v>
      </c>
      <c r="I811" s="23">
        <f t="shared" si="114"/>
        <v>1.365978852009966</v>
      </c>
      <c r="L811" s="22"/>
      <c r="N811" s="50">
        <f t="shared" si="108"/>
        <v>41891</v>
      </c>
      <c r="O811" s="51">
        <f t="shared" si="115"/>
        <v>154.48513120773424</v>
      </c>
      <c r="P811" s="51">
        <f t="shared" si="109"/>
        <v>135.99863548166451</v>
      </c>
      <c r="Q811" s="56">
        <f t="shared" si="110"/>
        <v>1988.4399410000001</v>
      </c>
      <c r="R811" s="52">
        <f t="shared" si="111"/>
        <v>38.970137000000001</v>
      </c>
    </row>
    <row r="812" spans="2:18">
      <c r="B812" s="47">
        <v>41892</v>
      </c>
      <c r="C812" s="183">
        <v>1995.6899410000001</v>
      </c>
      <c r="D812" s="23">
        <f t="shared" si="112"/>
        <v>3.646074417693379E-3</v>
      </c>
      <c r="E812" s="23">
        <f t="shared" si="116"/>
        <v>1.4798018678221954</v>
      </c>
      <c r="F812" s="47">
        <v>41892</v>
      </c>
      <c r="G812" s="183">
        <v>39.500093</v>
      </c>
      <c r="H812" s="48">
        <f t="shared" si="113"/>
        <v>1.3599028404750024E-2</v>
      </c>
      <c r="I812" s="23">
        <f t="shared" si="114"/>
        <v>1.3795778804147161</v>
      </c>
      <c r="L812" s="22"/>
      <c r="N812" s="50">
        <f t="shared" si="108"/>
        <v>41892</v>
      </c>
      <c r="O812" s="51">
        <f t="shared" si="115"/>
        <v>155.04839549254478</v>
      </c>
      <c r="P812" s="51">
        <f t="shared" si="109"/>
        <v>137.8480847885869</v>
      </c>
      <c r="Q812" s="56">
        <f t="shared" si="110"/>
        <v>1995.6899410000001</v>
      </c>
      <c r="R812" s="52">
        <f t="shared" si="111"/>
        <v>39.500093</v>
      </c>
    </row>
    <row r="813" spans="2:18">
      <c r="B813" s="47">
        <v>41893</v>
      </c>
      <c r="C813" s="183">
        <v>1997.4499510000001</v>
      </c>
      <c r="D813" s="23">
        <f t="shared" si="112"/>
        <v>8.8190553243849834E-4</v>
      </c>
      <c r="E813" s="23">
        <f t="shared" si="116"/>
        <v>1.4806837733546339</v>
      </c>
      <c r="F813" s="47">
        <v>41893</v>
      </c>
      <c r="G813" s="183">
        <v>39.400396000000001</v>
      </c>
      <c r="H813" s="48">
        <f t="shared" si="113"/>
        <v>-2.5239687410355538E-3</v>
      </c>
      <c r="I813" s="23">
        <f t="shared" si="114"/>
        <v>1.3770539116736806</v>
      </c>
      <c r="L813" s="22"/>
      <c r="N813" s="50">
        <f t="shared" si="108"/>
        <v>41893</v>
      </c>
      <c r="O813" s="51">
        <f t="shared" si="115"/>
        <v>155.18513353032537</v>
      </c>
      <c r="P813" s="51">
        <f t="shared" si="109"/>
        <v>137.50016053156889</v>
      </c>
      <c r="Q813" s="56">
        <f t="shared" si="110"/>
        <v>1997.4499510000001</v>
      </c>
      <c r="R813" s="52">
        <f t="shared" si="111"/>
        <v>39.400396000000001</v>
      </c>
    </row>
    <row r="814" spans="2:18">
      <c r="B814" s="47">
        <v>41894</v>
      </c>
      <c r="C814" s="183">
        <v>1985.540039</v>
      </c>
      <c r="D814" s="23">
        <f t="shared" si="112"/>
        <v>-5.9625584080529315E-3</v>
      </c>
      <c r="E814" s="23">
        <f t="shared" si="116"/>
        <v>1.4747212149465809</v>
      </c>
      <c r="F814" s="47">
        <v>41894</v>
      </c>
      <c r="G814" s="183">
        <v>39.19576</v>
      </c>
      <c r="H814" s="48">
        <f t="shared" si="113"/>
        <v>-5.1937549054075216E-3</v>
      </c>
      <c r="I814" s="23">
        <f t="shared" si="114"/>
        <v>1.3718601567682731</v>
      </c>
      <c r="L814" s="22"/>
      <c r="N814" s="50">
        <f t="shared" si="108"/>
        <v>41894</v>
      </c>
      <c r="O814" s="51">
        <f t="shared" si="115"/>
        <v>154.25983310758932</v>
      </c>
      <c r="P814" s="51">
        <f t="shared" si="109"/>
        <v>136.7860183983137</v>
      </c>
      <c r="Q814" s="56">
        <f t="shared" si="110"/>
        <v>1985.540039</v>
      </c>
      <c r="R814" s="52">
        <f t="shared" si="111"/>
        <v>39.19576</v>
      </c>
    </row>
    <row r="815" spans="2:18">
      <c r="B815" s="47">
        <v>41897</v>
      </c>
      <c r="C815" s="183">
        <v>1984.130005</v>
      </c>
      <c r="D815" s="23">
        <f t="shared" si="112"/>
        <v>-7.101513806340165E-4</v>
      </c>
      <c r="E815" s="23">
        <f t="shared" si="116"/>
        <v>1.4740110635659469</v>
      </c>
      <c r="F815" s="47">
        <v>41897</v>
      </c>
      <c r="G815" s="183">
        <v>39.117055999999998</v>
      </c>
      <c r="H815" s="48">
        <f t="shared" si="113"/>
        <v>-2.0079722908804554E-3</v>
      </c>
      <c r="I815" s="23">
        <f t="shared" si="114"/>
        <v>1.3698521844773928</v>
      </c>
      <c r="L815" s="22"/>
      <c r="N815" s="50">
        <f t="shared" si="108"/>
        <v>41897</v>
      </c>
      <c r="O815" s="51">
        <f t="shared" si="115"/>
        <v>154.15028527413159</v>
      </c>
      <c r="P815" s="51">
        <f t="shared" si="109"/>
        <v>136.51135586359001</v>
      </c>
      <c r="Q815" s="56">
        <f t="shared" si="110"/>
        <v>1984.130005</v>
      </c>
      <c r="R815" s="52">
        <f t="shared" si="111"/>
        <v>39.117055999999998</v>
      </c>
    </row>
    <row r="816" spans="2:18">
      <c r="B816" s="47">
        <v>41898</v>
      </c>
      <c r="C816" s="183">
        <v>1998.9799800000001</v>
      </c>
      <c r="D816" s="23">
        <f t="shared" si="112"/>
        <v>7.4843760048879382E-3</v>
      </c>
      <c r="E816" s="23">
        <f t="shared" si="116"/>
        <v>1.4814954395708348</v>
      </c>
      <c r="F816" s="47">
        <v>41898</v>
      </c>
      <c r="G816" s="183">
        <v>39.347926000000001</v>
      </c>
      <c r="H816" s="48">
        <f t="shared" si="113"/>
        <v>5.9020290279514498E-3</v>
      </c>
      <c r="I816" s="23">
        <f t="shared" si="114"/>
        <v>1.3757542135053442</v>
      </c>
      <c r="L816" s="22"/>
      <c r="N816" s="50">
        <f t="shared" si="108"/>
        <v>41898</v>
      </c>
      <c r="O816" s="51">
        <f t="shared" si="115"/>
        <v>155.30400397038392</v>
      </c>
      <c r="P816" s="51">
        <f t="shared" si="109"/>
        <v>137.31704984854196</v>
      </c>
      <c r="Q816" s="56">
        <f t="shared" si="110"/>
        <v>1998.9799800000001</v>
      </c>
      <c r="R816" s="52">
        <f t="shared" si="111"/>
        <v>39.347926000000001</v>
      </c>
    </row>
    <row r="817" spans="2:18">
      <c r="B817" s="47">
        <v>41899</v>
      </c>
      <c r="C817" s="183">
        <v>2001.5699460000001</v>
      </c>
      <c r="D817" s="23">
        <f t="shared" si="112"/>
        <v>1.295643791290102E-3</v>
      </c>
      <c r="E817" s="23">
        <f t="shared" si="116"/>
        <v>1.482791083362125</v>
      </c>
      <c r="F817" s="47">
        <v>41899</v>
      </c>
      <c r="G817" s="183">
        <v>38.120109999999997</v>
      </c>
      <c r="H817" s="48">
        <f t="shared" si="113"/>
        <v>-3.1204084301673318E-2</v>
      </c>
      <c r="I817" s="23">
        <f t="shared" si="114"/>
        <v>1.3445501292036708</v>
      </c>
      <c r="L817" s="22"/>
      <c r="N817" s="50">
        <f t="shared" si="108"/>
        <v>41899</v>
      </c>
      <c r="O817" s="51">
        <f t="shared" si="115"/>
        <v>155.50522263889061</v>
      </c>
      <c r="P817" s="51">
        <f t="shared" si="109"/>
        <v>133.03219704901096</v>
      </c>
      <c r="Q817" s="56">
        <f t="shared" si="110"/>
        <v>2001.5699460000001</v>
      </c>
      <c r="R817" s="52">
        <f t="shared" si="111"/>
        <v>38.120109999999997</v>
      </c>
    </row>
    <row r="818" spans="2:18">
      <c r="B818" s="47">
        <v>41900</v>
      </c>
      <c r="C818" s="183">
        <v>2011.3599850000001</v>
      </c>
      <c r="D818" s="23">
        <f t="shared" si="112"/>
        <v>4.8911800557180918E-3</v>
      </c>
      <c r="E818" s="23">
        <f t="shared" si="116"/>
        <v>1.487682263417843</v>
      </c>
      <c r="F818" s="47">
        <v>41900</v>
      </c>
      <c r="G818" s="183">
        <v>38.356226999999997</v>
      </c>
      <c r="H818" s="48">
        <f t="shared" si="113"/>
        <v>6.1940272470357716E-3</v>
      </c>
      <c r="I818" s="23">
        <f t="shared" si="114"/>
        <v>1.3507441564507066</v>
      </c>
      <c r="N818" s="50">
        <f t="shared" si="108"/>
        <v>41900</v>
      </c>
      <c r="O818" s="51">
        <f t="shared" si="115"/>
        <v>156.26582668242196</v>
      </c>
      <c r="P818" s="51">
        <f t="shared" si="109"/>
        <v>133.85620210226557</v>
      </c>
      <c r="Q818" s="56">
        <f t="shared" si="110"/>
        <v>2011.3599850000001</v>
      </c>
      <c r="R818" s="52">
        <f t="shared" si="111"/>
        <v>38.356226999999997</v>
      </c>
    </row>
    <row r="819" spans="2:18">
      <c r="B819" s="47">
        <v>41901</v>
      </c>
      <c r="C819" s="183">
        <v>2010.400024</v>
      </c>
      <c r="D819" s="23">
        <f t="shared" si="112"/>
        <v>-4.7726961218230723E-4</v>
      </c>
      <c r="E819" s="23">
        <f t="shared" si="116"/>
        <v>1.4872049938056606</v>
      </c>
      <c r="F819" s="47">
        <v>41901</v>
      </c>
      <c r="G819" s="183">
        <v>38.062392000000003</v>
      </c>
      <c r="H819" s="48">
        <f t="shared" si="113"/>
        <v>-7.6606857082160973E-3</v>
      </c>
      <c r="I819" s="23">
        <f t="shared" si="114"/>
        <v>1.3430834707424903</v>
      </c>
      <c r="N819" s="50">
        <f t="shared" si="108"/>
        <v>41901</v>
      </c>
      <c r="O819" s="51">
        <f t="shared" si="115"/>
        <v>156.1912457519239</v>
      </c>
      <c r="P819" s="51">
        <f t="shared" si="109"/>
        <v>132.83077180786464</v>
      </c>
      <c r="Q819" s="56">
        <f t="shared" si="110"/>
        <v>2010.400024</v>
      </c>
      <c r="R819" s="52">
        <f t="shared" si="111"/>
        <v>38.062392000000003</v>
      </c>
    </row>
    <row r="820" spans="2:18">
      <c r="B820" s="47">
        <v>41904</v>
      </c>
      <c r="C820" s="183">
        <v>1994.290039</v>
      </c>
      <c r="D820" s="23">
        <f t="shared" si="112"/>
        <v>-8.0133231235974822E-3</v>
      </c>
      <c r="E820" s="23">
        <f t="shared" si="116"/>
        <v>1.4791916706820631</v>
      </c>
      <c r="F820" s="47">
        <v>41904</v>
      </c>
      <c r="G820" s="183">
        <v>37.815776999999997</v>
      </c>
      <c r="H820" s="48">
        <f t="shared" si="113"/>
        <v>-6.4792302070769692E-3</v>
      </c>
      <c r="I820" s="23">
        <f t="shared" si="114"/>
        <v>1.3366042405354133</v>
      </c>
      <c r="L820" s="22"/>
      <c r="N820" s="50">
        <f t="shared" si="108"/>
        <v>41904</v>
      </c>
      <c r="O820" s="51">
        <f t="shared" si="115"/>
        <v>154.93963483063652</v>
      </c>
      <c r="P820" s="51">
        <f t="shared" si="109"/>
        <v>131.97013065873779</v>
      </c>
      <c r="Q820" s="56">
        <f t="shared" si="110"/>
        <v>1994.290039</v>
      </c>
      <c r="R820" s="52">
        <f t="shared" si="111"/>
        <v>37.815776999999997</v>
      </c>
    </row>
    <row r="821" spans="2:18">
      <c r="B821" s="47">
        <v>41905</v>
      </c>
      <c r="C821" s="183">
        <v>1982.7700199999999</v>
      </c>
      <c r="D821" s="23">
        <f t="shared" si="112"/>
        <v>-5.7765012985656616E-3</v>
      </c>
      <c r="E821" s="23">
        <f t="shared" si="116"/>
        <v>1.4734151693834976</v>
      </c>
      <c r="F821" s="47">
        <v>41905</v>
      </c>
      <c r="G821" s="183">
        <v>37.632128999999999</v>
      </c>
      <c r="H821" s="48">
        <f t="shared" si="113"/>
        <v>-4.8563857355092832E-3</v>
      </c>
      <c r="I821" s="23">
        <f t="shared" si="114"/>
        <v>1.331747854799904</v>
      </c>
      <c r="N821" s="50">
        <f t="shared" si="108"/>
        <v>41905</v>
      </c>
      <c r="O821" s="51">
        <f t="shared" si="115"/>
        <v>154.04462582883804</v>
      </c>
      <c r="P821" s="51">
        <f t="shared" si="109"/>
        <v>131.3292327986934</v>
      </c>
      <c r="Q821" s="56">
        <f t="shared" si="110"/>
        <v>1982.7700199999999</v>
      </c>
      <c r="R821" s="52">
        <f t="shared" si="111"/>
        <v>37.632128999999999</v>
      </c>
    </row>
    <row r="822" spans="2:18">
      <c r="B822" s="47">
        <v>41906</v>
      </c>
      <c r="C822" s="183">
        <v>1998.3000489999999</v>
      </c>
      <c r="D822" s="23">
        <f t="shared" si="112"/>
        <v>7.8324913345220182E-3</v>
      </c>
      <c r="E822" s="23">
        <f t="shared" si="116"/>
        <v>1.4812476607180196</v>
      </c>
      <c r="F822" s="47">
        <v>41906</v>
      </c>
      <c r="G822" s="183">
        <v>37.863002999999999</v>
      </c>
      <c r="H822" s="48">
        <f t="shared" si="113"/>
        <v>6.1350236124031454E-3</v>
      </c>
      <c r="I822" s="23">
        <f t="shared" si="114"/>
        <v>1.3378828784123071</v>
      </c>
      <c r="L822" s="22"/>
      <c r="N822" s="50">
        <f t="shared" si="108"/>
        <v>41906</v>
      </c>
      <c r="O822" s="51">
        <f t="shared" si="115"/>
        <v>155.25117902577213</v>
      </c>
      <c r="P822" s="51">
        <f t="shared" si="109"/>
        <v>132.13494074291216</v>
      </c>
      <c r="Q822" s="56">
        <f t="shared" si="110"/>
        <v>1998.3000489999999</v>
      </c>
      <c r="R822" s="52">
        <f t="shared" si="111"/>
        <v>37.863002999999999</v>
      </c>
    </row>
    <row r="823" spans="2:18">
      <c r="B823" s="47">
        <v>41907</v>
      </c>
      <c r="C823" s="183">
        <v>1965.98999</v>
      </c>
      <c r="D823" s="23">
        <f t="shared" si="112"/>
        <v>-1.61687725605415E-2</v>
      </c>
      <c r="E823" s="23">
        <f t="shared" si="116"/>
        <v>1.4650788881574781</v>
      </c>
      <c r="F823" s="47">
        <v>41907</v>
      </c>
      <c r="G823" s="183">
        <v>37.401255999999997</v>
      </c>
      <c r="H823" s="48">
        <f t="shared" si="113"/>
        <v>-1.2195202794664795E-2</v>
      </c>
      <c r="I823" s="23">
        <f t="shared" si="114"/>
        <v>1.3256876756176423</v>
      </c>
      <c r="L823" s="22"/>
      <c r="N823" s="50">
        <f t="shared" si="108"/>
        <v>41907</v>
      </c>
      <c r="O823" s="51">
        <f t="shared" si="115"/>
        <v>152.74095802234851</v>
      </c>
      <c r="P823" s="51">
        <f t="shared" si="109"/>
        <v>130.52352834429132</v>
      </c>
      <c r="Q823" s="56">
        <f t="shared" si="110"/>
        <v>1965.98999</v>
      </c>
      <c r="R823" s="52">
        <f t="shared" si="111"/>
        <v>37.401255999999997</v>
      </c>
    </row>
    <row r="824" spans="2:18">
      <c r="B824" s="47">
        <v>41908</v>
      </c>
      <c r="C824" s="183">
        <v>1982.849976</v>
      </c>
      <c r="D824" s="23">
        <f t="shared" si="112"/>
        <v>8.5758249460872182E-3</v>
      </c>
      <c r="E824" s="23">
        <f t="shared" si="116"/>
        <v>1.4736547131035653</v>
      </c>
      <c r="F824" s="47">
        <v>41908</v>
      </c>
      <c r="G824" s="183">
        <v>37.925964</v>
      </c>
      <c r="H824" s="48">
        <f t="shared" si="113"/>
        <v>1.4029154528928167E-2</v>
      </c>
      <c r="I824" s="23">
        <f t="shared" si="114"/>
        <v>1.3397168301465705</v>
      </c>
      <c r="L824" s="22"/>
      <c r="N824" s="50">
        <f t="shared" si="108"/>
        <v>41908</v>
      </c>
      <c r="O824" s="51">
        <f t="shared" si="115"/>
        <v>154.05083774044584</v>
      </c>
      <c r="P824" s="51">
        <f t="shared" si="109"/>
        <v>132.35466309309433</v>
      </c>
      <c r="Q824" s="56">
        <f t="shared" si="110"/>
        <v>1982.849976</v>
      </c>
      <c r="R824" s="52">
        <f t="shared" si="111"/>
        <v>37.925964</v>
      </c>
    </row>
    <row r="825" spans="2:18">
      <c r="B825" s="47">
        <v>41911</v>
      </c>
      <c r="C825" s="183">
        <v>1977.8000489999999</v>
      </c>
      <c r="D825" s="23">
        <f t="shared" si="112"/>
        <v>-2.5468023608055113E-3</v>
      </c>
      <c r="E825" s="23">
        <f t="shared" si="116"/>
        <v>1.4711079107427598</v>
      </c>
      <c r="F825" s="47">
        <v>41911</v>
      </c>
      <c r="G825" s="183">
        <v>37.716079999999998</v>
      </c>
      <c r="H825" s="48">
        <f t="shared" si="113"/>
        <v>-5.5340452255874251E-3</v>
      </c>
      <c r="I825" s="23">
        <f t="shared" si="114"/>
        <v>1.3341827849209831</v>
      </c>
      <c r="N825" s="50">
        <f t="shared" si="108"/>
        <v>41911</v>
      </c>
      <c r="O825" s="51">
        <f t="shared" si="115"/>
        <v>153.6585007032044</v>
      </c>
      <c r="P825" s="51">
        <f t="shared" si="109"/>
        <v>131.62220640171978</v>
      </c>
      <c r="Q825" s="56">
        <f t="shared" si="110"/>
        <v>1977.8000489999999</v>
      </c>
      <c r="R825" s="52">
        <f t="shared" si="111"/>
        <v>37.716079999999998</v>
      </c>
    </row>
    <row r="826" spans="2:18">
      <c r="B826" s="47">
        <v>41912</v>
      </c>
      <c r="C826" s="183">
        <v>1972.290039</v>
      </c>
      <c r="D826" s="23">
        <f t="shared" si="112"/>
        <v>-2.7859287407672184E-3</v>
      </c>
      <c r="E826" s="23">
        <f t="shared" si="116"/>
        <v>1.4683219820019926</v>
      </c>
      <c r="F826" s="47">
        <v>41912</v>
      </c>
      <c r="G826" s="183">
        <v>37.658363000000001</v>
      </c>
      <c r="H826" s="48">
        <f t="shared" si="113"/>
        <v>-1.5303021947137285E-3</v>
      </c>
      <c r="I826" s="23">
        <f t="shared" si="114"/>
        <v>1.3326524827262693</v>
      </c>
      <c r="L826" s="22"/>
      <c r="N826" s="50">
        <f t="shared" si="108"/>
        <v>41912</v>
      </c>
      <c r="O826" s="51">
        <f t="shared" si="115"/>
        <v>153.23041906983212</v>
      </c>
      <c r="P826" s="51">
        <f t="shared" si="109"/>
        <v>131.42078465039015</v>
      </c>
      <c r="Q826" s="56">
        <f t="shared" si="110"/>
        <v>1972.290039</v>
      </c>
      <c r="R826" s="52">
        <f t="shared" si="111"/>
        <v>37.658363000000001</v>
      </c>
    </row>
    <row r="827" spans="2:18">
      <c r="B827" s="47">
        <v>41913</v>
      </c>
      <c r="C827" s="183">
        <v>1946.160034</v>
      </c>
      <c r="D827" s="23">
        <f t="shared" si="112"/>
        <v>-1.3248561055071106E-2</v>
      </c>
      <c r="E827" s="23">
        <f t="shared" si="116"/>
        <v>1.4550734209469214</v>
      </c>
      <c r="F827" s="47">
        <v>41913</v>
      </c>
      <c r="G827" s="183">
        <v>37.521942000000003</v>
      </c>
      <c r="H827" s="48">
        <f t="shared" si="113"/>
        <v>-3.6225950660679906E-3</v>
      </c>
      <c r="I827" s="23">
        <f t="shared" si="114"/>
        <v>1.3290298876602014</v>
      </c>
      <c r="N827" s="50">
        <f t="shared" si="108"/>
        <v>41913</v>
      </c>
      <c r="O827" s="51">
        <f t="shared" si="115"/>
        <v>151.20033650729133</v>
      </c>
      <c r="P827" s="51">
        <f t="shared" si="109"/>
        <v>130.94470036433688</v>
      </c>
      <c r="Q827" s="56">
        <f t="shared" si="110"/>
        <v>1946.160034</v>
      </c>
      <c r="R827" s="52">
        <f t="shared" si="111"/>
        <v>37.521942000000003</v>
      </c>
    </row>
    <row r="828" spans="2:18">
      <c r="B828" s="47">
        <v>41914</v>
      </c>
      <c r="C828" s="183">
        <v>1946.170044</v>
      </c>
      <c r="D828" s="23">
        <f t="shared" si="112"/>
        <v>5.1434619070533927E-6</v>
      </c>
      <c r="E828" s="23">
        <f t="shared" si="116"/>
        <v>1.4550785644088284</v>
      </c>
      <c r="F828" s="47">
        <v>41914</v>
      </c>
      <c r="G828" s="183">
        <v>37.542931000000003</v>
      </c>
      <c r="H828" s="48">
        <f t="shared" si="113"/>
        <v>5.5937936261396537E-4</v>
      </c>
      <c r="I828" s="23">
        <f t="shared" si="114"/>
        <v>1.3295892670228153</v>
      </c>
      <c r="L828" s="22"/>
      <c r="N828" s="50">
        <f t="shared" si="108"/>
        <v>41914</v>
      </c>
      <c r="O828" s="51">
        <f t="shared" si="115"/>
        <v>151.20111420046248</v>
      </c>
      <c r="P828" s="51">
        <f t="shared" si="109"/>
        <v>131.01794812736435</v>
      </c>
      <c r="Q828" s="56">
        <f t="shared" si="110"/>
        <v>1946.170044</v>
      </c>
      <c r="R828" s="52">
        <f t="shared" si="111"/>
        <v>37.542931000000003</v>
      </c>
    </row>
    <row r="829" spans="2:18">
      <c r="B829" s="47">
        <v>41915</v>
      </c>
      <c r="C829" s="183">
        <v>1967.900024</v>
      </c>
      <c r="D829" s="23">
        <f t="shared" si="112"/>
        <v>1.1165509440962396E-2</v>
      </c>
      <c r="E829" s="23">
        <f t="shared" si="116"/>
        <v>1.4662440738497908</v>
      </c>
      <c r="F829" s="47">
        <v>41915</v>
      </c>
      <c r="G829" s="183">
        <v>38.256534000000002</v>
      </c>
      <c r="H829" s="48">
        <f t="shared" si="113"/>
        <v>1.9007652865462132E-2</v>
      </c>
      <c r="I829" s="23">
        <f t="shared" si="114"/>
        <v>1.3485969198882775</v>
      </c>
      <c r="N829" s="50">
        <f t="shared" si="108"/>
        <v>41915</v>
      </c>
      <c r="O829" s="51">
        <f t="shared" si="115"/>
        <v>152.88935166855177</v>
      </c>
      <c r="P829" s="51">
        <f t="shared" si="109"/>
        <v>133.50829180451441</v>
      </c>
      <c r="Q829" s="56">
        <f t="shared" si="110"/>
        <v>1967.900024</v>
      </c>
      <c r="R829" s="52">
        <f t="shared" si="111"/>
        <v>38.256534000000002</v>
      </c>
    </row>
    <row r="830" spans="2:18">
      <c r="B830" s="47">
        <v>41918</v>
      </c>
      <c r="C830" s="183">
        <v>1964.8199460000001</v>
      </c>
      <c r="D830" s="23">
        <f t="shared" si="112"/>
        <v>-1.5651597959429608E-3</v>
      </c>
      <c r="E830" s="23">
        <f t="shared" si="116"/>
        <v>1.4646789140538479</v>
      </c>
      <c r="F830" s="47">
        <v>41918</v>
      </c>
      <c r="G830" s="183">
        <v>38.167332999999999</v>
      </c>
      <c r="H830" s="48">
        <f t="shared" si="113"/>
        <v>-2.3316539862184849E-3</v>
      </c>
      <c r="I830" s="23">
        <f t="shared" si="114"/>
        <v>1.3462652659020589</v>
      </c>
      <c r="N830" s="50">
        <f t="shared" si="108"/>
        <v>41918</v>
      </c>
      <c r="O830" s="51">
        <f t="shared" si="115"/>
        <v>152.65005540209239</v>
      </c>
      <c r="P830" s="51">
        <f t="shared" si="109"/>
        <v>133.19699666373521</v>
      </c>
      <c r="Q830" s="56">
        <f t="shared" si="110"/>
        <v>1964.8199460000001</v>
      </c>
      <c r="R830" s="52">
        <f t="shared" si="111"/>
        <v>38.167332999999999</v>
      </c>
    </row>
    <row r="831" spans="2:18">
      <c r="B831" s="47">
        <v>41919</v>
      </c>
      <c r="C831" s="183">
        <v>1935.099976</v>
      </c>
      <c r="D831" s="23">
        <f t="shared" si="112"/>
        <v>-1.5126052674955925E-2</v>
      </c>
      <c r="E831" s="23">
        <f t="shared" si="116"/>
        <v>1.4495528613788919</v>
      </c>
      <c r="F831" s="47">
        <v>41919</v>
      </c>
      <c r="G831" s="183">
        <v>37.558669999999999</v>
      </c>
      <c r="H831" s="48">
        <f t="shared" si="113"/>
        <v>-1.5947223768556174E-2</v>
      </c>
      <c r="I831" s="23">
        <f t="shared" si="114"/>
        <v>1.3303180421335026</v>
      </c>
      <c r="N831" s="50">
        <f t="shared" si="108"/>
        <v>41919</v>
      </c>
      <c r="O831" s="51">
        <f t="shared" si="115"/>
        <v>150.34106262324539</v>
      </c>
      <c r="P831" s="51">
        <f t="shared" si="109"/>
        <v>131.07287435263899</v>
      </c>
      <c r="Q831" s="56">
        <f t="shared" si="110"/>
        <v>1935.099976</v>
      </c>
      <c r="R831" s="52">
        <f t="shared" si="111"/>
        <v>37.558669999999999</v>
      </c>
    </row>
    <row r="832" spans="2:18">
      <c r="B832" s="47">
        <v>41920</v>
      </c>
      <c r="C832" s="183">
        <v>1968.8900149999999</v>
      </c>
      <c r="D832" s="23">
        <f t="shared" si="112"/>
        <v>1.7461650260492734E-2</v>
      </c>
      <c r="E832" s="23">
        <f t="shared" si="116"/>
        <v>1.4670145116393847</v>
      </c>
      <c r="F832" s="47">
        <v>41920</v>
      </c>
      <c r="G832" s="183">
        <v>38.392955000000001</v>
      </c>
      <c r="H832" s="48">
        <f t="shared" si="113"/>
        <v>2.2212847260033364E-2</v>
      </c>
      <c r="I832" s="23">
        <f t="shared" si="114"/>
        <v>1.3525308893935359</v>
      </c>
      <c r="L832" s="22"/>
      <c r="N832" s="50">
        <f t="shared" si="108"/>
        <v>41920</v>
      </c>
      <c r="O832" s="51">
        <f t="shared" si="115"/>
        <v>152.96626567856333</v>
      </c>
      <c r="P832" s="51">
        <f t="shared" si="109"/>
        <v>133.98437609056774</v>
      </c>
      <c r="Q832" s="56">
        <f t="shared" si="110"/>
        <v>1968.8900149999999</v>
      </c>
      <c r="R832" s="52">
        <f t="shared" si="111"/>
        <v>38.392955000000001</v>
      </c>
    </row>
    <row r="833" spans="2:18">
      <c r="B833" s="47">
        <v>41921</v>
      </c>
      <c r="C833" s="183">
        <v>1928.209961</v>
      </c>
      <c r="D833" s="23">
        <f t="shared" si="112"/>
        <v>-2.0661415157819274E-2</v>
      </c>
      <c r="E833" s="23">
        <f t="shared" si="116"/>
        <v>1.4463530964815654</v>
      </c>
      <c r="F833" s="47">
        <v>41921</v>
      </c>
      <c r="G833" s="183">
        <v>37.679352000000002</v>
      </c>
      <c r="H833" s="48">
        <f t="shared" si="113"/>
        <v>-1.8586821462427183E-2</v>
      </c>
      <c r="I833" s="23">
        <f t="shared" si="114"/>
        <v>1.3339440679311088</v>
      </c>
      <c r="N833" s="50">
        <f t="shared" si="108"/>
        <v>41921</v>
      </c>
      <c r="O833" s="51">
        <f t="shared" si="115"/>
        <v>149.80576615823728</v>
      </c>
      <c r="P833" s="51">
        <f t="shared" si="109"/>
        <v>131.49403241341764</v>
      </c>
      <c r="Q833" s="56">
        <f t="shared" si="110"/>
        <v>1928.209961</v>
      </c>
      <c r="R833" s="52">
        <f t="shared" si="111"/>
        <v>37.679352000000002</v>
      </c>
    </row>
    <row r="834" spans="2:18">
      <c r="B834" s="47">
        <v>41922</v>
      </c>
      <c r="C834" s="183">
        <v>1906.130005</v>
      </c>
      <c r="D834" s="23">
        <f t="shared" si="112"/>
        <v>-1.1451012310168207E-2</v>
      </c>
      <c r="E834" s="23">
        <f t="shared" si="116"/>
        <v>1.4349020841713971</v>
      </c>
      <c r="F834" s="47">
        <v>41922</v>
      </c>
      <c r="G834" s="183">
        <v>37.385517</v>
      </c>
      <c r="H834" s="48">
        <f t="shared" si="113"/>
        <v>-7.7983029007505644E-3</v>
      </c>
      <c r="I834" s="23">
        <f t="shared" si="114"/>
        <v>1.3261457650303581</v>
      </c>
      <c r="L834" s="22"/>
      <c r="N834" s="50">
        <f t="shared" si="108"/>
        <v>41922</v>
      </c>
      <c r="O834" s="51">
        <f t="shared" si="115"/>
        <v>148.0903384858251</v>
      </c>
      <c r="P834" s="51">
        <f t="shared" si="109"/>
        <v>130.46860211901671</v>
      </c>
      <c r="Q834" s="56">
        <f t="shared" si="110"/>
        <v>1906.130005</v>
      </c>
      <c r="R834" s="52">
        <f t="shared" si="111"/>
        <v>37.385517</v>
      </c>
    </row>
    <row r="835" spans="2:18">
      <c r="B835" s="47">
        <v>41925</v>
      </c>
      <c r="C835" s="183">
        <v>1874.73999</v>
      </c>
      <c r="D835" s="23">
        <f t="shared" si="112"/>
        <v>-1.646792974123501E-2</v>
      </c>
      <c r="E835" s="23">
        <f t="shared" si="116"/>
        <v>1.418434154430162</v>
      </c>
      <c r="F835" s="47">
        <v>41925</v>
      </c>
      <c r="G835" s="183">
        <v>36.551231999999999</v>
      </c>
      <c r="H835" s="48">
        <f t="shared" si="113"/>
        <v>-2.231572723736841E-2</v>
      </c>
      <c r="I835" s="23">
        <f t="shared" si="114"/>
        <v>1.3038300377929897</v>
      </c>
      <c r="N835" s="50">
        <f t="shared" si="108"/>
        <v>41925</v>
      </c>
      <c r="O835" s="51">
        <f t="shared" si="115"/>
        <v>145.65159719628483</v>
      </c>
      <c r="P835" s="51">
        <f t="shared" si="109"/>
        <v>127.55710038108799</v>
      </c>
      <c r="Q835" s="56">
        <f t="shared" si="110"/>
        <v>1874.73999</v>
      </c>
      <c r="R835" s="52">
        <f t="shared" si="111"/>
        <v>36.551231999999999</v>
      </c>
    </row>
    <row r="836" spans="2:18">
      <c r="B836" s="47">
        <v>41926</v>
      </c>
      <c r="C836" s="183">
        <v>1877.6999510000001</v>
      </c>
      <c r="D836" s="23">
        <f t="shared" si="112"/>
        <v>1.5788648110077741E-3</v>
      </c>
      <c r="E836" s="23">
        <f t="shared" si="116"/>
        <v>1.4200130192411697</v>
      </c>
      <c r="F836" s="47">
        <v>41926</v>
      </c>
      <c r="G836" s="183">
        <v>36.131459999999997</v>
      </c>
      <c r="H836" s="48">
        <f t="shared" si="113"/>
        <v>-1.1484482930698481E-2</v>
      </c>
      <c r="I836" s="23">
        <f t="shared" si="114"/>
        <v>1.2923455548622913</v>
      </c>
      <c r="L836" s="22"/>
      <c r="N836" s="50">
        <f t="shared" ref="N836:N899" si="117">B836</f>
        <v>41926</v>
      </c>
      <c r="O836" s="51">
        <f t="shared" si="115"/>
        <v>145.88156137776511</v>
      </c>
      <c r="P836" s="51">
        <f t="shared" ref="P836:P899" si="118">(R836/$R$3)*100</f>
        <v>126.09217303907197</v>
      </c>
      <c r="Q836" s="56">
        <f t="shared" ref="Q836:Q899" si="119">C836</f>
        <v>1877.6999510000001</v>
      </c>
      <c r="R836" s="52">
        <f t="shared" ref="R836:R899" si="120">G836</f>
        <v>36.131459999999997</v>
      </c>
    </row>
    <row r="837" spans="2:18">
      <c r="B837" s="47">
        <v>41927</v>
      </c>
      <c r="C837" s="183">
        <v>1862.48999</v>
      </c>
      <c r="D837" s="23">
        <f t="shared" ref="D837:D900" si="121">C837/C836-1</f>
        <v>-8.1003149581485578E-3</v>
      </c>
      <c r="E837" s="23">
        <f t="shared" si="116"/>
        <v>1.4119127042830213</v>
      </c>
      <c r="F837" s="47">
        <v>41927</v>
      </c>
      <c r="G837" s="183">
        <v>35.858611000000003</v>
      </c>
      <c r="H837" s="48">
        <f t="shared" ref="H837:H900" si="122">G837/G836-1</f>
        <v>-7.5515630976438208E-3</v>
      </c>
      <c r="I837" s="23">
        <f t="shared" ref="I837:I900" si="123">I836+H837</f>
        <v>1.2847939917646474</v>
      </c>
      <c r="L837" s="22"/>
      <c r="N837" s="50">
        <f t="shared" si="117"/>
        <v>41927</v>
      </c>
      <c r="O837" s="51">
        <f t="shared" ref="O837:O900" si="124">(Q837/$Q$3)*100</f>
        <v>144.69987478401876</v>
      </c>
      <c r="P837" s="51">
        <f t="shared" si="118"/>
        <v>125.1399800382484</v>
      </c>
      <c r="Q837" s="56">
        <f t="shared" si="119"/>
        <v>1862.48999</v>
      </c>
      <c r="R837" s="52">
        <f t="shared" si="120"/>
        <v>35.858611000000003</v>
      </c>
    </row>
    <row r="838" spans="2:18">
      <c r="B838" s="47">
        <v>41928</v>
      </c>
      <c r="C838" s="183">
        <v>1862.76001</v>
      </c>
      <c r="D838" s="23">
        <f t="shared" si="121"/>
        <v>1.4497796039147914E-4</v>
      </c>
      <c r="E838" s="23">
        <f t="shared" ref="E838:E901" si="125">E837+D838</f>
        <v>1.4120576822434128</v>
      </c>
      <c r="F838" s="47">
        <v>41928</v>
      </c>
      <c r="G838" s="183">
        <v>35.774661000000002</v>
      </c>
      <c r="H838" s="48">
        <f t="shared" si="122"/>
        <v>-2.3411392036351009E-3</v>
      </c>
      <c r="I838" s="23">
        <f t="shared" si="123"/>
        <v>1.2824528525610122</v>
      </c>
      <c r="L838" s="22"/>
      <c r="N838" s="50">
        <f t="shared" si="117"/>
        <v>41928</v>
      </c>
      <c r="O838" s="51">
        <f t="shared" si="124"/>
        <v>144.72085307673385</v>
      </c>
      <c r="P838" s="51">
        <f t="shared" si="118"/>
        <v>124.84700992503875</v>
      </c>
      <c r="Q838" s="56">
        <f t="shared" si="119"/>
        <v>1862.76001</v>
      </c>
      <c r="R838" s="52">
        <f t="shared" si="120"/>
        <v>35.774661000000002</v>
      </c>
    </row>
    <row r="839" spans="2:18">
      <c r="B839" s="47">
        <v>41929</v>
      </c>
      <c r="C839" s="183">
        <v>1886.76001</v>
      </c>
      <c r="D839" s="23">
        <f t="shared" si="121"/>
        <v>1.2884107384289356E-2</v>
      </c>
      <c r="E839" s="23">
        <f t="shared" si="125"/>
        <v>1.4249417896277021</v>
      </c>
      <c r="F839" s="47">
        <v>41929</v>
      </c>
      <c r="G839" s="183">
        <v>35.281433</v>
      </c>
      <c r="H839" s="48">
        <f t="shared" si="122"/>
        <v>-1.378707683631164E-2</v>
      </c>
      <c r="I839" s="23">
        <f t="shared" si="123"/>
        <v>1.2686657757247004</v>
      </c>
      <c r="N839" s="50">
        <f t="shared" si="117"/>
        <v>41929</v>
      </c>
      <c r="O839" s="51">
        <f t="shared" si="124"/>
        <v>146.58545208852044</v>
      </c>
      <c r="P839" s="51">
        <f t="shared" si="118"/>
        <v>123.12573460641846</v>
      </c>
      <c r="Q839" s="56">
        <f t="shared" si="119"/>
        <v>1886.76001</v>
      </c>
      <c r="R839" s="52">
        <f t="shared" si="120"/>
        <v>35.281433</v>
      </c>
    </row>
    <row r="840" spans="2:18">
      <c r="B840" s="47">
        <v>41932</v>
      </c>
      <c r="C840" s="183">
        <v>1904.01001</v>
      </c>
      <c r="D840" s="23">
        <f t="shared" si="121"/>
        <v>9.1426572052477617E-3</v>
      </c>
      <c r="E840" s="23">
        <f t="shared" si="125"/>
        <v>1.4340844468329499</v>
      </c>
      <c r="F840" s="47">
        <v>41932</v>
      </c>
      <c r="G840" s="183">
        <v>35.648730999999998</v>
      </c>
      <c r="H840" s="48">
        <f t="shared" si="122"/>
        <v>1.0410518189553075E-2</v>
      </c>
      <c r="I840" s="23">
        <f t="shared" si="123"/>
        <v>1.2790762939142535</v>
      </c>
      <c r="L840" s="22"/>
      <c r="N840" s="50">
        <f t="shared" si="117"/>
        <v>41932</v>
      </c>
      <c r="O840" s="51">
        <f t="shared" si="124"/>
        <v>147.92563262824208</v>
      </c>
      <c r="P840" s="51">
        <f t="shared" si="118"/>
        <v>124.40753730614067</v>
      </c>
      <c r="Q840" s="56">
        <f t="shared" si="119"/>
        <v>1904.01001</v>
      </c>
      <c r="R840" s="52">
        <f t="shared" si="120"/>
        <v>35.648730999999998</v>
      </c>
    </row>
    <row r="841" spans="2:18">
      <c r="B841" s="47">
        <v>41933</v>
      </c>
      <c r="C841" s="183">
        <v>1941.280029</v>
      </c>
      <c r="D841" s="23">
        <f t="shared" si="121"/>
        <v>1.9574486900938215E-2</v>
      </c>
      <c r="E841" s="23">
        <f t="shared" si="125"/>
        <v>1.4536589337338881</v>
      </c>
      <c r="F841" s="47">
        <v>41933</v>
      </c>
      <c r="G841" s="183">
        <v>36.021273000000001</v>
      </c>
      <c r="H841" s="48">
        <f t="shared" si="122"/>
        <v>1.045035796645899E-2</v>
      </c>
      <c r="I841" s="23">
        <f t="shared" si="123"/>
        <v>1.2895266518807125</v>
      </c>
      <c r="L841" s="22"/>
      <c r="N841" s="50">
        <f t="shared" si="117"/>
        <v>41933</v>
      </c>
      <c r="O841" s="51">
        <f t="shared" si="124"/>
        <v>150.82120098643659</v>
      </c>
      <c r="P841" s="51">
        <f t="shared" si="118"/>
        <v>125.70764060471544</v>
      </c>
      <c r="Q841" s="56">
        <f t="shared" si="119"/>
        <v>1941.280029</v>
      </c>
      <c r="R841" s="52">
        <f t="shared" si="120"/>
        <v>36.021273000000001</v>
      </c>
    </row>
    <row r="842" spans="2:18">
      <c r="B842" s="47">
        <v>41934</v>
      </c>
      <c r="C842" s="183">
        <v>1927.1099850000001</v>
      </c>
      <c r="D842" s="23">
        <f t="shared" si="121"/>
        <v>-7.2993302297037488E-3</v>
      </c>
      <c r="E842" s="23">
        <f t="shared" si="125"/>
        <v>1.4463596035041844</v>
      </c>
      <c r="F842" s="47">
        <v>41934</v>
      </c>
      <c r="G842" s="183">
        <v>35.874357000000003</v>
      </c>
      <c r="H842" s="48">
        <f t="shared" si="122"/>
        <v>-4.0785898932554909E-3</v>
      </c>
      <c r="I842" s="23">
        <f t="shared" si="123"/>
        <v>1.2854480619874571</v>
      </c>
      <c r="L842" s="22"/>
      <c r="N842" s="50">
        <f t="shared" si="117"/>
        <v>41934</v>
      </c>
      <c r="O842" s="51">
        <f t="shared" si="124"/>
        <v>149.72030723479605</v>
      </c>
      <c r="P842" s="51">
        <f t="shared" si="118"/>
        <v>125.19493069224006</v>
      </c>
      <c r="Q842" s="56">
        <f t="shared" si="119"/>
        <v>1927.1099850000001</v>
      </c>
      <c r="R842" s="52">
        <f t="shared" si="120"/>
        <v>35.874357000000003</v>
      </c>
    </row>
    <row r="843" spans="2:18">
      <c r="B843" s="47">
        <v>41935</v>
      </c>
      <c r="C843" s="183">
        <v>1950.8199460000001</v>
      </c>
      <c r="D843" s="23">
        <f t="shared" si="121"/>
        <v>1.2303377173358276E-2</v>
      </c>
      <c r="E843" s="23">
        <f t="shared" si="125"/>
        <v>1.4586629806775426</v>
      </c>
      <c r="F843" s="47">
        <v>41935</v>
      </c>
      <c r="G843" s="183">
        <v>36.257390000000001</v>
      </c>
      <c r="H843" s="48">
        <f t="shared" si="122"/>
        <v>1.0677069417578622E-2</v>
      </c>
      <c r="I843" s="23">
        <f t="shared" si="123"/>
        <v>1.2961251314050357</v>
      </c>
      <c r="L843" s="22"/>
      <c r="N843" s="50">
        <f t="shared" si="117"/>
        <v>41935</v>
      </c>
      <c r="O843" s="51">
        <f t="shared" si="124"/>
        <v>151.56237264521687</v>
      </c>
      <c r="P843" s="51">
        <f t="shared" si="118"/>
        <v>126.53164565797003</v>
      </c>
      <c r="Q843" s="56">
        <f t="shared" si="119"/>
        <v>1950.8199460000001</v>
      </c>
      <c r="R843" s="52">
        <f t="shared" si="120"/>
        <v>36.257390000000001</v>
      </c>
    </row>
    <row r="844" spans="2:18">
      <c r="B844" s="47">
        <v>41936</v>
      </c>
      <c r="C844" s="183">
        <v>1964.579956</v>
      </c>
      <c r="D844" s="23">
        <f t="shared" si="121"/>
        <v>7.0534495139922271E-3</v>
      </c>
      <c r="E844" s="23">
        <f t="shared" si="125"/>
        <v>1.4657164301915349</v>
      </c>
      <c r="F844" s="47">
        <v>41936</v>
      </c>
      <c r="G844" s="183">
        <v>36.640430000000002</v>
      </c>
      <c r="H844" s="48">
        <f t="shared" si="122"/>
        <v>1.0564466995556021E-2</v>
      </c>
      <c r="I844" s="23">
        <f t="shared" si="123"/>
        <v>1.3066895984005917</v>
      </c>
      <c r="L844" s="22"/>
      <c r="N844" s="50">
        <f t="shared" si="117"/>
        <v>41936</v>
      </c>
      <c r="O844" s="51">
        <f t="shared" si="124"/>
        <v>152.63141018889078</v>
      </c>
      <c r="P844" s="51">
        <f t="shared" si="118"/>
        <v>127.86838505241704</v>
      </c>
      <c r="Q844" s="56">
        <f t="shared" si="119"/>
        <v>1964.579956</v>
      </c>
      <c r="R844" s="52">
        <f t="shared" si="120"/>
        <v>36.640430000000002</v>
      </c>
    </row>
    <row r="845" spans="2:18">
      <c r="B845" s="47">
        <v>41939</v>
      </c>
      <c r="C845" s="183">
        <v>1961.630005</v>
      </c>
      <c r="D845" s="23">
        <f t="shared" si="121"/>
        <v>-1.5015683077650444E-3</v>
      </c>
      <c r="E845" s="23">
        <f t="shared" si="125"/>
        <v>1.4642148618837698</v>
      </c>
      <c r="F845" s="47">
        <v>41939</v>
      </c>
      <c r="G845" s="183">
        <v>36.650920999999997</v>
      </c>
      <c r="H845" s="48">
        <f t="shared" si="122"/>
        <v>2.8632305898135257E-4</v>
      </c>
      <c r="I845" s="23">
        <f t="shared" si="123"/>
        <v>1.3069759214595731</v>
      </c>
      <c r="L845" s="22"/>
      <c r="N845" s="50">
        <f t="shared" si="117"/>
        <v>41939</v>
      </c>
      <c r="O845" s="51">
        <f t="shared" si="124"/>
        <v>152.40222370058163</v>
      </c>
      <c r="P845" s="51">
        <f t="shared" si="118"/>
        <v>127.90499671957227</v>
      </c>
      <c r="Q845" s="56">
        <f t="shared" si="119"/>
        <v>1961.630005</v>
      </c>
      <c r="R845" s="52">
        <f t="shared" si="120"/>
        <v>36.650920999999997</v>
      </c>
    </row>
    <row r="846" spans="2:18">
      <c r="B846" s="47">
        <v>41940</v>
      </c>
      <c r="C846" s="183">
        <v>1985.0500489999999</v>
      </c>
      <c r="D846" s="23">
        <f t="shared" si="121"/>
        <v>1.1939073087332774E-2</v>
      </c>
      <c r="E846" s="23">
        <f t="shared" si="125"/>
        <v>1.4761539349711026</v>
      </c>
      <c r="F846" s="47">
        <v>41940</v>
      </c>
      <c r="G846" s="183">
        <v>36.897537</v>
      </c>
      <c r="H846" s="48">
        <f t="shared" si="122"/>
        <v>6.7287804309201782E-3</v>
      </c>
      <c r="I846" s="23">
        <f t="shared" si="123"/>
        <v>1.3137047018904933</v>
      </c>
      <c r="L846" s="22"/>
      <c r="N846" s="50">
        <f t="shared" si="117"/>
        <v>41940</v>
      </c>
      <c r="O846" s="51">
        <f t="shared" si="124"/>
        <v>154.22176498801491</v>
      </c>
      <c r="P846" s="51">
        <f t="shared" si="118"/>
        <v>128.76564135851584</v>
      </c>
      <c r="Q846" s="56">
        <f t="shared" si="119"/>
        <v>1985.0500489999999</v>
      </c>
      <c r="R846" s="52">
        <f t="shared" si="120"/>
        <v>36.897537</v>
      </c>
    </row>
    <row r="847" spans="2:18">
      <c r="B847" s="47">
        <v>41941</v>
      </c>
      <c r="C847" s="183">
        <v>1982.3000489999999</v>
      </c>
      <c r="D847" s="23">
        <f t="shared" si="121"/>
        <v>-1.3853554984093464E-3</v>
      </c>
      <c r="E847" s="23">
        <f t="shared" si="125"/>
        <v>1.4747685794726932</v>
      </c>
      <c r="F847" s="47">
        <v>41941</v>
      </c>
      <c r="G847" s="183">
        <v>36.944763000000002</v>
      </c>
      <c r="H847" s="48">
        <f t="shared" si="122"/>
        <v>1.2799228306215049E-3</v>
      </c>
      <c r="I847" s="23">
        <f t="shared" si="123"/>
        <v>1.3149846247211148</v>
      </c>
      <c r="L847" s="22"/>
      <c r="N847" s="50">
        <f t="shared" si="117"/>
        <v>41941</v>
      </c>
      <c r="O847" s="51">
        <f t="shared" si="124"/>
        <v>154.00811301791438</v>
      </c>
      <c r="P847" s="51">
        <f t="shared" si="118"/>
        <v>128.93045144269021</v>
      </c>
      <c r="Q847" s="56">
        <f t="shared" si="119"/>
        <v>1982.3000489999999</v>
      </c>
      <c r="R847" s="52">
        <f t="shared" si="120"/>
        <v>36.944763000000002</v>
      </c>
    </row>
    <row r="848" spans="2:18">
      <c r="B848" s="47">
        <v>41942</v>
      </c>
      <c r="C848" s="183">
        <v>1994.650024</v>
      </c>
      <c r="D848" s="23">
        <f t="shared" si="121"/>
        <v>6.2301239442688061E-3</v>
      </c>
      <c r="E848" s="23">
        <f t="shared" si="125"/>
        <v>1.480998703416962</v>
      </c>
      <c r="F848" s="47">
        <v>41942</v>
      </c>
      <c r="G848" s="183">
        <v>36.761113000000002</v>
      </c>
      <c r="H848" s="48">
        <f t="shared" si="122"/>
        <v>-4.9709345814452632E-3</v>
      </c>
      <c r="I848" s="23">
        <f t="shared" si="123"/>
        <v>1.3100136901396695</v>
      </c>
      <c r="L848" s="22"/>
      <c r="N848" s="50">
        <f t="shared" si="117"/>
        <v>41942</v>
      </c>
      <c r="O848" s="51">
        <f t="shared" si="124"/>
        <v>154.96760265043895</v>
      </c>
      <c r="P848" s="51">
        <f t="shared" si="118"/>
        <v>128.28954660301241</v>
      </c>
      <c r="Q848" s="56">
        <f t="shared" si="119"/>
        <v>1994.650024</v>
      </c>
      <c r="R848" s="52">
        <f t="shared" si="120"/>
        <v>36.761113000000002</v>
      </c>
    </row>
    <row r="849" spans="2:18">
      <c r="B849" s="47">
        <v>41943</v>
      </c>
      <c r="C849" s="183">
        <v>2018.0500489999999</v>
      </c>
      <c r="D849" s="23">
        <f t="shared" si="121"/>
        <v>1.1731393837739246E-2</v>
      </c>
      <c r="E849" s="23">
        <f t="shared" si="125"/>
        <v>1.4927300972547013</v>
      </c>
      <c r="F849" s="47">
        <v>41943</v>
      </c>
      <c r="G849" s="183">
        <v>36.803088000000002</v>
      </c>
      <c r="H849" s="48">
        <f t="shared" si="122"/>
        <v>1.1418315870903584E-3</v>
      </c>
      <c r="I849" s="23">
        <f t="shared" si="123"/>
        <v>1.3111555217267599</v>
      </c>
      <c r="L849" s="22"/>
      <c r="N849" s="50">
        <f t="shared" si="117"/>
        <v>41943</v>
      </c>
      <c r="O849" s="51">
        <f t="shared" si="124"/>
        <v>156.78558862922151</v>
      </c>
      <c r="P849" s="51">
        <f t="shared" si="118"/>
        <v>128.43603165961724</v>
      </c>
      <c r="Q849" s="56">
        <f t="shared" si="119"/>
        <v>2018.0500489999999</v>
      </c>
      <c r="R849" s="52">
        <f t="shared" si="120"/>
        <v>36.803088000000002</v>
      </c>
    </row>
    <row r="850" spans="2:18">
      <c r="B850" s="47">
        <v>41946</v>
      </c>
      <c r="C850" s="183">
        <v>2017.8100589999999</v>
      </c>
      <c r="D850" s="23">
        <f t="shared" si="121"/>
        <v>-1.1892172848682048E-4</v>
      </c>
      <c r="E850" s="23">
        <f t="shared" si="125"/>
        <v>1.4926111755262146</v>
      </c>
      <c r="F850" s="47">
        <v>41946</v>
      </c>
      <c r="G850" s="183">
        <v>36.561723000000001</v>
      </c>
      <c r="H850" s="48">
        <f t="shared" si="122"/>
        <v>-6.5582811964040033E-3</v>
      </c>
      <c r="I850" s="23">
        <f t="shared" si="123"/>
        <v>1.3045972405303559</v>
      </c>
      <c r="N850" s="50">
        <f t="shared" si="117"/>
        <v>41946</v>
      </c>
      <c r="O850" s="51">
        <f t="shared" si="124"/>
        <v>156.7669434160199</v>
      </c>
      <c r="P850" s="51">
        <f t="shared" si="118"/>
        <v>127.59371204824322</v>
      </c>
      <c r="Q850" s="56">
        <f t="shared" si="119"/>
        <v>2017.8100589999999</v>
      </c>
      <c r="R850" s="52">
        <f t="shared" si="120"/>
        <v>36.561723000000001</v>
      </c>
    </row>
    <row r="851" spans="2:18">
      <c r="B851" s="47">
        <v>41947</v>
      </c>
      <c r="C851" s="183">
        <v>2012.099976</v>
      </c>
      <c r="D851" s="23">
        <f t="shared" si="121"/>
        <v>-2.8298416763913314E-3</v>
      </c>
      <c r="E851" s="23">
        <f t="shared" si="125"/>
        <v>1.4897813338498231</v>
      </c>
      <c r="F851" s="47">
        <v>41947</v>
      </c>
      <c r="G851" s="183">
        <v>35.916328999999998</v>
      </c>
      <c r="H851" s="48">
        <f t="shared" si="122"/>
        <v>-1.7652176840790679E-2</v>
      </c>
      <c r="I851" s="23">
        <f t="shared" si="123"/>
        <v>1.2869450636895652</v>
      </c>
      <c r="N851" s="50">
        <f t="shared" si="117"/>
        <v>41947</v>
      </c>
      <c r="O851" s="51">
        <f t="shared" si="124"/>
        <v>156.32331778606076</v>
      </c>
      <c r="P851" s="51">
        <f t="shared" si="118"/>
        <v>125.34140527939471</v>
      </c>
      <c r="Q851" s="56">
        <f t="shared" si="119"/>
        <v>2012.099976</v>
      </c>
      <c r="R851" s="52">
        <f t="shared" si="120"/>
        <v>35.916328999999998</v>
      </c>
    </row>
    <row r="852" spans="2:18">
      <c r="B852" s="47">
        <v>41948</v>
      </c>
      <c r="C852" s="183">
        <v>2023.5699460000001</v>
      </c>
      <c r="D852" s="23">
        <f t="shared" si="121"/>
        <v>5.7004970611858052E-3</v>
      </c>
      <c r="E852" s="23">
        <f t="shared" si="125"/>
        <v>1.4954818309110089</v>
      </c>
      <c r="F852" s="47">
        <v>41948</v>
      </c>
      <c r="G852" s="183">
        <v>37.20187</v>
      </c>
      <c r="H852" s="48">
        <f t="shared" si="122"/>
        <v>3.5792661326830011E-2</v>
      </c>
      <c r="I852" s="23">
        <f t="shared" si="123"/>
        <v>1.3227377250163952</v>
      </c>
      <c r="L852" s="22"/>
      <c r="N852" s="50">
        <f t="shared" si="117"/>
        <v>41948</v>
      </c>
      <c r="O852" s="51">
        <f t="shared" si="124"/>
        <v>157.21443839969501</v>
      </c>
      <c r="P852" s="51">
        <f t="shared" si="118"/>
        <v>129.82770774878901</v>
      </c>
      <c r="Q852" s="56">
        <f t="shared" si="119"/>
        <v>2023.5699460000001</v>
      </c>
      <c r="R852" s="52">
        <f t="shared" si="120"/>
        <v>37.20187</v>
      </c>
    </row>
    <row r="853" spans="2:18">
      <c r="B853" s="47">
        <v>41949</v>
      </c>
      <c r="C853" s="183">
        <v>2031.209961</v>
      </c>
      <c r="D853" s="23">
        <f t="shared" si="121"/>
        <v>3.7755131791228358E-3</v>
      </c>
      <c r="E853" s="23">
        <f t="shared" si="125"/>
        <v>1.4992573440901318</v>
      </c>
      <c r="F853" s="47">
        <v>41949</v>
      </c>
      <c r="G853" s="183">
        <v>37.569164999999998</v>
      </c>
      <c r="H853" s="48">
        <f t="shared" si="122"/>
        <v>9.8730252000773788E-3</v>
      </c>
      <c r="I853" s="23">
        <f t="shared" si="123"/>
        <v>1.3326107502164726</v>
      </c>
      <c r="L853" s="22"/>
      <c r="N853" s="50">
        <f t="shared" si="117"/>
        <v>41949</v>
      </c>
      <c r="O853" s="51">
        <f t="shared" si="124"/>
        <v>157.80800358382146</v>
      </c>
      <c r="P853" s="51">
        <f t="shared" si="118"/>
        <v>131.1094999790611</v>
      </c>
      <c r="Q853" s="56">
        <f t="shared" si="119"/>
        <v>2031.209961</v>
      </c>
      <c r="R853" s="52">
        <f t="shared" si="120"/>
        <v>37.569164999999998</v>
      </c>
    </row>
    <row r="854" spans="2:18">
      <c r="B854" s="47">
        <v>41950</v>
      </c>
      <c r="C854" s="183">
        <v>2031.920044</v>
      </c>
      <c r="D854" s="23">
        <f t="shared" si="121"/>
        <v>3.4958621394820533E-4</v>
      </c>
      <c r="E854" s="23">
        <f t="shared" si="125"/>
        <v>1.49960693030408</v>
      </c>
      <c r="F854" s="47">
        <v>41950</v>
      </c>
      <c r="G854" s="183">
        <v>37.049703999999998</v>
      </c>
      <c r="H854" s="48">
        <f t="shared" si="122"/>
        <v>-1.3826791199644695E-2</v>
      </c>
      <c r="I854" s="23">
        <f t="shared" si="123"/>
        <v>1.318783959016828</v>
      </c>
      <c r="L854" s="22"/>
      <c r="N854" s="50">
        <f t="shared" si="117"/>
        <v>41950</v>
      </c>
      <c r="O854" s="51">
        <f t="shared" si="124"/>
        <v>157.86317108632505</v>
      </c>
      <c r="P854" s="51">
        <f t="shared" si="118"/>
        <v>129.29667629856078</v>
      </c>
      <c r="Q854" s="56">
        <f t="shared" si="119"/>
        <v>2031.920044</v>
      </c>
      <c r="R854" s="52">
        <f t="shared" si="120"/>
        <v>37.049703999999998</v>
      </c>
    </row>
    <row r="855" spans="2:18">
      <c r="B855" s="47">
        <v>41953</v>
      </c>
      <c r="C855" s="183">
        <v>2038.26001</v>
      </c>
      <c r="D855" s="23">
        <f t="shared" si="121"/>
        <v>3.1201847822315276E-3</v>
      </c>
      <c r="E855" s="23">
        <f t="shared" si="125"/>
        <v>1.5027271150863115</v>
      </c>
      <c r="F855" s="47">
        <v>41953</v>
      </c>
      <c r="G855" s="183">
        <v>37.060195</v>
      </c>
      <c r="H855" s="48">
        <f t="shared" si="122"/>
        <v>2.8316015696105978E-4</v>
      </c>
      <c r="I855" s="23">
        <f t="shared" si="123"/>
        <v>1.319067119173789</v>
      </c>
      <c r="L855" s="22"/>
      <c r="N855" s="50">
        <f t="shared" si="117"/>
        <v>41953</v>
      </c>
      <c r="O855" s="51">
        <f t="shared" si="124"/>
        <v>158.35573335042344</v>
      </c>
      <c r="P855" s="51">
        <f t="shared" si="118"/>
        <v>129.33328796571604</v>
      </c>
      <c r="Q855" s="56">
        <f t="shared" si="119"/>
        <v>2038.26001</v>
      </c>
      <c r="R855" s="52">
        <f t="shared" si="120"/>
        <v>37.060195</v>
      </c>
    </row>
    <row r="856" spans="2:18">
      <c r="B856" s="47">
        <v>41954</v>
      </c>
      <c r="C856" s="183">
        <v>2039.6800539999999</v>
      </c>
      <c r="D856" s="23">
        <f t="shared" si="121"/>
        <v>6.9669423578599954E-4</v>
      </c>
      <c r="E856" s="23">
        <f t="shared" si="125"/>
        <v>1.5034238093220975</v>
      </c>
      <c r="F856" s="47">
        <v>41954</v>
      </c>
      <c r="G856" s="183">
        <v>37.128411</v>
      </c>
      <c r="H856" s="48">
        <f t="shared" si="122"/>
        <v>1.8406810865403411E-3</v>
      </c>
      <c r="I856" s="23">
        <f t="shared" si="123"/>
        <v>1.3209078002603294</v>
      </c>
      <c r="N856" s="50">
        <f t="shared" si="117"/>
        <v>41954</v>
      </c>
      <c r="O856" s="51">
        <f t="shared" si="124"/>
        <v>158.46605887705232</v>
      </c>
      <c r="P856" s="51">
        <f t="shared" si="118"/>
        <v>129.57134930273463</v>
      </c>
      <c r="Q856" s="56">
        <f t="shared" si="119"/>
        <v>2039.6800539999999</v>
      </c>
      <c r="R856" s="52">
        <f t="shared" si="120"/>
        <v>37.128411</v>
      </c>
    </row>
    <row r="857" spans="2:18">
      <c r="B857" s="47">
        <v>41955</v>
      </c>
      <c r="C857" s="183">
        <v>2038.25</v>
      </c>
      <c r="D857" s="23">
        <f t="shared" si="121"/>
        <v>-7.011168232956555E-4</v>
      </c>
      <c r="E857" s="23">
        <f t="shared" si="125"/>
        <v>1.5027226924988017</v>
      </c>
      <c r="F857" s="47">
        <v>41955</v>
      </c>
      <c r="G857" s="183">
        <v>37.427492999999998</v>
      </c>
      <c r="H857" s="48">
        <f t="shared" si="122"/>
        <v>8.0553406931418436E-3</v>
      </c>
      <c r="I857" s="23">
        <f t="shared" si="123"/>
        <v>1.3289631409534712</v>
      </c>
      <c r="L857" s="22"/>
      <c r="N857" s="50">
        <f t="shared" si="117"/>
        <v>41955</v>
      </c>
      <c r="O857" s="51">
        <f t="shared" si="124"/>
        <v>158.35495565725225</v>
      </c>
      <c r="P857" s="51">
        <f t="shared" si="118"/>
        <v>130.61509066543823</v>
      </c>
      <c r="Q857" s="56">
        <f t="shared" si="119"/>
        <v>2038.25</v>
      </c>
      <c r="R857" s="52">
        <f t="shared" si="120"/>
        <v>37.427492999999998</v>
      </c>
    </row>
    <row r="858" spans="2:18">
      <c r="B858" s="47">
        <v>41956</v>
      </c>
      <c r="C858" s="183">
        <v>2039.329956</v>
      </c>
      <c r="D858" s="23">
        <f t="shared" si="121"/>
        <v>5.2984471973505087E-4</v>
      </c>
      <c r="E858" s="23">
        <f t="shared" si="125"/>
        <v>1.5032525372185368</v>
      </c>
      <c r="F858" s="47">
        <v>41956</v>
      </c>
      <c r="G858" s="183">
        <v>37.821024000000001</v>
      </c>
      <c r="H858" s="48">
        <f t="shared" si="122"/>
        <v>1.0514489976659824E-2</v>
      </c>
      <c r="I858" s="23">
        <f t="shared" si="123"/>
        <v>1.3394776309301311</v>
      </c>
      <c r="L858" s="22"/>
      <c r="N858" s="50">
        <f t="shared" si="117"/>
        <v>41956</v>
      </c>
      <c r="O858" s="51">
        <f t="shared" si="124"/>
        <v>158.43885919435115</v>
      </c>
      <c r="P858" s="51">
        <f t="shared" si="118"/>
        <v>131.98844172704048</v>
      </c>
      <c r="Q858" s="56">
        <f t="shared" si="119"/>
        <v>2039.329956</v>
      </c>
      <c r="R858" s="52">
        <f t="shared" si="120"/>
        <v>37.821024000000001</v>
      </c>
    </row>
    <row r="859" spans="2:18">
      <c r="B859" s="47">
        <v>41957</v>
      </c>
      <c r="C859" s="183">
        <v>2039.8199460000001</v>
      </c>
      <c r="D859" s="23">
        <f t="shared" si="121"/>
        <v>2.4027009388971621E-4</v>
      </c>
      <c r="E859" s="23">
        <f t="shared" si="125"/>
        <v>1.5034928073124265</v>
      </c>
      <c r="F859" s="47">
        <v>41957</v>
      </c>
      <c r="G859" s="183">
        <v>37.647872</v>
      </c>
      <c r="H859" s="48">
        <f t="shared" si="122"/>
        <v>-4.5781943926214153E-3</v>
      </c>
      <c r="I859" s="23">
        <f t="shared" si="123"/>
        <v>1.3348994365375098</v>
      </c>
      <c r="L859" s="22"/>
      <c r="N859" s="50">
        <f t="shared" si="117"/>
        <v>41957</v>
      </c>
      <c r="O859" s="51">
        <f t="shared" si="124"/>
        <v>158.47692731392553</v>
      </c>
      <c r="P859" s="51">
        <f t="shared" si="118"/>
        <v>131.38417298323489</v>
      </c>
      <c r="Q859" s="56">
        <f t="shared" si="119"/>
        <v>2039.8199460000001</v>
      </c>
      <c r="R859" s="52">
        <f t="shared" si="120"/>
        <v>37.647872</v>
      </c>
    </row>
    <row r="860" spans="2:18">
      <c r="B860" s="47">
        <v>41960</v>
      </c>
      <c r="C860" s="183">
        <v>2041.3199460000001</v>
      </c>
      <c r="D860" s="23">
        <f t="shared" si="121"/>
        <v>7.3535902173205159E-4</v>
      </c>
      <c r="E860" s="23">
        <f t="shared" si="125"/>
        <v>1.5042281663341586</v>
      </c>
      <c r="F860" s="47">
        <v>41960</v>
      </c>
      <c r="G860" s="183">
        <v>37.779049000000001</v>
      </c>
      <c r="H860" s="48">
        <f t="shared" si="122"/>
        <v>3.4843138013218589E-3</v>
      </c>
      <c r="I860" s="23">
        <f t="shared" si="123"/>
        <v>1.3383837503388316</v>
      </c>
      <c r="L860" s="22"/>
      <c r="N860" s="50">
        <f t="shared" si="117"/>
        <v>41960</v>
      </c>
      <c r="O860" s="51">
        <f t="shared" si="124"/>
        <v>158.59346475216219</v>
      </c>
      <c r="P860" s="51">
        <f t="shared" si="118"/>
        <v>131.84195667043565</v>
      </c>
      <c r="Q860" s="56">
        <f t="shared" si="119"/>
        <v>2041.3199460000001</v>
      </c>
      <c r="R860" s="52">
        <f t="shared" si="120"/>
        <v>37.779049000000001</v>
      </c>
    </row>
    <row r="861" spans="2:18">
      <c r="B861" s="47">
        <v>41961</v>
      </c>
      <c r="C861" s="183">
        <v>2051.8000489999999</v>
      </c>
      <c r="D861" s="23">
        <f t="shared" si="121"/>
        <v>5.1339835387078647E-3</v>
      </c>
      <c r="E861" s="23">
        <f t="shared" si="125"/>
        <v>1.5093621498728664</v>
      </c>
      <c r="F861" s="47">
        <v>41961</v>
      </c>
      <c r="G861" s="183">
        <v>38.083382</v>
      </c>
      <c r="H861" s="48">
        <f t="shared" si="122"/>
        <v>8.0556024583890995E-3</v>
      </c>
      <c r="I861" s="23">
        <f t="shared" si="123"/>
        <v>1.3464393527972207</v>
      </c>
      <c r="L861" s="22"/>
      <c r="N861" s="50">
        <f t="shared" si="117"/>
        <v>41961</v>
      </c>
      <c r="O861" s="51">
        <f t="shared" si="124"/>
        <v>159.40768098954644</v>
      </c>
      <c r="P861" s="51">
        <f t="shared" si="118"/>
        <v>132.90402306070885</v>
      </c>
      <c r="Q861" s="56">
        <f t="shared" si="119"/>
        <v>2051.8000489999999</v>
      </c>
      <c r="R861" s="52">
        <f t="shared" si="120"/>
        <v>38.083382</v>
      </c>
    </row>
    <row r="862" spans="2:18">
      <c r="B862" s="47">
        <v>41962</v>
      </c>
      <c r="C862" s="183">
        <v>2048.719971</v>
      </c>
      <c r="D862" s="23">
        <f t="shared" si="121"/>
        <v>-1.5011589465070418E-3</v>
      </c>
      <c r="E862" s="23">
        <f t="shared" si="125"/>
        <v>1.5078609909263594</v>
      </c>
      <c r="F862" s="47">
        <v>41962</v>
      </c>
      <c r="G862" s="183">
        <v>38.020412999999998</v>
      </c>
      <c r="H862" s="48">
        <f t="shared" si="122"/>
        <v>-1.6534508411044646E-3</v>
      </c>
      <c r="I862" s="23">
        <f t="shared" si="123"/>
        <v>1.3447859019561164</v>
      </c>
      <c r="L862" s="22"/>
      <c r="N862" s="50">
        <f t="shared" si="117"/>
        <v>41962</v>
      </c>
      <c r="O862" s="51">
        <f t="shared" si="124"/>
        <v>159.16838472308703</v>
      </c>
      <c r="P862" s="51">
        <f t="shared" si="118"/>
        <v>132.68427279199295</v>
      </c>
      <c r="Q862" s="56">
        <f t="shared" si="119"/>
        <v>2048.719971</v>
      </c>
      <c r="R862" s="52">
        <f t="shared" si="120"/>
        <v>38.020412999999998</v>
      </c>
    </row>
    <row r="863" spans="2:18">
      <c r="B863" s="47">
        <v>41963</v>
      </c>
      <c r="C863" s="183">
        <v>2052.75</v>
      </c>
      <c r="D863" s="23">
        <f t="shared" si="121"/>
        <v>1.9670960682991456E-3</v>
      </c>
      <c r="E863" s="23">
        <f t="shared" si="125"/>
        <v>1.5098280869946585</v>
      </c>
      <c r="F863" s="47">
        <v>41963</v>
      </c>
      <c r="G863" s="183">
        <v>37.773800999999999</v>
      </c>
      <c r="H863" s="48">
        <f t="shared" si="122"/>
        <v>-6.4863051329820953E-3</v>
      </c>
      <c r="I863" s="23">
        <f t="shared" si="123"/>
        <v>1.3382995968231342</v>
      </c>
      <c r="L863" s="22"/>
      <c r="N863" s="50">
        <f t="shared" si="117"/>
        <v>41963</v>
      </c>
      <c r="O863" s="51">
        <f t="shared" si="124"/>
        <v>159.48148422687333</v>
      </c>
      <c r="P863" s="51">
        <f t="shared" si="118"/>
        <v>131.82364211231626</v>
      </c>
      <c r="Q863" s="56">
        <f t="shared" si="119"/>
        <v>2052.75</v>
      </c>
      <c r="R863" s="52">
        <f t="shared" si="120"/>
        <v>37.773800999999999</v>
      </c>
    </row>
    <row r="864" spans="2:18">
      <c r="B864" s="47">
        <v>41964</v>
      </c>
      <c r="C864" s="183">
        <v>2063.5</v>
      </c>
      <c r="D864" s="23">
        <f t="shared" si="121"/>
        <v>5.2368773596394025E-3</v>
      </c>
      <c r="E864" s="23">
        <f t="shared" si="125"/>
        <v>1.5150649643542979</v>
      </c>
      <c r="F864" s="47">
        <v>41964</v>
      </c>
      <c r="G864" s="183">
        <v>38.009922000000003</v>
      </c>
      <c r="H864" s="48">
        <f t="shared" si="122"/>
        <v>6.250919784323683E-3</v>
      </c>
      <c r="I864" s="23">
        <f t="shared" si="123"/>
        <v>1.3445505166074578</v>
      </c>
      <c r="N864" s="50">
        <f t="shared" si="117"/>
        <v>41964</v>
      </c>
      <c r="O864" s="51">
        <f t="shared" si="124"/>
        <v>160.31666920090274</v>
      </c>
      <c r="P864" s="51">
        <f t="shared" si="118"/>
        <v>132.64766112483773</v>
      </c>
      <c r="Q864" s="56">
        <f t="shared" si="119"/>
        <v>2063.5</v>
      </c>
      <c r="R864" s="52">
        <f t="shared" si="120"/>
        <v>38.009922000000003</v>
      </c>
    </row>
    <row r="865" spans="2:18">
      <c r="B865" s="47">
        <v>41967</v>
      </c>
      <c r="C865" s="183">
        <v>2069.4099120000001</v>
      </c>
      <c r="D865" s="23">
        <f t="shared" si="121"/>
        <v>2.8640232614489669E-3</v>
      </c>
      <c r="E865" s="23">
        <f t="shared" si="125"/>
        <v>1.5179289876157469</v>
      </c>
      <c r="F865" s="47">
        <v>41967</v>
      </c>
      <c r="G865" s="183">
        <v>38.009922000000003</v>
      </c>
      <c r="H865" s="48">
        <f t="shared" si="122"/>
        <v>0</v>
      </c>
      <c r="I865" s="23">
        <f t="shared" si="123"/>
        <v>1.3445505166074578</v>
      </c>
      <c r="L865" s="22"/>
      <c r="N865" s="50">
        <f t="shared" si="117"/>
        <v>41967</v>
      </c>
      <c r="O865" s="51">
        <f t="shared" si="124"/>
        <v>160.77581987069215</v>
      </c>
      <c r="P865" s="51">
        <f t="shared" si="118"/>
        <v>132.64766112483773</v>
      </c>
      <c r="Q865" s="56">
        <f t="shared" si="119"/>
        <v>2069.4099120000001</v>
      </c>
      <c r="R865" s="52">
        <f t="shared" si="120"/>
        <v>38.009922000000003</v>
      </c>
    </row>
    <row r="866" spans="2:18">
      <c r="B866" s="47">
        <v>41968</v>
      </c>
      <c r="C866" s="183">
        <v>2067.030029</v>
      </c>
      <c r="D866" s="23">
        <f t="shared" si="121"/>
        <v>-1.1500297675195448E-3</v>
      </c>
      <c r="E866" s="23">
        <f t="shared" si="125"/>
        <v>1.5167789578482274</v>
      </c>
      <c r="F866" s="47">
        <v>41968</v>
      </c>
      <c r="G866" s="183">
        <v>38.009922000000003</v>
      </c>
      <c r="H866" s="48">
        <f t="shared" si="122"/>
        <v>0</v>
      </c>
      <c r="I866" s="23">
        <f t="shared" si="123"/>
        <v>1.3445505166074578</v>
      </c>
      <c r="L866" s="22"/>
      <c r="N866" s="50">
        <f t="shared" si="117"/>
        <v>41968</v>
      </c>
      <c r="O866" s="51">
        <f t="shared" si="124"/>
        <v>160.59092289194351</v>
      </c>
      <c r="P866" s="51">
        <f t="shared" si="118"/>
        <v>132.64766112483773</v>
      </c>
      <c r="Q866" s="56">
        <f t="shared" si="119"/>
        <v>2067.030029</v>
      </c>
      <c r="R866" s="52">
        <f t="shared" si="120"/>
        <v>38.009922000000003</v>
      </c>
    </row>
    <row r="867" spans="2:18">
      <c r="B867" s="47">
        <v>41969</v>
      </c>
      <c r="C867" s="183">
        <v>2072.830078</v>
      </c>
      <c r="D867" s="23">
        <f t="shared" si="121"/>
        <v>2.8059819734722602E-3</v>
      </c>
      <c r="E867" s="23">
        <f t="shared" si="125"/>
        <v>1.5195849398216996</v>
      </c>
      <c r="F867" s="47">
        <v>41969</v>
      </c>
      <c r="G867" s="183">
        <v>37.988933000000003</v>
      </c>
      <c r="H867" s="48">
        <f t="shared" si="122"/>
        <v>-5.521979234790475E-4</v>
      </c>
      <c r="I867" s="23">
        <f t="shared" si="123"/>
        <v>1.3439983186839788</v>
      </c>
      <c r="N867" s="50">
        <f t="shared" si="117"/>
        <v>41969</v>
      </c>
      <c r="O867" s="51">
        <f t="shared" si="124"/>
        <v>161.04153812668159</v>
      </c>
      <c r="P867" s="51">
        <f t="shared" si="118"/>
        <v>132.57441336181023</v>
      </c>
      <c r="Q867" s="56">
        <f t="shared" si="119"/>
        <v>2072.830078</v>
      </c>
      <c r="R867" s="52">
        <f t="shared" si="120"/>
        <v>37.988933000000003</v>
      </c>
    </row>
    <row r="868" spans="2:18">
      <c r="B868" s="47">
        <v>41971</v>
      </c>
      <c r="C868" s="183">
        <v>2067.5600589999999</v>
      </c>
      <c r="D868" s="23">
        <f t="shared" si="121"/>
        <v>-2.5424269243935482E-3</v>
      </c>
      <c r="E868" s="23">
        <f t="shared" si="125"/>
        <v>1.517042512897306</v>
      </c>
      <c r="F868" s="47">
        <v>41971</v>
      </c>
      <c r="G868" s="183">
        <v>38.303756999999997</v>
      </c>
      <c r="H868" s="48">
        <f t="shared" si="122"/>
        <v>8.2872556594308922E-3</v>
      </c>
      <c r="I868" s="23">
        <f t="shared" si="123"/>
        <v>1.3522855743434097</v>
      </c>
      <c r="L868" s="22"/>
      <c r="N868" s="50">
        <f t="shared" si="117"/>
        <v>41971</v>
      </c>
      <c r="O868" s="51">
        <f t="shared" si="124"/>
        <v>160.63210178420255</v>
      </c>
      <c r="P868" s="51">
        <f t="shared" si="118"/>
        <v>133.67309141923863</v>
      </c>
      <c r="Q868" s="56">
        <f t="shared" si="119"/>
        <v>2067.5600589999999</v>
      </c>
      <c r="R868" s="52">
        <f t="shared" si="120"/>
        <v>38.303756999999997</v>
      </c>
    </row>
    <row r="869" spans="2:18">
      <c r="B869" s="47">
        <v>41974</v>
      </c>
      <c r="C869" s="183">
        <v>2053.4399410000001</v>
      </c>
      <c r="D869" s="23">
        <f t="shared" si="121"/>
        <v>-6.8293629191256144E-3</v>
      </c>
      <c r="E869" s="23">
        <f t="shared" si="125"/>
        <v>1.5102131499781803</v>
      </c>
      <c r="F869" s="47">
        <v>41974</v>
      </c>
      <c r="G869" s="183">
        <v>38.235545000000002</v>
      </c>
      <c r="H869" s="48">
        <f t="shared" si="122"/>
        <v>-1.7808174796011267E-3</v>
      </c>
      <c r="I869" s="23">
        <f t="shared" si="123"/>
        <v>1.3505047568638084</v>
      </c>
      <c r="N869" s="50">
        <f t="shared" si="117"/>
        <v>41974</v>
      </c>
      <c r="O869" s="51">
        <f t="shared" si="124"/>
        <v>159.53508686465631</v>
      </c>
      <c r="P869" s="51">
        <f t="shared" si="118"/>
        <v>133.43504404148695</v>
      </c>
      <c r="Q869" s="56">
        <f t="shared" si="119"/>
        <v>2053.4399410000001</v>
      </c>
      <c r="R869" s="52">
        <f t="shared" si="120"/>
        <v>38.235545000000002</v>
      </c>
    </row>
    <row r="870" spans="2:18">
      <c r="B870" s="47">
        <v>41975</v>
      </c>
      <c r="C870" s="183">
        <v>2066.5500489999999</v>
      </c>
      <c r="D870" s="23">
        <f t="shared" si="121"/>
        <v>6.3844613802610528E-3</v>
      </c>
      <c r="E870" s="23">
        <f t="shared" si="125"/>
        <v>1.5165976113584414</v>
      </c>
      <c r="F870" s="47">
        <v>41975</v>
      </c>
      <c r="G870" s="183">
        <v>38.665807999999998</v>
      </c>
      <c r="H870" s="48">
        <f t="shared" si="122"/>
        <v>1.1252958470972407E-2</v>
      </c>
      <c r="I870" s="23">
        <f t="shared" si="123"/>
        <v>1.3617577153347808</v>
      </c>
      <c r="N870" s="50">
        <f t="shared" si="117"/>
        <v>41975</v>
      </c>
      <c r="O870" s="51">
        <f t="shared" si="124"/>
        <v>160.55363246554029</v>
      </c>
      <c r="P870" s="51">
        <f t="shared" si="118"/>
        <v>134.93658305065816</v>
      </c>
      <c r="Q870" s="56">
        <f t="shared" si="119"/>
        <v>2066.5500489999999</v>
      </c>
      <c r="R870" s="52">
        <f t="shared" si="120"/>
        <v>38.665807999999998</v>
      </c>
    </row>
    <row r="871" spans="2:18">
      <c r="B871" s="47">
        <v>41976</v>
      </c>
      <c r="C871" s="183">
        <v>2074.330078</v>
      </c>
      <c r="D871" s="23">
        <f t="shared" si="121"/>
        <v>3.7647425978213356E-3</v>
      </c>
      <c r="E871" s="23">
        <f t="shared" si="125"/>
        <v>1.5203623539562627</v>
      </c>
      <c r="F871" s="47">
        <v>41976</v>
      </c>
      <c r="G871" s="183">
        <v>38.961739000000001</v>
      </c>
      <c r="H871" s="48">
        <f t="shared" si="122"/>
        <v>7.6535578928029757E-3</v>
      </c>
      <c r="I871" s="23">
        <f t="shared" si="123"/>
        <v>1.3694112732275838</v>
      </c>
      <c r="L871" s="22"/>
      <c r="N871" s="50">
        <f t="shared" si="117"/>
        <v>41976</v>
      </c>
      <c r="O871" s="51">
        <f t="shared" si="124"/>
        <v>161.15807556491825</v>
      </c>
      <c r="P871" s="51">
        <f t="shared" si="118"/>
        <v>135.9693280008934</v>
      </c>
      <c r="Q871" s="56">
        <f t="shared" si="119"/>
        <v>2074.330078</v>
      </c>
      <c r="R871" s="52">
        <f t="shared" si="120"/>
        <v>38.961739000000001</v>
      </c>
    </row>
    <row r="872" spans="2:18">
      <c r="B872" s="47">
        <v>41977</v>
      </c>
      <c r="C872" s="183">
        <v>2071.919922</v>
      </c>
      <c r="D872" s="23">
        <f t="shared" si="121"/>
        <v>-1.1618960866265349E-3</v>
      </c>
      <c r="E872" s="23">
        <f t="shared" si="125"/>
        <v>1.5192004578696361</v>
      </c>
      <c r="F872" s="47">
        <v>41977</v>
      </c>
      <c r="G872" s="183">
        <v>38.877187999999997</v>
      </c>
      <c r="H872" s="48">
        <f t="shared" si="122"/>
        <v>-2.1701033416400284E-3</v>
      </c>
      <c r="I872" s="23">
        <f t="shared" si="123"/>
        <v>1.3672411698859439</v>
      </c>
      <c r="N872" s="50">
        <f t="shared" si="117"/>
        <v>41977</v>
      </c>
      <c r="O872" s="51">
        <f t="shared" si="124"/>
        <v>160.97082662759109</v>
      </c>
      <c r="P872" s="51">
        <f t="shared" si="118"/>
        <v>135.67426050783811</v>
      </c>
      <c r="Q872" s="56">
        <f t="shared" si="119"/>
        <v>2071.919922</v>
      </c>
      <c r="R872" s="52">
        <f t="shared" si="120"/>
        <v>38.877187999999997</v>
      </c>
    </row>
    <row r="873" spans="2:18">
      <c r="B873" s="47">
        <v>41978</v>
      </c>
      <c r="C873" s="183">
        <v>2075.3701169999999</v>
      </c>
      <c r="D873" s="23">
        <f t="shared" si="121"/>
        <v>1.6652163837824752E-3</v>
      </c>
      <c r="E873" s="23">
        <f t="shared" si="125"/>
        <v>1.5208656742534186</v>
      </c>
      <c r="F873" s="47">
        <v>41978</v>
      </c>
      <c r="G873" s="183">
        <v>39.220672999999998</v>
      </c>
      <c r="H873" s="48">
        <f t="shared" si="122"/>
        <v>8.8351297424082986E-3</v>
      </c>
      <c r="I873" s="23">
        <f t="shared" si="123"/>
        <v>1.3760762996283522</v>
      </c>
      <c r="L873" s="22"/>
      <c r="N873" s="50">
        <f t="shared" si="117"/>
        <v>41978</v>
      </c>
      <c r="O873" s="51">
        <f t="shared" si="124"/>
        <v>161.23887788540239</v>
      </c>
      <c r="P873" s="51">
        <f t="shared" si="118"/>
        <v>136.87296020213017</v>
      </c>
      <c r="Q873" s="56">
        <f t="shared" si="119"/>
        <v>2075.3701169999999</v>
      </c>
      <c r="R873" s="52">
        <f t="shared" si="120"/>
        <v>39.220672999999998</v>
      </c>
    </row>
    <row r="874" spans="2:18">
      <c r="B874" s="47">
        <v>41981</v>
      </c>
      <c r="C874" s="183">
        <v>2060.3100589999999</v>
      </c>
      <c r="D874" s="23">
        <f t="shared" si="121"/>
        <v>-7.2565649262453791E-3</v>
      </c>
      <c r="E874" s="23">
        <f t="shared" si="125"/>
        <v>1.5136091093271733</v>
      </c>
      <c r="F874" s="47">
        <v>41981</v>
      </c>
      <c r="G874" s="183">
        <v>39.167830000000002</v>
      </c>
      <c r="H874" s="48">
        <f t="shared" si="122"/>
        <v>-1.3473251721100032E-3</v>
      </c>
      <c r="I874" s="23">
        <f t="shared" si="123"/>
        <v>1.3747289744562421</v>
      </c>
      <c r="L874" s="22"/>
      <c r="N874" s="50">
        <f t="shared" si="117"/>
        <v>41981</v>
      </c>
      <c r="O874" s="51">
        <f t="shared" si="124"/>
        <v>160.06883749939203</v>
      </c>
      <c r="P874" s="51">
        <f t="shared" si="118"/>
        <v>136.68854781746862</v>
      </c>
      <c r="Q874" s="56">
        <f t="shared" si="119"/>
        <v>2060.3100589999999</v>
      </c>
      <c r="R874" s="52">
        <f t="shared" si="120"/>
        <v>39.167830000000002</v>
      </c>
    </row>
    <row r="875" spans="2:18">
      <c r="B875" s="47">
        <v>41982</v>
      </c>
      <c r="C875" s="183">
        <v>2059.820068</v>
      </c>
      <c r="D875" s="23">
        <f t="shared" si="121"/>
        <v>-2.3782391289095539E-4</v>
      </c>
      <c r="E875" s="23">
        <f t="shared" si="125"/>
        <v>1.5133712854142822</v>
      </c>
      <c r="F875" s="47">
        <v>41982</v>
      </c>
      <c r="G875" s="183">
        <v>38.993442999999999</v>
      </c>
      <c r="H875" s="48">
        <f t="shared" si="122"/>
        <v>-4.4523017997167846E-3</v>
      </c>
      <c r="I875" s="23">
        <f t="shared" si="123"/>
        <v>1.3702766726565252</v>
      </c>
      <c r="L875" s="22"/>
      <c r="N875" s="50">
        <f t="shared" si="117"/>
        <v>41982</v>
      </c>
      <c r="O875" s="51">
        <f t="shared" si="124"/>
        <v>160.030769302126</v>
      </c>
      <c r="P875" s="51">
        <f t="shared" si="118"/>
        <v>136.07996915002022</v>
      </c>
      <c r="Q875" s="56">
        <f t="shared" si="119"/>
        <v>2059.820068</v>
      </c>
      <c r="R875" s="52">
        <f t="shared" si="120"/>
        <v>38.993442999999999</v>
      </c>
    </row>
    <row r="876" spans="2:18">
      <c r="B876" s="47">
        <v>41983</v>
      </c>
      <c r="C876" s="183">
        <v>2026.1400149999999</v>
      </c>
      <c r="D876" s="23">
        <f t="shared" si="121"/>
        <v>-1.6350968476922301E-2</v>
      </c>
      <c r="E876" s="23">
        <f t="shared" si="125"/>
        <v>1.4970203169373599</v>
      </c>
      <c r="F876" s="47">
        <v>41983</v>
      </c>
      <c r="G876" s="183">
        <v>38.449151999999998</v>
      </c>
      <c r="H876" s="48">
        <f t="shared" si="122"/>
        <v>-1.3958526309154062E-2</v>
      </c>
      <c r="I876" s="23">
        <f t="shared" si="123"/>
        <v>1.356318146347371</v>
      </c>
      <c r="L876" s="22"/>
      <c r="N876" s="50">
        <f t="shared" si="117"/>
        <v>41983</v>
      </c>
      <c r="O876" s="51">
        <f t="shared" si="124"/>
        <v>157.41411123792932</v>
      </c>
      <c r="P876" s="51">
        <f t="shared" si="118"/>
        <v>134.1804933204908</v>
      </c>
      <c r="Q876" s="56">
        <f t="shared" si="119"/>
        <v>2026.1400149999999</v>
      </c>
      <c r="R876" s="52">
        <f t="shared" si="120"/>
        <v>38.449151999999998</v>
      </c>
    </row>
    <row r="877" spans="2:18">
      <c r="B877" s="47">
        <v>41984</v>
      </c>
      <c r="C877" s="183">
        <v>2035.329956</v>
      </c>
      <c r="D877" s="23">
        <f t="shared" si="121"/>
        <v>4.5356890106136305E-3</v>
      </c>
      <c r="E877" s="23">
        <f t="shared" si="125"/>
        <v>1.5015560059479736</v>
      </c>
      <c r="F877" s="47">
        <v>41984</v>
      </c>
      <c r="G877" s="183">
        <v>38.634104000000001</v>
      </c>
      <c r="H877" s="48">
        <f t="shared" si="122"/>
        <v>4.8103011478641822E-3</v>
      </c>
      <c r="I877" s="23">
        <f t="shared" si="123"/>
        <v>1.3611284474952352</v>
      </c>
      <c r="L877" s="22"/>
      <c r="N877" s="50">
        <f t="shared" si="117"/>
        <v>41984</v>
      </c>
      <c r="O877" s="51">
        <f t="shared" si="124"/>
        <v>158.1280926923867</v>
      </c>
      <c r="P877" s="51">
        <f t="shared" si="118"/>
        <v>134.82594190153131</v>
      </c>
      <c r="Q877" s="56">
        <f t="shared" si="119"/>
        <v>2035.329956</v>
      </c>
      <c r="R877" s="52">
        <f t="shared" si="120"/>
        <v>38.634104000000001</v>
      </c>
    </row>
    <row r="878" spans="2:18">
      <c r="B878" s="47">
        <v>41985</v>
      </c>
      <c r="C878" s="183">
        <v>2002.329956</v>
      </c>
      <c r="D878" s="23">
        <f t="shared" si="121"/>
        <v>-1.6213587336401436E-2</v>
      </c>
      <c r="E878" s="23">
        <f t="shared" si="125"/>
        <v>1.4853424186115722</v>
      </c>
      <c r="F878" s="47">
        <v>41985</v>
      </c>
      <c r="G878" s="183">
        <v>37.925995</v>
      </c>
      <c r="H878" s="48">
        <f t="shared" si="122"/>
        <v>-1.8328599001545376E-2</v>
      </c>
      <c r="I878" s="23">
        <f t="shared" si="123"/>
        <v>1.3427998484936898</v>
      </c>
      <c r="N878" s="50">
        <f t="shared" si="117"/>
        <v>41985</v>
      </c>
      <c r="O878" s="51">
        <f t="shared" si="124"/>
        <v>155.56426905118013</v>
      </c>
      <c r="P878" s="51">
        <f t="shared" si="118"/>
        <v>132.35477127741251</v>
      </c>
      <c r="Q878" s="56">
        <f t="shared" si="119"/>
        <v>2002.329956</v>
      </c>
      <c r="R878" s="52">
        <f t="shared" si="120"/>
        <v>37.925995</v>
      </c>
    </row>
    <row r="879" spans="2:18">
      <c r="B879" s="47">
        <v>41988</v>
      </c>
      <c r="C879" s="183">
        <v>1989.630005</v>
      </c>
      <c r="D879" s="23">
        <f t="shared" si="121"/>
        <v>-6.3425865262338732E-3</v>
      </c>
      <c r="E879" s="23">
        <f t="shared" si="125"/>
        <v>1.4789998320853384</v>
      </c>
      <c r="F879" s="47">
        <v>41988</v>
      </c>
      <c r="G879" s="183">
        <v>37.571944000000002</v>
      </c>
      <c r="H879" s="48">
        <f t="shared" si="122"/>
        <v>-9.3353120992606398E-3</v>
      </c>
      <c r="I879" s="23">
        <f t="shared" si="123"/>
        <v>1.3334645363944291</v>
      </c>
      <c r="N879" s="50">
        <f t="shared" si="117"/>
        <v>41988</v>
      </c>
      <c r="O879" s="51">
        <f t="shared" si="124"/>
        <v>154.57758921433268</v>
      </c>
      <c r="P879" s="51">
        <f t="shared" si="118"/>
        <v>131.11919817971162</v>
      </c>
      <c r="Q879" s="56">
        <f t="shared" si="119"/>
        <v>1989.630005</v>
      </c>
      <c r="R879" s="52">
        <f t="shared" si="120"/>
        <v>37.571944000000002</v>
      </c>
    </row>
    <row r="880" spans="2:18">
      <c r="B880" s="47">
        <v>41989</v>
      </c>
      <c r="C880" s="183">
        <v>1972.73999</v>
      </c>
      <c r="D880" s="23">
        <f t="shared" si="121"/>
        <v>-8.4890230633609676E-3</v>
      </c>
      <c r="E880" s="23">
        <f t="shared" si="125"/>
        <v>1.4705108090219774</v>
      </c>
      <c r="F880" s="47">
        <v>41989</v>
      </c>
      <c r="G880" s="183">
        <v>37.376423000000003</v>
      </c>
      <c r="H880" s="48">
        <f t="shared" si="122"/>
        <v>-5.2039095980767058E-3</v>
      </c>
      <c r="I880" s="23">
        <f t="shared" si="123"/>
        <v>1.3282606267963524</v>
      </c>
      <c r="N880" s="50">
        <f t="shared" si="117"/>
        <v>41989</v>
      </c>
      <c r="O880" s="51">
        <f t="shared" si="124"/>
        <v>153.26537649441349</v>
      </c>
      <c r="P880" s="51">
        <f t="shared" si="118"/>
        <v>130.43686572581208</v>
      </c>
      <c r="Q880" s="56">
        <f t="shared" si="119"/>
        <v>1972.73999</v>
      </c>
      <c r="R880" s="52">
        <f t="shared" si="120"/>
        <v>37.376423000000003</v>
      </c>
    </row>
    <row r="881" spans="2:18">
      <c r="B881" s="47">
        <v>41990</v>
      </c>
      <c r="C881" s="183">
        <v>2012.8900149999999</v>
      </c>
      <c r="D881" s="23">
        <f t="shared" si="121"/>
        <v>2.0352416032282106E-2</v>
      </c>
      <c r="E881" s="23">
        <f t="shared" si="125"/>
        <v>1.4908632250542595</v>
      </c>
      <c r="F881" s="47">
        <v>41990</v>
      </c>
      <c r="G881" s="183">
        <v>38.190213999999997</v>
      </c>
      <c r="H881" s="48">
        <f t="shared" si="122"/>
        <v>2.1772843270742914E-2</v>
      </c>
      <c r="I881" s="23">
        <f t="shared" si="123"/>
        <v>1.3500334700670953</v>
      </c>
      <c r="L881" s="22"/>
      <c r="N881" s="50">
        <f t="shared" si="117"/>
        <v>41990</v>
      </c>
      <c r="O881" s="51">
        <f t="shared" si="124"/>
        <v>156.38469720017213</v>
      </c>
      <c r="P881" s="51">
        <f t="shared" si="118"/>
        <v>133.27684715998714</v>
      </c>
      <c r="Q881" s="56">
        <f t="shared" si="119"/>
        <v>2012.8900149999999</v>
      </c>
      <c r="R881" s="52">
        <f t="shared" si="120"/>
        <v>38.190213999999997</v>
      </c>
    </row>
    <row r="882" spans="2:18">
      <c r="B882" s="47">
        <v>41991</v>
      </c>
      <c r="C882" s="183">
        <v>2061.2299800000001</v>
      </c>
      <c r="D882" s="23">
        <f t="shared" si="121"/>
        <v>2.4015204327992201E-2</v>
      </c>
      <c r="E882" s="23">
        <f t="shared" si="125"/>
        <v>1.5148784293822517</v>
      </c>
      <c r="F882" s="47">
        <v>41991</v>
      </c>
      <c r="G882" s="183">
        <v>39.141406000000003</v>
      </c>
      <c r="H882" s="48">
        <f t="shared" si="122"/>
        <v>2.490669468361717E-2</v>
      </c>
      <c r="I882" s="23">
        <f t="shared" si="123"/>
        <v>1.3749401647507125</v>
      </c>
      <c r="N882" s="50">
        <f t="shared" si="117"/>
        <v>41991</v>
      </c>
      <c r="O882" s="51">
        <f t="shared" si="124"/>
        <v>160.14030765720543</v>
      </c>
      <c r="P882" s="51">
        <f t="shared" si="118"/>
        <v>136.59633290059608</v>
      </c>
      <c r="Q882" s="56">
        <f t="shared" si="119"/>
        <v>2061.2299800000001</v>
      </c>
      <c r="R882" s="52">
        <f t="shared" si="120"/>
        <v>39.141406000000003</v>
      </c>
    </row>
    <row r="883" spans="2:18">
      <c r="B883" s="47">
        <v>41992</v>
      </c>
      <c r="C883" s="183">
        <v>2070.6499020000001</v>
      </c>
      <c r="D883" s="23">
        <f t="shared" si="121"/>
        <v>4.5700489956972401E-3</v>
      </c>
      <c r="E883" s="23">
        <f t="shared" si="125"/>
        <v>1.5194484783779489</v>
      </c>
      <c r="F883" s="47">
        <v>41992</v>
      </c>
      <c r="G883" s="183">
        <v>39.358066999999998</v>
      </c>
      <c r="H883" s="48">
        <f t="shared" si="122"/>
        <v>5.5353402481248537E-3</v>
      </c>
      <c r="I883" s="23">
        <f t="shared" si="123"/>
        <v>1.3804755049988373</v>
      </c>
      <c r="N883" s="50">
        <f t="shared" si="117"/>
        <v>41992</v>
      </c>
      <c r="O883" s="51">
        <f t="shared" si="124"/>
        <v>160.87215670938488</v>
      </c>
      <c r="P883" s="51">
        <f t="shared" si="118"/>
        <v>137.35244007984699</v>
      </c>
      <c r="Q883" s="56">
        <f t="shared" si="119"/>
        <v>2070.6499020000001</v>
      </c>
      <c r="R883" s="52">
        <f t="shared" si="120"/>
        <v>39.358066999999998</v>
      </c>
    </row>
    <row r="884" spans="2:18">
      <c r="B884" s="47">
        <v>41995</v>
      </c>
      <c r="C884" s="183">
        <v>2078.540039</v>
      </c>
      <c r="D884" s="23">
        <f t="shared" si="121"/>
        <v>3.8104640443461513E-3</v>
      </c>
      <c r="E884" s="23">
        <f t="shared" si="125"/>
        <v>1.5232589424222951</v>
      </c>
      <c r="F884" s="47">
        <v>41995</v>
      </c>
      <c r="G884" s="183">
        <v>39.474317999999997</v>
      </c>
      <c r="H884" s="48">
        <f t="shared" si="122"/>
        <v>2.9536765614022187E-3</v>
      </c>
      <c r="I884" s="23">
        <f t="shared" si="123"/>
        <v>1.3834291815602395</v>
      </c>
      <c r="L884" s="22"/>
      <c r="N884" s="50">
        <f t="shared" si="117"/>
        <v>41995</v>
      </c>
      <c r="O884" s="51">
        <f t="shared" si="124"/>
        <v>161.48515427826243</v>
      </c>
      <c r="P884" s="51">
        <f t="shared" si="118"/>
        <v>137.75813476276224</v>
      </c>
      <c r="Q884" s="56">
        <f t="shared" si="119"/>
        <v>2078.540039</v>
      </c>
      <c r="R884" s="52">
        <f t="shared" si="120"/>
        <v>39.474317999999997</v>
      </c>
    </row>
    <row r="885" spans="2:18">
      <c r="B885" s="47">
        <v>41996</v>
      </c>
      <c r="C885" s="183">
        <v>2082.169922</v>
      </c>
      <c r="D885" s="23">
        <f t="shared" si="121"/>
        <v>1.7463618366218014E-3</v>
      </c>
      <c r="E885" s="23">
        <f t="shared" si="125"/>
        <v>1.5250053042589169</v>
      </c>
      <c r="F885" s="47">
        <v>41996</v>
      </c>
      <c r="G885" s="183">
        <v>39.363348000000002</v>
      </c>
      <c r="H885" s="48">
        <f t="shared" si="122"/>
        <v>-2.8111948634551576E-3</v>
      </c>
      <c r="I885" s="23">
        <f t="shared" si="123"/>
        <v>1.3806179866967843</v>
      </c>
      <c r="L885" s="22"/>
      <c r="N885" s="50">
        <f t="shared" si="117"/>
        <v>41996</v>
      </c>
      <c r="O885" s="51">
        <f t="shared" si="124"/>
        <v>161.76716578887499</v>
      </c>
      <c r="P885" s="51">
        <f t="shared" si="118"/>
        <v>137.37086980191799</v>
      </c>
      <c r="Q885" s="56">
        <f t="shared" si="119"/>
        <v>2082.169922</v>
      </c>
      <c r="R885" s="52">
        <f t="shared" si="120"/>
        <v>39.363348000000002</v>
      </c>
    </row>
    <row r="886" spans="2:18">
      <c r="B886" s="47">
        <v>41997</v>
      </c>
      <c r="C886" s="183">
        <v>2081.8798830000001</v>
      </c>
      <c r="D886" s="23">
        <f t="shared" si="121"/>
        <v>-1.3929650838551133E-4</v>
      </c>
      <c r="E886" s="23">
        <f t="shared" si="125"/>
        <v>1.5248660077505314</v>
      </c>
      <c r="F886" s="47">
        <v>41997</v>
      </c>
      <c r="G886" s="183">
        <v>39.342208999999997</v>
      </c>
      <c r="H886" s="48">
        <f t="shared" si="122"/>
        <v>-5.3702240978092952E-4</v>
      </c>
      <c r="I886" s="23">
        <f t="shared" si="123"/>
        <v>1.3800809642870033</v>
      </c>
      <c r="N886" s="50">
        <f t="shared" si="117"/>
        <v>41997</v>
      </c>
      <c r="O886" s="51">
        <f t="shared" si="124"/>
        <v>161.74463218750915</v>
      </c>
      <c r="P886" s="51">
        <f t="shared" si="118"/>
        <v>137.29709856638328</v>
      </c>
      <c r="Q886" s="56">
        <f t="shared" si="119"/>
        <v>2081.8798830000001</v>
      </c>
      <c r="R886" s="52">
        <f t="shared" si="120"/>
        <v>39.342208999999997</v>
      </c>
    </row>
    <row r="887" spans="2:18">
      <c r="B887" s="47">
        <v>41999</v>
      </c>
      <c r="C887" s="183">
        <v>2088.7700199999999</v>
      </c>
      <c r="D887" s="23">
        <f t="shared" si="121"/>
        <v>3.3095747051798963E-3</v>
      </c>
      <c r="E887" s="23">
        <f t="shared" si="125"/>
        <v>1.5281755824557113</v>
      </c>
      <c r="F887" s="47">
        <v>41999</v>
      </c>
      <c r="G887" s="183">
        <v>39.400337</v>
      </c>
      <c r="H887" s="48">
        <f t="shared" si="122"/>
        <v>1.4774971074960064E-3</v>
      </c>
      <c r="I887" s="23">
        <f t="shared" si="123"/>
        <v>1.3815584613944993</v>
      </c>
      <c r="N887" s="50">
        <f t="shared" si="117"/>
        <v>41999</v>
      </c>
      <c r="O887" s="51">
        <f t="shared" si="124"/>
        <v>162.27993813089557</v>
      </c>
      <c r="P887" s="51">
        <f t="shared" si="118"/>
        <v>137.4999546323827</v>
      </c>
      <c r="Q887" s="56">
        <f t="shared" si="119"/>
        <v>2088.7700199999999</v>
      </c>
      <c r="R887" s="52">
        <f t="shared" si="120"/>
        <v>39.400337</v>
      </c>
    </row>
    <row r="888" spans="2:18">
      <c r="B888" s="47">
        <v>42002</v>
      </c>
      <c r="C888" s="183">
        <v>2090.570068</v>
      </c>
      <c r="D888" s="23">
        <f t="shared" si="121"/>
        <v>8.617741459158168E-4</v>
      </c>
      <c r="E888" s="23">
        <f t="shared" si="125"/>
        <v>1.5290373566016271</v>
      </c>
      <c r="F888" s="47">
        <v>42002</v>
      </c>
      <c r="G888" s="183">
        <v>39.315789000000002</v>
      </c>
      <c r="H888" s="48">
        <f t="shared" si="122"/>
        <v>-2.1458699706045081E-3</v>
      </c>
      <c r="I888" s="23">
        <f t="shared" si="123"/>
        <v>1.3794125914238948</v>
      </c>
      <c r="N888" s="50">
        <f t="shared" si="117"/>
        <v>42002</v>
      </c>
      <c r="O888" s="51">
        <f t="shared" si="124"/>
        <v>162.41978678597761</v>
      </c>
      <c r="P888" s="51">
        <f t="shared" si="118"/>
        <v>137.2048976087776</v>
      </c>
      <c r="Q888" s="56">
        <f t="shared" si="119"/>
        <v>2090.570068</v>
      </c>
      <c r="R888" s="52">
        <f t="shared" si="120"/>
        <v>39.315789000000002</v>
      </c>
    </row>
    <row r="889" spans="2:18">
      <c r="B889" s="47">
        <v>42003</v>
      </c>
      <c r="C889" s="183">
        <v>2080.3500979999999</v>
      </c>
      <c r="D889" s="23">
        <f t="shared" si="121"/>
        <v>-4.8886043842468752E-3</v>
      </c>
      <c r="E889" s="23">
        <f t="shared" si="125"/>
        <v>1.5241487522173802</v>
      </c>
      <c r="F889" s="47">
        <v>42003</v>
      </c>
      <c r="G889" s="183">
        <v>39.114983000000002</v>
      </c>
      <c r="H889" s="48">
        <f t="shared" si="122"/>
        <v>-5.1075154564492742E-3</v>
      </c>
      <c r="I889" s="23">
        <f t="shared" si="123"/>
        <v>1.3743050759674456</v>
      </c>
      <c r="L889" s="22"/>
      <c r="N889" s="50">
        <f t="shared" si="117"/>
        <v>42003</v>
      </c>
      <c r="O889" s="51">
        <f t="shared" si="124"/>
        <v>161.62578070420724</v>
      </c>
      <c r="P889" s="51">
        <f t="shared" si="118"/>
        <v>136.50412147354021</v>
      </c>
      <c r="Q889" s="56">
        <f t="shared" si="119"/>
        <v>2080.3500979999999</v>
      </c>
      <c r="R889" s="52">
        <f t="shared" si="120"/>
        <v>39.114983000000002</v>
      </c>
    </row>
    <row r="890" spans="2:18">
      <c r="B890" s="47">
        <v>42004</v>
      </c>
      <c r="C890" s="183">
        <v>2058.8999020000001</v>
      </c>
      <c r="D890" s="23">
        <f t="shared" si="121"/>
        <v>-1.0310858744699503E-2</v>
      </c>
      <c r="E890" s="23">
        <f t="shared" si="125"/>
        <v>1.5138378934726808</v>
      </c>
      <c r="F890" s="47">
        <v>42004</v>
      </c>
      <c r="G890" s="183">
        <v>38.729224000000002</v>
      </c>
      <c r="H890" s="48">
        <f t="shared" si="122"/>
        <v>-9.8621799222052831E-3</v>
      </c>
      <c r="I890" s="23">
        <f t="shared" si="123"/>
        <v>1.3644428960452402</v>
      </c>
      <c r="L890" s="22"/>
      <c r="N890" s="50">
        <f t="shared" si="117"/>
        <v>42004</v>
      </c>
      <c r="O890" s="51">
        <f t="shared" si="124"/>
        <v>159.95928010986435</v>
      </c>
      <c r="P890" s="51">
        <f t="shared" si="118"/>
        <v>135.15789326744559</v>
      </c>
      <c r="Q890" s="56">
        <f t="shared" si="119"/>
        <v>2058.8999020000001</v>
      </c>
      <c r="R890" s="52">
        <f t="shared" si="120"/>
        <v>38.729224000000002</v>
      </c>
    </row>
    <row r="891" spans="2:18">
      <c r="B891" s="47">
        <v>42006</v>
      </c>
      <c r="C891" s="183">
        <v>2058.1999510000001</v>
      </c>
      <c r="D891" s="23">
        <f t="shared" si="121"/>
        <v>-3.3996358896326573E-4</v>
      </c>
      <c r="E891" s="23">
        <f t="shared" si="125"/>
        <v>1.5134979298837177</v>
      </c>
      <c r="F891" s="47">
        <v>42006</v>
      </c>
      <c r="G891" s="183">
        <v>38.739789999999999</v>
      </c>
      <c r="H891" s="48">
        <f t="shared" si="122"/>
        <v>2.728172400252582E-4</v>
      </c>
      <c r="I891" s="23">
        <f t="shared" si="123"/>
        <v>1.3647157132852654</v>
      </c>
      <c r="N891" s="50">
        <f t="shared" si="117"/>
        <v>42006</v>
      </c>
      <c r="O891" s="51">
        <f t="shared" si="124"/>
        <v>159.90489977891022</v>
      </c>
      <c r="P891" s="51">
        <f t="shared" si="118"/>
        <v>135.19476667085445</v>
      </c>
      <c r="Q891" s="56">
        <f t="shared" si="119"/>
        <v>2058.1999510000001</v>
      </c>
      <c r="R891" s="52">
        <f t="shared" si="120"/>
        <v>38.739789999999999</v>
      </c>
    </row>
    <row r="892" spans="2:18">
      <c r="B892" s="47">
        <v>42009</v>
      </c>
      <c r="C892" s="183">
        <v>2020.579956</v>
      </c>
      <c r="D892" s="23">
        <f t="shared" si="121"/>
        <v>-1.8278105089703178E-2</v>
      </c>
      <c r="E892" s="23">
        <f t="shared" si="125"/>
        <v>1.4952198247940145</v>
      </c>
      <c r="F892" s="47">
        <v>42009</v>
      </c>
      <c r="G892" s="183">
        <v>37.778036</v>
      </c>
      <c r="H892" s="48">
        <f t="shared" si="122"/>
        <v>-2.4825999314916247E-2</v>
      </c>
      <c r="I892" s="23">
        <f t="shared" si="123"/>
        <v>1.3398897139703492</v>
      </c>
      <c r="N892" s="50">
        <f t="shared" si="117"/>
        <v>42009</v>
      </c>
      <c r="O892" s="51">
        <f t="shared" si="124"/>
        <v>156.98214121639285</v>
      </c>
      <c r="P892" s="51">
        <f t="shared" si="118"/>
        <v>131.83842148610353</v>
      </c>
      <c r="Q892" s="56">
        <f t="shared" si="119"/>
        <v>2020.579956</v>
      </c>
      <c r="R892" s="52">
        <f t="shared" si="120"/>
        <v>37.778036</v>
      </c>
    </row>
    <row r="893" spans="2:18">
      <c r="B893" s="47">
        <v>42010</v>
      </c>
      <c r="C893" s="183">
        <v>2002.6099850000001</v>
      </c>
      <c r="D893" s="23">
        <f t="shared" si="121"/>
        <v>-8.8934718701129123E-3</v>
      </c>
      <c r="E893" s="23">
        <f t="shared" si="125"/>
        <v>1.4863263529239017</v>
      </c>
      <c r="F893" s="47">
        <v>42010</v>
      </c>
      <c r="G893" s="183">
        <v>37.577229000000003</v>
      </c>
      <c r="H893" s="48">
        <f t="shared" si="122"/>
        <v>-5.3154430791477747E-3</v>
      </c>
      <c r="I893" s="23">
        <f t="shared" si="123"/>
        <v>1.3345742708912014</v>
      </c>
      <c r="L893" s="22"/>
      <c r="N893" s="50">
        <f t="shared" si="117"/>
        <v>42010</v>
      </c>
      <c r="O893" s="51">
        <f t="shared" si="124"/>
        <v>155.58602495937478</v>
      </c>
      <c r="P893" s="51">
        <f t="shared" si="118"/>
        <v>131.13764186104945</v>
      </c>
      <c r="Q893" s="56">
        <f t="shared" si="119"/>
        <v>2002.6099850000001</v>
      </c>
      <c r="R893" s="52">
        <f t="shared" si="120"/>
        <v>37.577229000000003</v>
      </c>
    </row>
    <row r="894" spans="2:18">
      <c r="B894" s="47">
        <v>42011</v>
      </c>
      <c r="C894" s="183">
        <v>2025.900024</v>
      </c>
      <c r="D894" s="23">
        <f t="shared" si="121"/>
        <v>1.1629842642575161E-2</v>
      </c>
      <c r="E894" s="23">
        <f t="shared" si="125"/>
        <v>1.4979561955664769</v>
      </c>
      <c r="F894" s="47">
        <v>42011</v>
      </c>
      <c r="G894" s="184">
        <v>37.756897000000002</v>
      </c>
      <c r="H894" s="48">
        <f t="shared" si="122"/>
        <v>4.7812998664695794E-3</v>
      </c>
      <c r="I894" s="23">
        <f t="shared" si="123"/>
        <v>1.339355570757671</v>
      </c>
      <c r="L894" s="22"/>
      <c r="N894" s="50">
        <f t="shared" si="117"/>
        <v>42011</v>
      </c>
      <c r="O894" s="51">
        <f t="shared" si="124"/>
        <v>157.39546594703609</v>
      </c>
      <c r="P894" s="51">
        <f t="shared" si="118"/>
        <v>131.76465025056885</v>
      </c>
      <c r="Q894" s="56">
        <f t="shared" si="119"/>
        <v>2025.900024</v>
      </c>
      <c r="R894" s="52">
        <f t="shared" si="120"/>
        <v>37.756897000000002</v>
      </c>
    </row>
    <row r="895" spans="2:18">
      <c r="B895" s="47">
        <v>42012</v>
      </c>
      <c r="C895" s="183">
        <v>2062.139893</v>
      </c>
      <c r="D895" s="23">
        <f t="shared" si="121"/>
        <v>1.7888281045797649E-2</v>
      </c>
      <c r="E895" s="23">
        <f t="shared" si="125"/>
        <v>1.5158444766122745</v>
      </c>
      <c r="F895" s="47">
        <v>42012</v>
      </c>
      <c r="G895" s="183">
        <v>38.734509000000003</v>
      </c>
      <c r="H895" s="48">
        <f t="shared" si="122"/>
        <v>2.5892276052240204E-2</v>
      </c>
      <c r="I895" s="23">
        <f t="shared" si="123"/>
        <v>1.3652478468099112</v>
      </c>
      <c r="L895" s="22"/>
      <c r="N895" s="50">
        <f t="shared" si="117"/>
        <v>42012</v>
      </c>
      <c r="O895" s="51">
        <f t="shared" si="124"/>
        <v>160.21100027723091</v>
      </c>
      <c r="P895" s="51">
        <f t="shared" si="118"/>
        <v>135.17633694878347</v>
      </c>
      <c r="Q895" s="56">
        <f t="shared" si="119"/>
        <v>2062.139893</v>
      </c>
      <c r="R895" s="52">
        <f t="shared" si="120"/>
        <v>38.734509000000003</v>
      </c>
    </row>
    <row r="896" spans="2:18">
      <c r="B896" s="47">
        <v>42013</v>
      </c>
      <c r="C896" s="183">
        <v>2044.8100589999999</v>
      </c>
      <c r="D896" s="23">
        <f t="shared" si="121"/>
        <v>-8.4038110405733057E-3</v>
      </c>
      <c r="E896" s="23">
        <f t="shared" si="125"/>
        <v>1.5074406655717012</v>
      </c>
      <c r="F896" s="47">
        <v>42013</v>
      </c>
      <c r="G896" s="183">
        <v>38.248341000000003</v>
      </c>
      <c r="H896" s="48">
        <f t="shared" si="122"/>
        <v>-1.2551288568031116E-2</v>
      </c>
      <c r="I896" s="23">
        <f t="shared" si="123"/>
        <v>1.3526965582418802</v>
      </c>
      <c r="L896" s="22"/>
      <c r="N896" s="50">
        <f t="shared" si="117"/>
        <v>42013</v>
      </c>
      <c r="O896" s="51">
        <f t="shared" si="124"/>
        <v>158.86461730427982</v>
      </c>
      <c r="P896" s="51">
        <f t="shared" si="118"/>
        <v>133.47969973616986</v>
      </c>
      <c r="Q896" s="56">
        <f t="shared" si="119"/>
        <v>2044.8100589999999</v>
      </c>
      <c r="R896" s="52">
        <f t="shared" si="120"/>
        <v>38.248341000000003</v>
      </c>
    </row>
    <row r="897" spans="2:18">
      <c r="B897" s="47">
        <v>42016</v>
      </c>
      <c r="C897" s="183">
        <v>2028.26001</v>
      </c>
      <c r="D897" s="23">
        <f t="shared" si="121"/>
        <v>-8.0936852433588502E-3</v>
      </c>
      <c r="E897" s="23">
        <f t="shared" si="125"/>
        <v>1.4993469803283423</v>
      </c>
      <c r="F897" s="47">
        <v>42016</v>
      </c>
      <c r="G897" s="183">
        <v>38.428013</v>
      </c>
      <c r="H897" s="48">
        <f t="shared" si="122"/>
        <v>4.6975109325655406E-3</v>
      </c>
      <c r="I897" s="23">
        <f t="shared" si="123"/>
        <v>1.3573940691744457</v>
      </c>
      <c r="N897" s="50">
        <f t="shared" si="117"/>
        <v>42016</v>
      </c>
      <c r="O897" s="51">
        <f t="shared" si="124"/>
        <v>157.57881709551233</v>
      </c>
      <c r="P897" s="51">
        <f t="shared" si="118"/>
        <v>134.10672208495609</v>
      </c>
      <c r="Q897" s="56">
        <f t="shared" si="119"/>
        <v>2028.26001</v>
      </c>
      <c r="R897" s="52">
        <f t="shared" si="120"/>
        <v>38.428013</v>
      </c>
    </row>
    <row r="898" spans="2:18">
      <c r="B898" s="47">
        <v>42017</v>
      </c>
      <c r="C898" s="183">
        <v>2023.030029</v>
      </c>
      <c r="D898" s="23">
        <f t="shared" si="121"/>
        <v>-2.5785554979215197E-3</v>
      </c>
      <c r="E898" s="23">
        <f t="shared" si="125"/>
        <v>1.4967684248304209</v>
      </c>
      <c r="F898" s="47">
        <v>42017</v>
      </c>
      <c r="G898" s="183">
        <v>38.031685000000003</v>
      </c>
      <c r="H898" s="48">
        <f t="shared" si="122"/>
        <v>-1.0313517901641145E-2</v>
      </c>
      <c r="I898" s="23">
        <f t="shared" si="123"/>
        <v>1.3470805512728046</v>
      </c>
      <c r="N898" s="50">
        <f t="shared" si="117"/>
        <v>42017</v>
      </c>
      <c r="O898" s="51">
        <f t="shared" si="124"/>
        <v>157.17249137033474</v>
      </c>
      <c r="P898" s="51">
        <f t="shared" si="118"/>
        <v>132.72361000600247</v>
      </c>
      <c r="Q898" s="56">
        <f t="shared" si="119"/>
        <v>2023.030029</v>
      </c>
      <c r="R898" s="52">
        <f t="shared" si="120"/>
        <v>38.031685000000003</v>
      </c>
    </row>
    <row r="899" spans="2:18">
      <c r="B899" s="47">
        <v>42018</v>
      </c>
      <c r="C899" s="183">
        <v>2011.2700199999999</v>
      </c>
      <c r="D899" s="23">
        <f t="shared" si="121"/>
        <v>-5.813066949783785E-3</v>
      </c>
      <c r="E899" s="23">
        <f t="shared" si="125"/>
        <v>1.4909553578806372</v>
      </c>
      <c r="F899" s="47">
        <v>42018</v>
      </c>
      <c r="G899" s="183">
        <v>37.904859999999999</v>
      </c>
      <c r="H899" s="48">
        <f t="shared" si="122"/>
        <v>-3.3347194582623585E-3</v>
      </c>
      <c r="I899" s="23">
        <f t="shared" si="123"/>
        <v>1.3437458318145423</v>
      </c>
      <c r="L899" s="22"/>
      <c r="N899" s="50">
        <f t="shared" si="117"/>
        <v>42018</v>
      </c>
      <c r="O899" s="51">
        <f t="shared" si="124"/>
        <v>156.25883715533467</v>
      </c>
      <c r="P899" s="51">
        <f t="shared" si="118"/>
        <v>132.28101400114465</v>
      </c>
      <c r="Q899" s="56">
        <f t="shared" si="119"/>
        <v>2011.2700199999999</v>
      </c>
      <c r="R899" s="52">
        <f t="shared" si="120"/>
        <v>37.904859999999999</v>
      </c>
    </row>
    <row r="900" spans="2:18">
      <c r="B900" s="47">
        <v>42019</v>
      </c>
      <c r="C900" s="183">
        <v>1992.670044</v>
      </c>
      <c r="D900" s="23">
        <f t="shared" si="121"/>
        <v>-9.2478761255537778E-3</v>
      </c>
      <c r="E900" s="23">
        <f t="shared" si="125"/>
        <v>1.4817074817550835</v>
      </c>
      <c r="F900" s="47">
        <v>42019</v>
      </c>
      <c r="G900" s="183">
        <v>37.772751</v>
      </c>
      <c r="H900" s="48">
        <f t="shared" si="122"/>
        <v>-3.4852786687511461E-3</v>
      </c>
      <c r="I900" s="23">
        <f t="shared" si="123"/>
        <v>1.3402605531457912</v>
      </c>
      <c r="N900" s="50">
        <f t="shared" ref="N900:N963" si="126">B900</f>
        <v>42019</v>
      </c>
      <c r="O900" s="51">
        <f t="shared" si="124"/>
        <v>154.81377478579904</v>
      </c>
      <c r="P900" s="51">
        <f t="shared" ref="P900:P963" si="127">(R900/$R$3)*100</f>
        <v>131.8199778047657</v>
      </c>
      <c r="Q900" s="56">
        <f t="shared" ref="Q900:Q963" si="128">C900</f>
        <v>1992.670044</v>
      </c>
      <c r="R900" s="52">
        <f t="shared" ref="R900:R963" si="129">G900</f>
        <v>37.772751</v>
      </c>
    </row>
    <row r="901" spans="2:18">
      <c r="B901" s="47">
        <v>42020</v>
      </c>
      <c r="C901" s="183">
        <v>2019.420044</v>
      </c>
      <c r="D901" s="23">
        <f t="shared" ref="D901:D964" si="130">C901/C900-1</f>
        <v>1.342419939545203E-2</v>
      </c>
      <c r="E901" s="23">
        <f t="shared" si="125"/>
        <v>1.4951316811505355</v>
      </c>
      <c r="F901" s="47">
        <v>42020</v>
      </c>
      <c r="G901" s="183">
        <v>38.052824000000001</v>
      </c>
      <c r="H901" s="48">
        <f t="shared" ref="H901:H964" si="131">G901/G900-1</f>
        <v>7.4146836697173146E-3</v>
      </c>
      <c r="I901" s="23">
        <f t="shared" ref="I901:I964" si="132">I900+H901</f>
        <v>1.3476752368155085</v>
      </c>
      <c r="N901" s="50">
        <f t="shared" si="126"/>
        <v>42020</v>
      </c>
      <c r="O901" s="51">
        <f t="shared" ref="O901:O964" si="133">(Q901/$Q$3)*100</f>
        <v>156.89202576768619</v>
      </c>
      <c r="P901" s="51">
        <f t="shared" si="127"/>
        <v>132.79738124153718</v>
      </c>
      <c r="Q901" s="56">
        <f t="shared" si="128"/>
        <v>2019.420044</v>
      </c>
      <c r="R901" s="52">
        <f t="shared" si="129"/>
        <v>38.052824000000001</v>
      </c>
    </row>
    <row r="902" spans="2:18">
      <c r="B902" s="47">
        <v>42024</v>
      </c>
      <c r="C902" s="183">
        <v>2022.5500489999999</v>
      </c>
      <c r="D902" s="23">
        <f t="shared" si="130"/>
        <v>1.5499524278268506E-3</v>
      </c>
      <c r="E902" s="23">
        <f t="shared" ref="E902:E965" si="134">E901+D902</f>
        <v>1.4966816335783624</v>
      </c>
      <c r="F902" s="47">
        <v>42024</v>
      </c>
      <c r="G902" s="183">
        <v>37.947133999999998</v>
      </c>
      <c r="H902" s="48">
        <f t="shared" si="131"/>
        <v>-2.7774548348895589E-3</v>
      </c>
      <c r="I902" s="23">
        <f t="shared" si="132"/>
        <v>1.3448977819806189</v>
      </c>
      <c r="L902" s="22"/>
      <c r="N902" s="50">
        <f t="shared" si="126"/>
        <v>42024</v>
      </c>
      <c r="O902" s="51">
        <f t="shared" si="133"/>
        <v>157.13520094393149</v>
      </c>
      <c r="P902" s="51">
        <f t="shared" si="127"/>
        <v>132.42854251294719</v>
      </c>
      <c r="Q902" s="56">
        <f t="shared" si="128"/>
        <v>2022.5500489999999</v>
      </c>
      <c r="R902" s="52">
        <f t="shared" si="129"/>
        <v>37.947133999999998</v>
      </c>
    </row>
    <row r="903" spans="2:18">
      <c r="B903" s="47">
        <v>42025</v>
      </c>
      <c r="C903" s="183">
        <v>2032.119995</v>
      </c>
      <c r="D903" s="23">
        <f t="shared" si="130"/>
        <v>4.7316238254433429E-3</v>
      </c>
      <c r="E903" s="23">
        <f t="shared" si="134"/>
        <v>1.5014132574038057</v>
      </c>
      <c r="F903" s="47">
        <v>42025</v>
      </c>
      <c r="G903" s="183">
        <v>37.709338000000002</v>
      </c>
      <c r="H903" s="48">
        <f t="shared" si="131"/>
        <v>-6.266507504888108E-3</v>
      </c>
      <c r="I903" s="23">
        <f t="shared" si="132"/>
        <v>1.3386312744757309</v>
      </c>
      <c r="N903" s="50">
        <f t="shared" si="126"/>
        <v>42025</v>
      </c>
      <c r="O903" s="51">
        <f t="shared" si="133"/>
        <v>157.87870560453362</v>
      </c>
      <c r="P903" s="51">
        <f t="shared" si="127"/>
        <v>131.59867805742843</v>
      </c>
      <c r="Q903" s="56">
        <f t="shared" si="128"/>
        <v>2032.119995</v>
      </c>
      <c r="R903" s="52">
        <f t="shared" si="129"/>
        <v>37.709338000000002</v>
      </c>
    </row>
    <row r="904" spans="2:18">
      <c r="B904" s="47">
        <v>42026</v>
      </c>
      <c r="C904" s="183">
        <v>2063.1499020000001</v>
      </c>
      <c r="D904" s="23">
        <f t="shared" si="130"/>
        <v>1.5269721805970526E-2</v>
      </c>
      <c r="E904" s="23">
        <f t="shared" si="134"/>
        <v>1.5166829792097762</v>
      </c>
      <c r="F904" s="47">
        <v>42026</v>
      </c>
      <c r="G904" s="183">
        <v>38.184933000000001</v>
      </c>
      <c r="H904" s="48">
        <f t="shared" si="131"/>
        <v>1.2612128062285288E-2</v>
      </c>
      <c r="I904" s="23">
        <f t="shared" si="132"/>
        <v>1.3512434025380162</v>
      </c>
      <c r="L904" s="22"/>
      <c r="N904" s="50">
        <f t="shared" si="126"/>
        <v>42026</v>
      </c>
      <c r="O904" s="51">
        <f t="shared" si="133"/>
        <v>160.28946951820157</v>
      </c>
      <c r="P904" s="51">
        <f t="shared" si="127"/>
        <v>133.25841743791617</v>
      </c>
      <c r="Q904" s="56">
        <f t="shared" si="128"/>
        <v>2063.1499020000001</v>
      </c>
      <c r="R904" s="52">
        <f t="shared" si="129"/>
        <v>38.184933000000001</v>
      </c>
    </row>
    <row r="905" spans="2:18">
      <c r="B905" s="47">
        <v>42027</v>
      </c>
      <c r="C905" s="183">
        <v>2051.820068</v>
      </c>
      <c r="D905" s="23">
        <f t="shared" si="130"/>
        <v>-5.4915224477954938E-3</v>
      </c>
      <c r="E905" s="23">
        <f t="shared" si="134"/>
        <v>1.5111914567619809</v>
      </c>
      <c r="F905" s="47">
        <v>42027</v>
      </c>
      <c r="G905" s="183">
        <v>37.746327000000001</v>
      </c>
      <c r="H905" s="48">
        <f t="shared" si="131"/>
        <v>-1.1486362958918916E-2</v>
      </c>
      <c r="I905" s="23">
        <f t="shared" si="132"/>
        <v>1.3397570395790974</v>
      </c>
      <c r="L905" s="22"/>
      <c r="N905" s="50">
        <f t="shared" si="126"/>
        <v>42027</v>
      </c>
      <c r="O905" s="51">
        <f t="shared" si="133"/>
        <v>159.40923629819713</v>
      </c>
      <c r="P905" s="51">
        <f t="shared" si="127"/>
        <v>131.72776288789311</v>
      </c>
      <c r="Q905" s="56">
        <f t="shared" si="128"/>
        <v>2051.820068</v>
      </c>
      <c r="R905" s="52">
        <f t="shared" si="129"/>
        <v>37.746327000000001</v>
      </c>
    </row>
    <row r="906" spans="2:18">
      <c r="B906" s="47">
        <v>42030</v>
      </c>
      <c r="C906" s="183">
        <v>2057.0900879999999</v>
      </c>
      <c r="D906" s="23">
        <f t="shared" si="130"/>
        <v>2.5684610859357804E-3</v>
      </c>
      <c r="E906" s="23">
        <f t="shared" si="134"/>
        <v>1.5137599178479166</v>
      </c>
      <c r="F906" s="47">
        <v>42030</v>
      </c>
      <c r="G906" s="183">
        <v>37.455685000000003</v>
      </c>
      <c r="H906" s="48">
        <f t="shared" si="131"/>
        <v>-7.6998750103552949E-3</v>
      </c>
      <c r="I906" s="23">
        <f t="shared" si="132"/>
        <v>1.332057164568742</v>
      </c>
      <c r="N906" s="50">
        <f t="shared" si="126"/>
        <v>42030</v>
      </c>
      <c r="O906" s="51">
        <f t="shared" si="133"/>
        <v>159.81867271836779</v>
      </c>
      <c r="P906" s="51">
        <f t="shared" si="127"/>
        <v>130.71347557826263</v>
      </c>
      <c r="Q906" s="56">
        <f t="shared" si="128"/>
        <v>2057.0900879999999</v>
      </c>
      <c r="R906" s="52">
        <f t="shared" si="129"/>
        <v>37.455685000000003</v>
      </c>
    </row>
    <row r="907" spans="2:18">
      <c r="B907" s="47">
        <v>42031</v>
      </c>
      <c r="C907" s="183">
        <v>2029.5500489999999</v>
      </c>
      <c r="D907" s="23">
        <f t="shared" si="130"/>
        <v>-1.338786237931644E-2</v>
      </c>
      <c r="E907" s="23">
        <f t="shared" si="134"/>
        <v>1.5003720554686002</v>
      </c>
      <c r="F907" s="47">
        <v>42031</v>
      </c>
      <c r="G907" s="183">
        <v>37.339433999999997</v>
      </c>
      <c r="H907" s="48">
        <f t="shared" si="131"/>
        <v>-3.1036944058026039E-3</v>
      </c>
      <c r="I907" s="23">
        <f t="shared" si="132"/>
        <v>1.3289534701629395</v>
      </c>
      <c r="N907" s="50">
        <f t="shared" si="126"/>
        <v>42031</v>
      </c>
      <c r="O907" s="51">
        <f t="shared" si="133"/>
        <v>157.67904232236927</v>
      </c>
      <c r="P907" s="51">
        <f t="shared" si="127"/>
        <v>130.30778089534735</v>
      </c>
      <c r="Q907" s="56">
        <f t="shared" si="128"/>
        <v>2029.5500489999999</v>
      </c>
      <c r="R907" s="52">
        <f t="shared" si="129"/>
        <v>37.339433999999997</v>
      </c>
    </row>
    <row r="908" spans="2:18">
      <c r="B908" s="47">
        <v>42032</v>
      </c>
      <c r="C908" s="183">
        <v>2002.160034</v>
      </c>
      <c r="D908" s="23">
        <f t="shared" si="130"/>
        <v>-1.3495609538427322E-2</v>
      </c>
      <c r="E908" s="23">
        <f t="shared" si="134"/>
        <v>1.4868764459301729</v>
      </c>
      <c r="F908" s="47">
        <v>42032</v>
      </c>
      <c r="G908" s="183">
        <v>37.075215</v>
      </c>
      <c r="H908" s="48">
        <f t="shared" si="131"/>
        <v>-7.0761383260388167E-3</v>
      </c>
      <c r="I908" s="23">
        <f t="shared" si="132"/>
        <v>1.3218773318369008</v>
      </c>
      <c r="N908" s="50">
        <f t="shared" si="126"/>
        <v>42032</v>
      </c>
      <c r="O908" s="51">
        <f t="shared" si="133"/>
        <v>155.55106753479342</v>
      </c>
      <c r="P908" s="51">
        <f t="shared" si="127"/>
        <v>129.38570501277272</v>
      </c>
      <c r="Q908" s="56">
        <f t="shared" si="128"/>
        <v>2002.160034</v>
      </c>
      <c r="R908" s="52">
        <f t="shared" si="129"/>
        <v>37.075215</v>
      </c>
    </row>
    <row r="909" spans="2:18">
      <c r="B909" s="47">
        <v>42033</v>
      </c>
      <c r="C909" s="183">
        <v>2021.25</v>
      </c>
      <c r="D909" s="23">
        <f t="shared" si="130"/>
        <v>9.5346853777025231E-3</v>
      </c>
      <c r="E909" s="23">
        <f t="shared" si="134"/>
        <v>1.4964111313078754</v>
      </c>
      <c r="F909" s="47">
        <v>42033</v>
      </c>
      <c r="G909" s="183">
        <v>37.719904</v>
      </c>
      <c r="H909" s="48">
        <f t="shared" si="131"/>
        <v>1.7388678663090573E-2</v>
      </c>
      <c r="I909" s="23">
        <f t="shared" si="132"/>
        <v>1.3392660104999914</v>
      </c>
      <c r="N909" s="50">
        <f t="shared" si="126"/>
        <v>42033</v>
      </c>
      <c r="O909" s="51">
        <f t="shared" si="133"/>
        <v>157.03419802390343</v>
      </c>
      <c r="P909" s="51">
        <f t="shared" si="127"/>
        <v>131.63555146083726</v>
      </c>
      <c r="Q909" s="56">
        <f t="shared" si="128"/>
        <v>2021.25</v>
      </c>
      <c r="R909" s="52">
        <f t="shared" si="129"/>
        <v>37.719904</v>
      </c>
    </row>
    <row r="910" spans="2:18">
      <c r="B910" s="47">
        <v>42034</v>
      </c>
      <c r="C910" s="183">
        <v>1994.98999</v>
      </c>
      <c r="D910" s="23">
        <f t="shared" si="130"/>
        <v>-1.2991965367965319E-2</v>
      </c>
      <c r="E910" s="23">
        <f t="shared" si="134"/>
        <v>1.4834191659399101</v>
      </c>
      <c r="F910" s="47">
        <v>42034</v>
      </c>
      <c r="G910" s="183">
        <v>37.154477999999997</v>
      </c>
      <c r="H910" s="48">
        <f t="shared" si="131"/>
        <v>-1.4990122986527243E-2</v>
      </c>
      <c r="I910" s="23">
        <f t="shared" si="132"/>
        <v>1.3242758875134641</v>
      </c>
      <c r="N910" s="50">
        <f t="shared" si="126"/>
        <v>42034</v>
      </c>
      <c r="O910" s="51">
        <f t="shared" si="133"/>
        <v>154.99401516159062</v>
      </c>
      <c r="P910" s="51">
        <f t="shared" si="127"/>
        <v>129.66231835503999</v>
      </c>
      <c r="Q910" s="56">
        <f t="shared" si="128"/>
        <v>1994.98999</v>
      </c>
      <c r="R910" s="52">
        <f t="shared" si="129"/>
        <v>37.154477999999997</v>
      </c>
    </row>
    <row r="911" spans="2:18">
      <c r="B911" s="47">
        <v>42037</v>
      </c>
      <c r="C911" s="183">
        <v>2020.849976</v>
      </c>
      <c r="D911" s="23">
        <f t="shared" si="130"/>
        <v>1.2962464037225452E-2</v>
      </c>
      <c r="E911" s="23">
        <f t="shared" si="134"/>
        <v>1.4963816299771355</v>
      </c>
      <c r="F911" s="47">
        <v>42037</v>
      </c>
      <c r="G911" s="183">
        <v>37.276018000000001</v>
      </c>
      <c r="H911" s="48">
        <f t="shared" si="131"/>
        <v>3.2712073091163418E-3</v>
      </c>
      <c r="I911" s="23">
        <f t="shared" si="132"/>
        <v>1.3275470948225805</v>
      </c>
      <c r="L911" s="22"/>
      <c r="N911" s="50">
        <f t="shared" si="126"/>
        <v>42037</v>
      </c>
      <c r="O911" s="51">
        <f t="shared" si="133"/>
        <v>157.00311950910793</v>
      </c>
      <c r="P911" s="51">
        <f t="shared" si="127"/>
        <v>130.08647067855998</v>
      </c>
      <c r="Q911" s="56">
        <f t="shared" si="128"/>
        <v>2020.849976</v>
      </c>
      <c r="R911" s="52">
        <f t="shared" si="129"/>
        <v>37.276018000000001</v>
      </c>
    </row>
    <row r="912" spans="2:18">
      <c r="B912" s="47">
        <v>42038</v>
      </c>
      <c r="C912" s="183">
        <v>2050.030029</v>
      </c>
      <c r="D912" s="23">
        <f t="shared" si="130"/>
        <v>1.4439494938539577E-2</v>
      </c>
      <c r="E912" s="23">
        <f t="shared" si="134"/>
        <v>1.5108211249156751</v>
      </c>
      <c r="F912" s="47">
        <v>42038</v>
      </c>
      <c r="G912" s="183">
        <v>37.228459000000001</v>
      </c>
      <c r="H912" s="48">
        <f t="shared" si="131"/>
        <v>-1.2758605278063717E-3</v>
      </c>
      <c r="I912" s="23">
        <f t="shared" si="132"/>
        <v>1.326271234294774</v>
      </c>
      <c r="L912" s="22"/>
      <c r="N912" s="50">
        <f t="shared" si="126"/>
        <v>42038</v>
      </c>
      <c r="O912" s="51">
        <f t="shared" si="133"/>
        <v>159.27016525859466</v>
      </c>
      <c r="P912" s="51">
        <f t="shared" si="127"/>
        <v>129.92049848541953</v>
      </c>
      <c r="Q912" s="56">
        <f t="shared" si="128"/>
        <v>2050.030029</v>
      </c>
      <c r="R912" s="52">
        <f t="shared" si="129"/>
        <v>37.228459000000001</v>
      </c>
    </row>
    <row r="913" spans="2:18">
      <c r="B913" s="47">
        <v>42039</v>
      </c>
      <c r="C913" s="183">
        <v>2041.51001</v>
      </c>
      <c r="D913" s="23">
        <f t="shared" si="130"/>
        <v>-4.1560459502908431E-3</v>
      </c>
      <c r="E913" s="23">
        <f t="shared" si="134"/>
        <v>1.5066650789653844</v>
      </c>
      <c r="F913" s="47">
        <v>42039</v>
      </c>
      <c r="G913" s="183">
        <v>37.027653000000001</v>
      </c>
      <c r="H913" s="48">
        <f t="shared" si="131"/>
        <v>-5.3938842862123471E-3</v>
      </c>
      <c r="I913" s="23">
        <f t="shared" si="132"/>
        <v>1.3208773500085615</v>
      </c>
      <c r="L913" s="22"/>
      <c r="N913" s="50">
        <f t="shared" si="126"/>
        <v>42039</v>
      </c>
      <c r="O913" s="51">
        <f t="shared" si="133"/>
        <v>158.60823113326953</v>
      </c>
      <c r="P913" s="51">
        <f t="shared" si="127"/>
        <v>129.21972235018217</v>
      </c>
      <c r="Q913" s="56">
        <f t="shared" si="128"/>
        <v>2041.51001</v>
      </c>
      <c r="R913" s="52">
        <f t="shared" si="129"/>
        <v>37.027653000000001</v>
      </c>
    </row>
    <row r="914" spans="2:18">
      <c r="B914" s="47">
        <v>42040</v>
      </c>
      <c r="C914" s="183">
        <v>2062.5200199999999</v>
      </c>
      <c r="D914" s="23">
        <f t="shared" si="130"/>
        <v>1.0291406800400527E-2</v>
      </c>
      <c r="E914" s="23">
        <f t="shared" si="134"/>
        <v>1.5169564857657849</v>
      </c>
      <c r="F914" s="47">
        <v>42040</v>
      </c>
      <c r="G914" s="183">
        <v>37.709338000000002</v>
      </c>
      <c r="H914" s="48">
        <f t="shared" si="131"/>
        <v>1.8410159563718498E-2</v>
      </c>
      <c r="I914" s="23">
        <f t="shared" si="132"/>
        <v>1.33928750957228</v>
      </c>
      <c r="L914" s="22"/>
      <c r="N914" s="50">
        <f t="shared" si="126"/>
        <v>42040</v>
      </c>
      <c r="O914" s="51">
        <f t="shared" si="133"/>
        <v>160.24053296175398</v>
      </c>
      <c r="P914" s="51">
        <f t="shared" si="127"/>
        <v>131.59867805742843</v>
      </c>
      <c r="Q914" s="56">
        <f t="shared" si="128"/>
        <v>2062.5200199999999</v>
      </c>
      <c r="R914" s="52">
        <f t="shared" si="129"/>
        <v>37.709338000000002</v>
      </c>
    </row>
    <row r="915" spans="2:18">
      <c r="B915" s="47">
        <v>42041</v>
      </c>
      <c r="C915" s="183">
        <v>2055.469971</v>
      </c>
      <c r="D915" s="23">
        <f t="shared" si="130"/>
        <v>-3.4181723966975053E-3</v>
      </c>
      <c r="E915" s="23">
        <f t="shared" si="134"/>
        <v>1.5135383133690874</v>
      </c>
      <c r="F915" s="47">
        <v>42041</v>
      </c>
      <c r="G915" s="183">
        <v>37.503247000000002</v>
      </c>
      <c r="H915" s="48">
        <f t="shared" si="131"/>
        <v>-5.4652510738851801E-3</v>
      </c>
      <c r="I915" s="23">
        <f t="shared" si="132"/>
        <v>1.3338222584983948</v>
      </c>
      <c r="L915" s="22"/>
      <c r="N915" s="50">
        <f t="shared" si="126"/>
        <v>42041</v>
      </c>
      <c r="O915" s="51">
        <f t="shared" si="133"/>
        <v>159.69280319515201</v>
      </c>
      <c r="P915" s="51">
        <f t="shared" si="127"/>
        <v>130.87945824085318</v>
      </c>
      <c r="Q915" s="56">
        <f t="shared" si="128"/>
        <v>2055.469971</v>
      </c>
      <c r="R915" s="52">
        <f t="shared" si="129"/>
        <v>37.503247000000002</v>
      </c>
    </row>
    <row r="916" spans="2:18">
      <c r="B916" s="47">
        <v>42044</v>
      </c>
      <c r="C916" s="183">
        <v>2046.73999</v>
      </c>
      <c r="D916" s="23">
        <f t="shared" si="130"/>
        <v>-4.2471946188310516E-3</v>
      </c>
      <c r="E916" s="23">
        <f t="shared" si="134"/>
        <v>1.5092911187502565</v>
      </c>
      <c r="F916" s="47">
        <v>42044</v>
      </c>
      <c r="G916" s="183">
        <v>36.842700999999998</v>
      </c>
      <c r="H916" s="48">
        <f t="shared" si="131"/>
        <v>-1.7613034946014183E-2</v>
      </c>
      <c r="I916" s="23">
        <f t="shared" si="132"/>
        <v>1.3162092235523806</v>
      </c>
      <c r="L916" s="22"/>
      <c r="N916" s="50">
        <f t="shared" si="126"/>
        <v>42044</v>
      </c>
      <c r="O916" s="51">
        <f t="shared" si="133"/>
        <v>159.0145567807555</v>
      </c>
      <c r="P916" s="51">
        <f t="shared" si="127"/>
        <v>128.57427376914163</v>
      </c>
      <c r="Q916" s="56">
        <f t="shared" si="128"/>
        <v>2046.73999</v>
      </c>
      <c r="R916" s="52">
        <f t="shared" si="129"/>
        <v>36.842700999999998</v>
      </c>
    </row>
    <row r="917" spans="2:18">
      <c r="B917" s="47">
        <v>42045</v>
      </c>
      <c r="C917" s="183">
        <v>2068.5900879999999</v>
      </c>
      <c r="D917" s="23">
        <f t="shared" si="130"/>
        <v>1.0675561188404625E-2</v>
      </c>
      <c r="E917" s="23">
        <f t="shared" si="134"/>
        <v>1.5199666799386611</v>
      </c>
      <c r="F917" s="47">
        <v>42045</v>
      </c>
      <c r="G917" s="183">
        <v>37.112203999999998</v>
      </c>
      <c r="H917" s="48">
        <f t="shared" si="131"/>
        <v>7.3149631456173037E-3</v>
      </c>
      <c r="I917" s="23">
        <f t="shared" si="132"/>
        <v>1.3235241866979979</v>
      </c>
      <c r="L917" s="22"/>
      <c r="N917" s="50">
        <f t="shared" si="126"/>
        <v>42045</v>
      </c>
      <c r="O917" s="51">
        <f t="shared" si="133"/>
        <v>160.71212641151553</v>
      </c>
      <c r="P917" s="51">
        <f t="shared" si="127"/>
        <v>129.51478984323742</v>
      </c>
      <c r="Q917" s="56">
        <f t="shared" si="128"/>
        <v>2068.5900879999999</v>
      </c>
      <c r="R917" s="52">
        <f t="shared" si="129"/>
        <v>37.112203999999998</v>
      </c>
    </row>
    <row r="918" spans="2:18">
      <c r="B918" s="47">
        <v>42046</v>
      </c>
      <c r="C918" s="183">
        <v>2068.530029</v>
      </c>
      <c r="D918" s="23">
        <f t="shared" si="130"/>
        <v>-2.9033785063692363E-5</v>
      </c>
      <c r="E918" s="23">
        <f t="shared" si="134"/>
        <v>1.5199376461535974</v>
      </c>
      <c r="F918" s="47">
        <v>42046</v>
      </c>
      <c r="G918" s="183">
        <v>36.826847000000001</v>
      </c>
      <c r="H918" s="48">
        <f t="shared" si="131"/>
        <v>-7.6890340438955374E-3</v>
      </c>
      <c r="I918" s="23">
        <f t="shared" si="132"/>
        <v>1.3158351526541023</v>
      </c>
      <c r="L918" s="22"/>
      <c r="N918" s="50">
        <f t="shared" si="126"/>
        <v>42046</v>
      </c>
      <c r="O918" s="51">
        <f t="shared" si="133"/>
        <v>160.70746033018017</v>
      </c>
      <c r="P918" s="51">
        <f t="shared" si="127"/>
        <v>128.5189462149448</v>
      </c>
      <c r="Q918" s="56">
        <f t="shared" si="128"/>
        <v>2068.530029</v>
      </c>
      <c r="R918" s="52">
        <f t="shared" si="129"/>
        <v>36.826847000000001</v>
      </c>
    </row>
    <row r="919" spans="2:18">
      <c r="B919" s="47">
        <v>42047</v>
      </c>
      <c r="C919" s="183">
        <v>2088.4799800000001</v>
      </c>
      <c r="D919" s="23">
        <f t="shared" si="130"/>
        <v>9.6445063500696371E-3</v>
      </c>
      <c r="E919" s="23">
        <f t="shared" si="134"/>
        <v>1.529582152503667</v>
      </c>
      <c r="F919" s="47">
        <v>42047</v>
      </c>
      <c r="G919" s="183">
        <v>37.032938000000001</v>
      </c>
      <c r="H919" s="48">
        <f t="shared" si="131"/>
        <v>5.5962162603819809E-3</v>
      </c>
      <c r="I919" s="23">
        <f t="shared" si="132"/>
        <v>1.3214313689144843</v>
      </c>
      <c r="L919" s="22"/>
      <c r="N919" s="50">
        <f t="shared" si="126"/>
        <v>42047</v>
      </c>
      <c r="O919" s="51">
        <f t="shared" si="133"/>
        <v>162.25740445183814</v>
      </c>
      <c r="P919" s="51">
        <f t="shared" si="127"/>
        <v>129.23816603152002</v>
      </c>
      <c r="Q919" s="56">
        <f t="shared" si="128"/>
        <v>2088.4799800000001</v>
      </c>
      <c r="R919" s="52">
        <f t="shared" si="129"/>
        <v>37.032938000000001</v>
      </c>
    </row>
    <row r="920" spans="2:18">
      <c r="B920" s="47">
        <v>42048</v>
      </c>
      <c r="C920" s="183">
        <v>2096.98999</v>
      </c>
      <c r="D920" s="23">
        <f t="shared" si="130"/>
        <v>4.0747386048680667E-3</v>
      </c>
      <c r="E920" s="23">
        <f t="shared" si="134"/>
        <v>1.5336568911085351</v>
      </c>
      <c r="F920" s="47">
        <v>42048</v>
      </c>
      <c r="G920" s="183">
        <v>37.196750999999999</v>
      </c>
      <c r="H920" s="48">
        <f t="shared" si="131"/>
        <v>4.4234405598604365E-3</v>
      </c>
      <c r="I920" s="23">
        <f t="shared" si="132"/>
        <v>1.3258548094743448</v>
      </c>
      <c r="L920" s="22"/>
      <c r="N920" s="50">
        <f t="shared" si="126"/>
        <v>42048</v>
      </c>
      <c r="O920" s="51">
        <f t="shared" si="133"/>
        <v>162.91856096168374</v>
      </c>
      <c r="P920" s="51">
        <f t="shared" si="127"/>
        <v>129.80984337702583</v>
      </c>
      <c r="Q920" s="56">
        <f t="shared" si="128"/>
        <v>2096.98999</v>
      </c>
      <c r="R920" s="52">
        <f t="shared" si="129"/>
        <v>37.196750999999999</v>
      </c>
    </row>
    <row r="921" spans="2:18">
      <c r="B921" s="47">
        <v>42052</v>
      </c>
      <c r="C921" s="183">
        <v>2100.3400879999999</v>
      </c>
      <c r="D921" s="23">
        <f t="shared" si="130"/>
        <v>1.5975746264769164E-3</v>
      </c>
      <c r="E921" s="23">
        <f t="shared" si="134"/>
        <v>1.535254465735012</v>
      </c>
      <c r="F921" s="47">
        <v>42052</v>
      </c>
      <c r="G921" s="183">
        <v>36.879689999999997</v>
      </c>
      <c r="H921" s="48">
        <f t="shared" si="131"/>
        <v>-8.5238896268118314E-3</v>
      </c>
      <c r="I921" s="23">
        <f t="shared" si="132"/>
        <v>1.3173309198475329</v>
      </c>
      <c r="L921" s="22"/>
      <c r="N921" s="50">
        <f t="shared" si="126"/>
        <v>42052</v>
      </c>
      <c r="O921" s="51">
        <f t="shared" si="133"/>
        <v>163.17883552085823</v>
      </c>
      <c r="P921" s="51">
        <f t="shared" si="127"/>
        <v>128.70335859960633</v>
      </c>
      <c r="Q921" s="56">
        <f t="shared" si="128"/>
        <v>2100.3400879999999</v>
      </c>
      <c r="R921" s="52">
        <f t="shared" si="129"/>
        <v>36.879689999999997</v>
      </c>
    </row>
    <row r="922" spans="2:18">
      <c r="B922" s="47">
        <v>42053</v>
      </c>
      <c r="C922" s="183">
        <v>2099.679932</v>
      </c>
      <c r="D922" s="23">
        <f t="shared" si="130"/>
        <v>-3.1430909868912504E-4</v>
      </c>
      <c r="E922" s="23">
        <f t="shared" si="134"/>
        <v>1.5349401566363228</v>
      </c>
      <c r="F922" s="47">
        <v>42053</v>
      </c>
      <c r="G922" s="183">
        <v>36.145161000000002</v>
      </c>
      <c r="H922" s="48">
        <f t="shared" si="131"/>
        <v>-1.991689734919122E-2</v>
      </c>
      <c r="I922" s="23">
        <f t="shared" si="132"/>
        <v>1.2974140224983417</v>
      </c>
      <c r="L922" s="22"/>
      <c r="N922" s="50">
        <f t="shared" si="126"/>
        <v>42053</v>
      </c>
      <c r="O922" s="51">
        <f t="shared" si="133"/>
        <v>163.12754692814053</v>
      </c>
      <c r="P922" s="51">
        <f t="shared" si="127"/>
        <v>126.13998701788182</v>
      </c>
      <c r="Q922" s="56">
        <f t="shared" si="128"/>
        <v>2099.679932</v>
      </c>
      <c r="R922" s="52">
        <f t="shared" si="129"/>
        <v>36.145161000000002</v>
      </c>
    </row>
    <row r="923" spans="2:18">
      <c r="B923" s="47">
        <v>42054</v>
      </c>
      <c r="C923" s="183">
        <v>2097.4499510000001</v>
      </c>
      <c r="D923" s="23">
        <f t="shared" si="130"/>
        <v>-1.0620575860226245E-3</v>
      </c>
      <c r="E923" s="23">
        <f t="shared" si="134"/>
        <v>1.5338780990503</v>
      </c>
      <c r="F923" s="47">
        <v>42054</v>
      </c>
      <c r="G923" s="183">
        <v>35.627290000000002</v>
      </c>
      <c r="H923" s="48">
        <f t="shared" si="131"/>
        <v>-1.4327533359168032E-2</v>
      </c>
      <c r="I923" s="23">
        <f t="shared" si="132"/>
        <v>1.2830864891391736</v>
      </c>
      <c r="N923" s="50">
        <f t="shared" si="126"/>
        <v>42054</v>
      </c>
      <c r="O923" s="51">
        <f t="shared" si="133"/>
        <v>162.95429607943626</v>
      </c>
      <c r="P923" s="51">
        <f t="shared" si="127"/>
        <v>124.33271214595808</v>
      </c>
      <c r="Q923" s="56">
        <f t="shared" si="128"/>
        <v>2097.4499510000001</v>
      </c>
      <c r="R923" s="52">
        <f t="shared" si="129"/>
        <v>35.627290000000002</v>
      </c>
    </row>
    <row r="924" spans="2:18">
      <c r="B924" s="47">
        <v>42055</v>
      </c>
      <c r="C924" s="183">
        <v>2110.3000489999999</v>
      </c>
      <c r="D924" s="23">
        <f t="shared" si="130"/>
        <v>6.1265337911273754E-3</v>
      </c>
      <c r="E924" s="23">
        <f t="shared" si="134"/>
        <v>1.5400046328414274</v>
      </c>
      <c r="F924" s="47">
        <v>42055</v>
      </c>
      <c r="G924" s="183">
        <v>35.880943000000002</v>
      </c>
      <c r="H924" s="48">
        <f t="shared" si="131"/>
        <v>7.1196265559350103E-3</v>
      </c>
      <c r="I924" s="23">
        <f t="shared" si="132"/>
        <v>1.2902061156951086</v>
      </c>
      <c r="L924" s="22"/>
      <c r="N924" s="50">
        <f t="shared" si="126"/>
        <v>42055</v>
      </c>
      <c r="O924" s="51">
        <f t="shared" si="133"/>
        <v>163.95264108077626</v>
      </c>
      <c r="P924" s="51">
        <f t="shared" si="127"/>
        <v>125.21791462512388</v>
      </c>
      <c r="Q924" s="56">
        <f t="shared" si="128"/>
        <v>2110.3000489999999</v>
      </c>
      <c r="R924" s="52">
        <f t="shared" si="129"/>
        <v>35.880943000000002</v>
      </c>
    </row>
    <row r="925" spans="2:18">
      <c r="B925" s="47">
        <v>42058</v>
      </c>
      <c r="C925" s="183">
        <v>2109.6599120000001</v>
      </c>
      <c r="D925" s="23">
        <f t="shared" si="130"/>
        <v>-3.0333932859605284E-4</v>
      </c>
      <c r="E925" s="23">
        <f t="shared" si="134"/>
        <v>1.5397012935128314</v>
      </c>
      <c r="F925" s="47">
        <v>42058</v>
      </c>
      <c r="G925" s="183">
        <v>36.271985999999998</v>
      </c>
      <c r="H925" s="48">
        <f t="shared" si="131"/>
        <v>1.0898347905739181E-2</v>
      </c>
      <c r="I925" s="23">
        <f t="shared" si="132"/>
        <v>1.3011044636008477</v>
      </c>
      <c r="N925" s="50">
        <f t="shared" si="126"/>
        <v>42058</v>
      </c>
      <c r="O925" s="51">
        <f t="shared" si="133"/>
        <v>163.90290779670929</v>
      </c>
      <c r="P925" s="51">
        <f t="shared" si="127"/>
        <v>126.58258302273964</v>
      </c>
      <c r="Q925" s="56">
        <f t="shared" si="128"/>
        <v>2109.6599120000001</v>
      </c>
      <c r="R925" s="52">
        <f t="shared" si="129"/>
        <v>36.271985999999998</v>
      </c>
    </row>
    <row r="926" spans="2:18">
      <c r="B926" s="47">
        <v>42059</v>
      </c>
      <c r="C926" s="183">
        <v>2115.4799800000001</v>
      </c>
      <c r="D926" s="23">
        <f t="shared" si="130"/>
        <v>2.7587707226623959E-3</v>
      </c>
      <c r="E926" s="23">
        <f t="shared" si="134"/>
        <v>1.5424600642354938</v>
      </c>
      <c r="F926" s="47">
        <v>42059</v>
      </c>
      <c r="G926" s="183">
        <v>36.493926999999999</v>
      </c>
      <c r="H926" s="48">
        <f t="shared" si="131"/>
        <v>6.1187992297968563E-3</v>
      </c>
      <c r="I926" s="23">
        <f t="shared" si="132"/>
        <v>1.3072232628306446</v>
      </c>
      <c r="L926" s="22"/>
      <c r="N926" s="50">
        <f t="shared" si="126"/>
        <v>42059</v>
      </c>
      <c r="O926" s="51">
        <f t="shared" si="133"/>
        <v>164.35507834009809</v>
      </c>
      <c r="P926" s="51">
        <f t="shared" si="127"/>
        <v>127.35711643424486</v>
      </c>
      <c r="Q926" s="56">
        <f t="shared" si="128"/>
        <v>2115.4799800000001</v>
      </c>
      <c r="R926" s="52">
        <f t="shared" si="129"/>
        <v>36.493926999999999</v>
      </c>
    </row>
    <row r="927" spans="2:18">
      <c r="B927" s="47">
        <v>42060</v>
      </c>
      <c r="C927" s="183">
        <v>2113.860107</v>
      </c>
      <c r="D927" s="23">
        <f t="shared" si="130"/>
        <v>-7.6572362551974305E-4</v>
      </c>
      <c r="E927" s="23">
        <f t="shared" si="134"/>
        <v>1.5416943406099741</v>
      </c>
      <c r="F927" s="47">
        <v>42060</v>
      </c>
      <c r="G927" s="183">
        <v>36.388241000000001</v>
      </c>
      <c r="H927" s="48">
        <f t="shared" si="131"/>
        <v>-2.8959886942284685E-3</v>
      </c>
      <c r="I927" s="23">
        <f t="shared" si="132"/>
        <v>1.304327274136416</v>
      </c>
      <c r="L927" s="22"/>
      <c r="N927" s="50">
        <f t="shared" si="126"/>
        <v>42060</v>
      </c>
      <c r="O927" s="51">
        <f t="shared" si="133"/>
        <v>164.22922777363891</v>
      </c>
      <c r="P927" s="51">
        <f t="shared" si="127"/>
        <v>126.98829166492176</v>
      </c>
      <c r="Q927" s="56">
        <f t="shared" si="128"/>
        <v>2113.860107</v>
      </c>
      <c r="R927" s="52">
        <f t="shared" si="129"/>
        <v>36.388241000000001</v>
      </c>
    </row>
    <row r="928" spans="2:18">
      <c r="B928" s="47">
        <v>42061</v>
      </c>
      <c r="C928" s="183">
        <v>2110.73999</v>
      </c>
      <c r="D928" s="23">
        <f t="shared" si="130"/>
        <v>-1.4760281390748808E-3</v>
      </c>
      <c r="E928" s="23">
        <f t="shared" si="134"/>
        <v>1.5402183124708992</v>
      </c>
      <c r="F928" s="47">
        <v>42061</v>
      </c>
      <c r="G928" s="183">
        <v>36.287840000000003</v>
      </c>
      <c r="H928" s="48">
        <f t="shared" si="131"/>
        <v>-2.7591605760772797E-3</v>
      </c>
      <c r="I928" s="23">
        <f t="shared" si="132"/>
        <v>1.3015681135603387</v>
      </c>
      <c r="L928" s="22"/>
      <c r="N928" s="50">
        <f t="shared" si="126"/>
        <v>42061</v>
      </c>
      <c r="O928" s="51">
        <f t="shared" si="133"/>
        <v>163.98682081218647</v>
      </c>
      <c r="P928" s="51">
        <f t="shared" si="127"/>
        <v>126.63791057693649</v>
      </c>
      <c r="Q928" s="56">
        <f t="shared" si="128"/>
        <v>2110.73999</v>
      </c>
      <c r="R928" s="52">
        <f t="shared" si="129"/>
        <v>36.287840000000003</v>
      </c>
    </row>
    <row r="929" spans="2:18">
      <c r="B929" s="47">
        <v>42062</v>
      </c>
      <c r="C929" s="183">
        <v>2104.5</v>
      </c>
      <c r="D929" s="23">
        <f t="shared" si="130"/>
        <v>-2.9563044380468417E-3</v>
      </c>
      <c r="E929" s="23">
        <f t="shared" si="134"/>
        <v>1.5372620080328523</v>
      </c>
      <c r="F929" s="47">
        <v>42062</v>
      </c>
      <c r="G929" s="183">
        <v>36.541488999999999</v>
      </c>
      <c r="H929" s="48">
        <f t="shared" si="131"/>
        <v>6.9899172835858892E-3</v>
      </c>
      <c r="I929" s="23">
        <f t="shared" si="132"/>
        <v>1.3085580308439246</v>
      </c>
      <c r="N929" s="50">
        <f t="shared" si="126"/>
        <v>42062</v>
      </c>
      <c r="O929" s="51">
        <f t="shared" si="133"/>
        <v>163.50202584603821</v>
      </c>
      <c r="P929" s="51">
        <f t="shared" si="127"/>
        <v>127.52309909683541</v>
      </c>
      <c r="Q929" s="56">
        <f t="shared" si="128"/>
        <v>2104.5</v>
      </c>
      <c r="R929" s="52">
        <f t="shared" si="129"/>
        <v>36.541488999999999</v>
      </c>
    </row>
    <row r="930" spans="2:18">
      <c r="B930" s="47">
        <v>42065</v>
      </c>
      <c r="C930" s="183">
        <v>2117.389893</v>
      </c>
      <c r="D930" s="23">
        <f t="shared" si="130"/>
        <v>6.1249194583037347E-3</v>
      </c>
      <c r="E930" s="23">
        <f t="shared" si="134"/>
        <v>1.543386927491156</v>
      </c>
      <c r="F930" s="47">
        <v>42065</v>
      </c>
      <c r="G930" s="183">
        <v>36.969524999999997</v>
      </c>
      <c r="H930" s="48">
        <f t="shared" si="131"/>
        <v>1.1713698913582871E-2</v>
      </c>
      <c r="I930" s="23">
        <f t="shared" si="132"/>
        <v>1.3202717297575075</v>
      </c>
      <c r="L930" s="22"/>
      <c r="N930" s="50">
        <f t="shared" si="126"/>
        <v>42065</v>
      </c>
      <c r="O930" s="51">
        <f t="shared" si="133"/>
        <v>164.50346258561467</v>
      </c>
      <c r="P930" s="51">
        <f t="shared" si="127"/>
        <v>129.01686628418275</v>
      </c>
      <c r="Q930" s="56">
        <f t="shared" si="128"/>
        <v>2117.389893</v>
      </c>
      <c r="R930" s="52">
        <f t="shared" si="129"/>
        <v>36.969524999999997</v>
      </c>
    </row>
    <row r="931" spans="2:18">
      <c r="B931" s="47">
        <v>42066</v>
      </c>
      <c r="C931" s="183">
        <v>2107.780029</v>
      </c>
      <c r="D931" s="23">
        <f t="shared" si="130"/>
        <v>-4.5385424912860461E-3</v>
      </c>
      <c r="E931" s="23">
        <f t="shared" si="134"/>
        <v>1.53884838499987</v>
      </c>
      <c r="F931" s="47">
        <v>42066</v>
      </c>
      <c r="G931" s="183">
        <v>36.684168</v>
      </c>
      <c r="H931" s="48">
        <f t="shared" si="131"/>
        <v>-7.7187088554694361E-3</v>
      </c>
      <c r="I931" s="23">
        <f t="shared" si="132"/>
        <v>1.3125530209020382</v>
      </c>
      <c r="N931" s="50">
        <f t="shared" si="126"/>
        <v>42066</v>
      </c>
      <c r="O931" s="51">
        <f t="shared" si="133"/>
        <v>163.75685663070618</v>
      </c>
      <c r="P931" s="51">
        <f t="shared" si="127"/>
        <v>128.02102265589011</v>
      </c>
      <c r="Q931" s="56">
        <f t="shared" si="128"/>
        <v>2107.780029</v>
      </c>
      <c r="R931" s="52">
        <f t="shared" si="129"/>
        <v>36.684168</v>
      </c>
    </row>
    <row r="932" spans="2:18">
      <c r="B932" s="47">
        <v>42067</v>
      </c>
      <c r="C932" s="183">
        <v>2098.530029</v>
      </c>
      <c r="D932" s="23">
        <f t="shared" si="130"/>
        <v>-4.3885034836337322E-3</v>
      </c>
      <c r="E932" s="23">
        <f t="shared" si="134"/>
        <v>1.5344598815162362</v>
      </c>
      <c r="F932" s="47">
        <v>42067</v>
      </c>
      <c r="G932" s="183">
        <v>36.594332000000001</v>
      </c>
      <c r="H932" s="48">
        <f t="shared" si="131"/>
        <v>-2.4489038432055077E-3</v>
      </c>
      <c r="I932" s="23">
        <f t="shared" si="132"/>
        <v>1.3101041170588328</v>
      </c>
      <c r="N932" s="50">
        <f t="shared" si="126"/>
        <v>42067</v>
      </c>
      <c r="O932" s="51">
        <f t="shared" si="133"/>
        <v>163.03820909491341</v>
      </c>
      <c r="P932" s="51">
        <f t="shared" si="127"/>
        <v>127.70751148149699</v>
      </c>
      <c r="Q932" s="56">
        <f t="shared" si="128"/>
        <v>2098.530029</v>
      </c>
      <c r="R932" s="52">
        <f t="shared" si="129"/>
        <v>36.594332000000001</v>
      </c>
    </row>
    <row r="933" spans="2:18">
      <c r="B933" s="47">
        <v>42068</v>
      </c>
      <c r="C933" s="183">
        <v>2101.040039</v>
      </c>
      <c r="D933" s="23">
        <f t="shared" si="130"/>
        <v>1.1960800966932528E-3</v>
      </c>
      <c r="E933" s="23">
        <f t="shared" si="134"/>
        <v>1.5356559616129295</v>
      </c>
      <c r="F933" s="47">
        <v>42068</v>
      </c>
      <c r="G933" s="183">
        <v>36.573197</v>
      </c>
      <c r="H933" s="48">
        <f t="shared" si="131"/>
        <v>-5.7754845750435102E-4</v>
      </c>
      <c r="I933" s="23">
        <f t="shared" si="132"/>
        <v>1.3095265686013284</v>
      </c>
      <c r="L933" s="22"/>
      <c r="N933" s="50">
        <f t="shared" si="126"/>
        <v>42068</v>
      </c>
      <c r="O933" s="51">
        <f t="shared" si="133"/>
        <v>163.23321585181236</v>
      </c>
      <c r="P933" s="51">
        <f t="shared" si="127"/>
        <v>127.63375420522914</v>
      </c>
      <c r="Q933" s="56">
        <f t="shared" si="128"/>
        <v>2101.040039</v>
      </c>
      <c r="R933" s="52">
        <f t="shared" si="129"/>
        <v>36.573197</v>
      </c>
    </row>
    <row r="934" spans="2:18">
      <c r="B934" s="47">
        <v>42069</v>
      </c>
      <c r="C934" s="183">
        <v>2071.26001</v>
      </c>
      <c r="D934" s="23">
        <f t="shared" si="130"/>
        <v>-1.4173946449004382E-2</v>
      </c>
      <c r="E934" s="23">
        <f t="shared" si="134"/>
        <v>1.521482015163925</v>
      </c>
      <c r="F934" s="47">
        <v>42069</v>
      </c>
      <c r="G934" s="183">
        <v>35.791111000000001</v>
      </c>
      <c r="H934" s="48">
        <f t="shared" si="131"/>
        <v>-2.1384130022868875E-2</v>
      </c>
      <c r="I934" s="23">
        <f t="shared" si="132"/>
        <v>1.2881424385784594</v>
      </c>
      <c r="L934" s="22"/>
      <c r="N934" s="50">
        <f t="shared" si="126"/>
        <v>42069</v>
      </c>
      <c r="O934" s="51">
        <f t="shared" si="133"/>
        <v>160.91955699163</v>
      </c>
      <c r="P934" s="51">
        <f t="shared" si="127"/>
        <v>124.90441740999762</v>
      </c>
      <c r="Q934" s="56">
        <f t="shared" si="128"/>
        <v>2071.26001</v>
      </c>
      <c r="R934" s="52">
        <f t="shared" si="129"/>
        <v>35.791111000000001</v>
      </c>
    </row>
    <row r="935" spans="2:18">
      <c r="B935" s="47">
        <v>42072</v>
      </c>
      <c r="C935" s="183">
        <v>2079.429932</v>
      </c>
      <c r="D935" s="23">
        <f t="shared" si="130"/>
        <v>3.9444212511012822E-3</v>
      </c>
      <c r="E935" s="23">
        <f t="shared" si="134"/>
        <v>1.5254264364150263</v>
      </c>
      <c r="F935" s="47">
        <v>42072</v>
      </c>
      <c r="G935" s="183">
        <v>36.052048999999997</v>
      </c>
      <c r="H935" s="48">
        <f t="shared" si="131"/>
        <v>7.2905811725150205E-3</v>
      </c>
      <c r="I935" s="23">
        <f t="shared" si="132"/>
        <v>1.2954330197509745</v>
      </c>
      <c r="N935" s="50">
        <f t="shared" si="126"/>
        <v>42072</v>
      </c>
      <c r="O935" s="51">
        <f t="shared" si="133"/>
        <v>161.55429151194559</v>
      </c>
      <c r="P935" s="51">
        <f t="shared" si="127"/>
        <v>125.81504320393091</v>
      </c>
      <c r="Q935" s="56">
        <f t="shared" si="128"/>
        <v>2079.429932</v>
      </c>
      <c r="R935" s="52">
        <f t="shared" si="129"/>
        <v>36.052048999999997</v>
      </c>
    </row>
    <row r="936" spans="2:18">
      <c r="B936" s="47">
        <v>42073</v>
      </c>
      <c r="C936" s="183">
        <v>2044.160034</v>
      </c>
      <c r="D936" s="23">
        <f t="shared" si="130"/>
        <v>-1.6961330342146863E-2</v>
      </c>
      <c r="E936" s="23">
        <f t="shared" si="134"/>
        <v>1.5084651060728795</v>
      </c>
      <c r="F936" s="47">
        <v>42073</v>
      </c>
      <c r="G936" s="183">
        <v>36.052048999999997</v>
      </c>
      <c r="H936" s="48">
        <f t="shared" si="131"/>
        <v>0</v>
      </c>
      <c r="I936" s="23">
        <f t="shared" si="132"/>
        <v>1.2954330197509745</v>
      </c>
      <c r="N936" s="50">
        <f t="shared" si="126"/>
        <v>42073</v>
      </c>
      <c r="O936" s="51">
        <f t="shared" si="133"/>
        <v>158.81411580541999</v>
      </c>
      <c r="P936" s="51">
        <f t="shared" si="127"/>
        <v>125.81504320393091</v>
      </c>
      <c r="Q936" s="56">
        <f t="shared" si="128"/>
        <v>2044.160034</v>
      </c>
      <c r="R936" s="52">
        <f t="shared" si="129"/>
        <v>36.052048999999997</v>
      </c>
    </row>
    <row r="937" spans="2:18">
      <c r="B937" s="47">
        <v>42074</v>
      </c>
      <c r="C937" s="183">
        <v>2040.23999</v>
      </c>
      <c r="D937" s="23">
        <f t="shared" si="130"/>
        <v>-1.9176796017918996E-3</v>
      </c>
      <c r="E937" s="23">
        <f t="shared" si="134"/>
        <v>1.5065474264710876</v>
      </c>
      <c r="F937" s="47">
        <v>42074</v>
      </c>
      <c r="G937" s="183">
        <v>35.684607999999997</v>
      </c>
      <c r="H937" s="48">
        <f t="shared" si="131"/>
        <v>-1.0191958853711713E-2</v>
      </c>
      <c r="I937" s="23">
        <f t="shared" si="132"/>
        <v>1.2852410608972629</v>
      </c>
      <c r="L937" s="22"/>
      <c r="N937" s="50">
        <f t="shared" si="126"/>
        <v>42074</v>
      </c>
      <c r="O937" s="51">
        <f t="shared" si="133"/>
        <v>158.50956121506331</v>
      </c>
      <c r="P937" s="51">
        <f t="shared" si="127"/>
        <v>124.53274146041848</v>
      </c>
      <c r="Q937" s="56">
        <f t="shared" si="128"/>
        <v>2040.23999</v>
      </c>
      <c r="R937" s="52">
        <f t="shared" si="129"/>
        <v>35.684607999999997</v>
      </c>
    </row>
    <row r="938" spans="2:18">
      <c r="B938" s="47">
        <v>42075</v>
      </c>
      <c r="C938" s="183">
        <v>2065.9499510000001</v>
      </c>
      <c r="D938" s="23">
        <f t="shared" si="130"/>
        <v>1.2601439598289632E-2</v>
      </c>
      <c r="E938" s="23">
        <f t="shared" si="134"/>
        <v>1.5191488660693773</v>
      </c>
      <c r="F938" s="47">
        <v>42075</v>
      </c>
      <c r="G938" s="183">
        <v>35.679282000000001</v>
      </c>
      <c r="H938" s="48">
        <f t="shared" si="131"/>
        <v>-1.4925202485049915E-4</v>
      </c>
      <c r="I938" s="23">
        <f t="shared" si="132"/>
        <v>1.2850918088724124</v>
      </c>
      <c r="L938" s="22"/>
      <c r="N938" s="50">
        <f t="shared" si="126"/>
        <v>42075</v>
      </c>
      <c r="O938" s="51">
        <f t="shared" si="133"/>
        <v>160.50700987646633</v>
      </c>
      <c r="P938" s="51">
        <f t="shared" si="127"/>
        <v>124.51415469659533</v>
      </c>
      <c r="Q938" s="56">
        <f t="shared" si="128"/>
        <v>2065.9499510000001</v>
      </c>
      <c r="R938" s="52">
        <f t="shared" si="129"/>
        <v>35.679282000000001</v>
      </c>
    </row>
    <row r="939" spans="2:18">
      <c r="B939" s="47">
        <v>42076</v>
      </c>
      <c r="C939" s="183">
        <v>2053.3999020000001</v>
      </c>
      <c r="D939" s="23">
        <f t="shared" si="130"/>
        <v>-6.074711051894166E-3</v>
      </c>
      <c r="E939" s="23">
        <f t="shared" si="134"/>
        <v>1.5130741550174831</v>
      </c>
      <c r="F939" s="47">
        <v>42076</v>
      </c>
      <c r="G939" s="183">
        <v>35.870990999999997</v>
      </c>
      <c r="H939" s="48">
        <f t="shared" si="131"/>
        <v>5.3731182146545819E-3</v>
      </c>
      <c r="I939" s="23">
        <f t="shared" si="132"/>
        <v>1.2904649270870669</v>
      </c>
      <c r="N939" s="50">
        <f t="shared" si="126"/>
        <v>42076</v>
      </c>
      <c r="O939" s="51">
        <f t="shared" si="133"/>
        <v>159.53197616966327</v>
      </c>
      <c r="P939" s="51">
        <f t="shared" si="127"/>
        <v>125.18318396917792</v>
      </c>
      <c r="Q939" s="56">
        <f t="shared" si="128"/>
        <v>2053.3999020000001</v>
      </c>
      <c r="R939" s="52">
        <f t="shared" si="129"/>
        <v>35.870990999999997</v>
      </c>
    </row>
    <row r="940" spans="2:18">
      <c r="B940" s="47">
        <v>42079</v>
      </c>
      <c r="C940" s="183">
        <v>2081.1899410000001</v>
      </c>
      <c r="D940" s="23">
        <f t="shared" si="130"/>
        <v>1.3533671143615367E-2</v>
      </c>
      <c r="E940" s="23">
        <f t="shared" si="134"/>
        <v>1.5266078261610985</v>
      </c>
      <c r="F940" s="47">
        <v>42079</v>
      </c>
      <c r="G940" s="183">
        <v>36.440795999999999</v>
      </c>
      <c r="H940" s="48">
        <f t="shared" si="131"/>
        <v>1.5884841319271148E-2</v>
      </c>
      <c r="I940" s="23">
        <f t="shared" si="132"/>
        <v>1.3063497684063381</v>
      </c>
      <c r="L940" s="22"/>
      <c r="N940" s="50">
        <f t="shared" si="126"/>
        <v>42079</v>
      </c>
      <c r="O940" s="51">
        <f t="shared" si="133"/>
        <v>161.69102947203459</v>
      </c>
      <c r="P940" s="51">
        <f t="shared" si="127"/>
        <v>127.17169898236943</v>
      </c>
      <c r="Q940" s="56">
        <f t="shared" si="128"/>
        <v>2081.1899410000001</v>
      </c>
      <c r="R940" s="52">
        <f t="shared" si="129"/>
        <v>36.440795999999999</v>
      </c>
    </row>
    <row r="941" spans="2:18">
      <c r="B941" s="47">
        <v>42080</v>
      </c>
      <c r="C941" s="183">
        <v>2074.280029</v>
      </c>
      <c r="D941" s="23">
        <f t="shared" si="130"/>
        <v>-3.3201736486770939E-3</v>
      </c>
      <c r="E941" s="23">
        <f t="shared" si="134"/>
        <v>1.5232876525124213</v>
      </c>
      <c r="F941" s="47">
        <v>42080</v>
      </c>
      <c r="G941" s="183">
        <v>36.462097999999997</v>
      </c>
      <c r="H941" s="48">
        <f t="shared" si="131"/>
        <v>5.8456461818234828E-4</v>
      </c>
      <c r="I941" s="23">
        <f t="shared" si="132"/>
        <v>1.3069343330245204</v>
      </c>
      <c r="L941" s="22"/>
      <c r="N941" s="50">
        <f t="shared" si="126"/>
        <v>42080</v>
      </c>
      <c r="O941" s="51">
        <f t="shared" si="133"/>
        <v>161.15418717675405</v>
      </c>
      <c r="P941" s="51">
        <f t="shared" si="127"/>
        <v>127.24603905802864</v>
      </c>
      <c r="Q941" s="56">
        <f t="shared" si="128"/>
        <v>2074.280029</v>
      </c>
      <c r="R941" s="52">
        <f t="shared" si="129"/>
        <v>36.462097999999997</v>
      </c>
    </row>
    <row r="942" spans="2:18">
      <c r="B942" s="47">
        <v>42081</v>
      </c>
      <c r="C942" s="183">
        <v>2099.5</v>
      </c>
      <c r="D942" s="23">
        <f t="shared" si="130"/>
        <v>1.2158421547431297E-2</v>
      </c>
      <c r="E942" s="23">
        <f t="shared" si="134"/>
        <v>1.5354460740598526</v>
      </c>
      <c r="F942" s="47">
        <v>42081</v>
      </c>
      <c r="G942" s="183">
        <v>36.504699000000002</v>
      </c>
      <c r="H942" s="48">
        <f t="shared" si="131"/>
        <v>1.1683639268371682E-3</v>
      </c>
      <c r="I942" s="23">
        <f t="shared" si="132"/>
        <v>1.3081026969513576</v>
      </c>
      <c r="L942" s="22"/>
      <c r="N942" s="50">
        <f t="shared" si="126"/>
        <v>42081</v>
      </c>
      <c r="O942" s="51">
        <f t="shared" si="133"/>
        <v>163.11356771858269</v>
      </c>
      <c r="P942" s="51">
        <f t="shared" si="127"/>
        <v>127.39470873989698</v>
      </c>
      <c r="Q942" s="56">
        <f t="shared" si="128"/>
        <v>2099.5</v>
      </c>
      <c r="R942" s="52">
        <f t="shared" si="129"/>
        <v>36.504699000000002</v>
      </c>
    </row>
    <row r="943" spans="2:18">
      <c r="B943" s="47">
        <v>42082</v>
      </c>
      <c r="C943" s="183">
        <v>2089.2700199999999</v>
      </c>
      <c r="D943" s="23">
        <f t="shared" si="130"/>
        <v>-4.8725791855204204E-3</v>
      </c>
      <c r="E943" s="23">
        <f t="shared" si="134"/>
        <v>1.5305734948743321</v>
      </c>
      <c r="F943" s="47">
        <v>42082</v>
      </c>
      <c r="G943" s="183">
        <v>36.201160999999999</v>
      </c>
      <c r="H943" s="48">
        <f t="shared" si="131"/>
        <v>-8.3150391131838752E-3</v>
      </c>
      <c r="I943" s="23">
        <f t="shared" si="132"/>
        <v>1.2997876578381737</v>
      </c>
      <c r="L943" s="22"/>
      <c r="N943" s="50">
        <f t="shared" si="126"/>
        <v>42082</v>
      </c>
      <c r="O943" s="51">
        <f t="shared" si="133"/>
        <v>162.31878394364111</v>
      </c>
      <c r="P943" s="51">
        <f t="shared" si="127"/>
        <v>126.33541675391207</v>
      </c>
      <c r="Q943" s="56">
        <f t="shared" si="128"/>
        <v>2089.2700199999999</v>
      </c>
      <c r="R943" s="52">
        <f t="shared" si="129"/>
        <v>36.201160999999999</v>
      </c>
    </row>
    <row r="944" spans="2:18">
      <c r="B944" s="47">
        <v>42083</v>
      </c>
      <c r="C944" s="183">
        <v>2108.1000979999999</v>
      </c>
      <c r="D944" s="23">
        <f t="shared" si="130"/>
        <v>9.0127546079468157E-3</v>
      </c>
      <c r="E944" s="23">
        <f t="shared" si="134"/>
        <v>1.539586249482279</v>
      </c>
      <c r="F944" s="47">
        <v>42083</v>
      </c>
      <c r="G944" s="183">
        <v>36.307665</v>
      </c>
      <c r="H944" s="48">
        <f t="shared" si="131"/>
        <v>2.9420050920465624E-3</v>
      </c>
      <c r="I944" s="23">
        <f t="shared" si="132"/>
        <v>1.3027296629302203</v>
      </c>
      <c r="L944" s="22"/>
      <c r="N944" s="50">
        <f t="shared" si="126"/>
        <v>42083</v>
      </c>
      <c r="O944" s="51">
        <f t="shared" si="133"/>
        <v>163.78172331158549</v>
      </c>
      <c r="P944" s="51">
        <f t="shared" si="127"/>
        <v>126.7070961933079</v>
      </c>
      <c r="Q944" s="56">
        <f t="shared" si="128"/>
        <v>2108.1000979999999</v>
      </c>
      <c r="R944" s="52">
        <f t="shared" si="129"/>
        <v>36.307665</v>
      </c>
    </row>
    <row r="945" spans="2:18">
      <c r="B945" s="47">
        <v>42086</v>
      </c>
      <c r="C945" s="183">
        <v>2104.419922</v>
      </c>
      <c r="D945" s="23">
        <f t="shared" si="130"/>
        <v>-1.7457311460168379E-3</v>
      </c>
      <c r="E945" s="23">
        <f t="shared" si="134"/>
        <v>1.537840518336262</v>
      </c>
      <c r="F945" s="47">
        <v>42086</v>
      </c>
      <c r="G945" s="183">
        <v>36.659129</v>
      </c>
      <c r="H945" s="48">
        <f t="shared" si="131"/>
        <v>9.6801598230016328E-3</v>
      </c>
      <c r="I945" s="23">
        <f t="shared" si="132"/>
        <v>1.3124098227532219</v>
      </c>
      <c r="L945" s="22"/>
      <c r="N945" s="50">
        <f t="shared" si="126"/>
        <v>42086</v>
      </c>
      <c r="O945" s="51">
        <f t="shared" si="133"/>
        <v>163.49580445605213</v>
      </c>
      <c r="P945" s="51">
        <f t="shared" si="127"/>
        <v>127.93364113516756</v>
      </c>
      <c r="Q945" s="56">
        <f t="shared" si="128"/>
        <v>2104.419922</v>
      </c>
      <c r="R945" s="52">
        <f t="shared" si="129"/>
        <v>36.659129</v>
      </c>
    </row>
    <row r="946" spans="2:18">
      <c r="B946" s="47">
        <v>42087</v>
      </c>
      <c r="C946" s="183">
        <v>2091.5</v>
      </c>
      <c r="D946" s="23">
        <f t="shared" si="130"/>
        <v>-6.1394220159830537E-3</v>
      </c>
      <c r="E946" s="23">
        <f t="shared" si="134"/>
        <v>1.5317010963202788</v>
      </c>
      <c r="F946" s="47">
        <v>42087</v>
      </c>
      <c r="G946" s="183">
        <v>36.478071</v>
      </c>
      <c r="H946" s="48">
        <f t="shared" si="131"/>
        <v>-4.9389607701808558E-3</v>
      </c>
      <c r="I946" s="23">
        <f t="shared" si="132"/>
        <v>1.3074708619830411</v>
      </c>
      <c r="L946" s="22"/>
      <c r="N946" s="50">
        <f t="shared" si="126"/>
        <v>42087</v>
      </c>
      <c r="O946" s="51">
        <f t="shared" si="133"/>
        <v>162.49203471465378</v>
      </c>
      <c r="P946" s="51">
        <f t="shared" si="127"/>
        <v>127.3017819004146</v>
      </c>
      <c r="Q946" s="56">
        <f t="shared" si="128"/>
        <v>2091.5</v>
      </c>
      <c r="R946" s="52">
        <f t="shared" si="129"/>
        <v>36.478071</v>
      </c>
    </row>
    <row r="947" spans="2:18">
      <c r="B947" s="47">
        <v>42088</v>
      </c>
      <c r="C947" s="183">
        <v>2061.0500489999999</v>
      </c>
      <c r="D947" s="23">
        <f t="shared" si="130"/>
        <v>-1.4558905570164926E-2</v>
      </c>
      <c r="E947" s="23">
        <f t="shared" si="134"/>
        <v>1.5171421907501139</v>
      </c>
      <c r="F947" s="47">
        <v>42088</v>
      </c>
      <c r="G947" s="183">
        <v>36.286361999999997</v>
      </c>
      <c r="H947" s="48">
        <f t="shared" si="131"/>
        <v>-5.2554588207255337E-3</v>
      </c>
      <c r="I947" s="23">
        <f t="shared" si="132"/>
        <v>1.3022154031623154</v>
      </c>
      <c r="L947" s="22"/>
      <c r="N947" s="50">
        <f t="shared" si="126"/>
        <v>42088</v>
      </c>
      <c r="O947" s="51">
        <f t="shared" si="133"/>
        <v>160.1263285253392</v>
      </c>
      <c r="P947" s="51">
        <f t="shared" si="127"/>
        <v>126.63275262783198</v>
      </c>
      <c r="Q947" s="56">
        <f t="shared" si="128"/>
        <v>2061.0500489999999</v>
      </c>
      <c r="R947" s="52">
        <f t="shared" si="129"/>
        <v>36.286361999999997</v>
      </c>
    </row>
    <row r="948" spans="2:18">
      <c r="B948" s="47">
        <v>42089</v>
      </c>
      <c r="C948" s="183">
        <v>2056.1499020000001</v>
      </c>
      <c r="D948" s="23">
        <f t="shared" si="130"/>
        <v>-2.3775002467200101E-3</v>
      </c>
      <c r="E948" s="23">
        <f t="shared" si="134"/>
        <v>1.514764690503394</v>
      </c>
      <c r="F948" s="47">
        <v>42089</v>
      </c>
      <c r="G948" s="183">
        <v>36.222456000000001</v>
      </c>
      <c r="H948" s="48">
        <f t="shared" si="131"/>
        <v>-1.7611575390223955E-3</v>
      </c>
      <c r="I948" s="23">
        <f t="shared" si="132"/>
        <v>1.300454245623293</v>
      </c>
      <c r="L948" s="22"/>
      <c r="N948" s="50">
        <f t="shared" si="126"/>
        <v>42089</v>
      </c>
      <c r="O948" s="51">
        <f t="shared" si="133"/>
        <v>159.7456281397638</v>
      </c>
      <c r="P948" s="51">
        <f t="shared" si="127"/>
        <v>126.40973240085431</v>
      </c>
      <c r="Q948" s="56">
        <f t="shared" si="128"/>
        <v>2056.1499020000001</v>
      </c>
      <c r="R948" s="52">
        <f t="shared" si="129"/>
        <v>36.222456000000001</v>
      </c>
    </row>
    <row r="949" spans="2:18">
      <c r="B949" s="47">
        <v>42090</v>
      </c>
      <c r="C949" s="183">
        <v>2061.0200199999999</v>
      </c>
      <c r="D949" s="23">
        <f t="shared" si="130"/>
        <v>2.3685617450666108E-3</v>
      </c>
      <c r="E949" s="23">
        <f t="shared" si="134"/>
        <v>1.5171332522484606</v>
      </c>
      <c r="F949" s="47">
        <v>42090</v>
      </c>
      <c r="G949" s="183">
        <v>36.504699000000002</v>
      </c>
      <c r="H949" s="48">
        <f t="shared" si="131"/>
        <v>7.7919343735279867E-3</v>
      </c>
      <c r="I949" s="23">
        <f t="shared" si="132"/>
        <v>1.308246179996821</v>
      </c>
      <c r="L949" s="22"/>
      <c r="N949" s="50">
        <f t="shared" si="126"/>
        <v>42090</v>
      </c>
      <c r="O949" s="51">
        <f t="shared" si="133"/>
        <v>160.12399552351729</v>
      </c>
      <c r="P949" s="51">
        <f t="shared" si="127"/>
        <v>127.39470873989698</v>
      </c>
      <c r="Q949" s="56">
        <f t="shared" si="128"/>
        <v>2061.0200199999999</v>
      </c>
      <c r="R949" s="52">
        <f t="shared" si="129"/>
        <v>36.504699000000002</v>
      </c>
    </row>
    <row r="950" spans="2:18">
      <c r="B950" s="47">
        <v>42093</v>
      </c>
      <c r="C950" s="183">
        <v>2086.23999</v>
      </c>
      <c r="D950" s="23">
        <f t="shared" si="130"/>
        <v>1.2236644843459654E-2</v>
      </c>
      <c r="E950" s="23">
        <f t="shared" si="134"/>
        <v>1.5293698970919203</v>
      </c>
      <c r="F950" s="47">
        <v>42093</v>
      </c>
      <c r="G950" s="183">
        <v>36.616528000000002</v>
      </c>
      <c r="H950" s="48">
        <f t="shared" si="131"/>
        <v>3.0634138361200769E-3</v>
      </c>
      <c r="I950" s="23">
        <f t="shared" si="132"/>
        <v>1.3113095938329411</v>
      </c>
      <c r="L950" s="22"/>
      <c r="N950" s="50">
        <f t="shared" si="126"/>
        <v>42093</v>
      </c>
      <c r="O950" s="51">
        <f t="shared" si="133"/>
        <v>162.08337598765434</v>
      </c>
      <c r="P950" s="51">
        <f t="shared" si="127"/>
        <v>127.78497145329928</v>
      </c>
      <c r="Q950" s="56">
        <f t="shared" si="128"/>
        <v>2086.23999</v>
      </c>
      <c r="R950" s="52">
        <f t="shared" si="129"/>
        <v>36.616528000000002</v>
      </c>
    </row>
    <row r="951" spans="2:18">
      <c r="B951" s="47">
        <v>42094</v>
      </c>
      <c r="C951" s="183">
        <v>2067.889893</v>
      </c>
      <c r="D951" s="23">
        <f t="shared" si="130"/>
        <v>-8.7957747373061945E-3</v>
      </c>
      <c r="E951" s="23">
        <f t="shared" si="134"/>
        <v>1.5205741223546141</v>
      </c>
      <c r="F951" s="47">
        <v>42094</v>
      </c>
      <c r="G951" s="183">
        <v>36.478071</v>
      </c>
      <c r="H951" s="48">
        <f t="shared" si="131"/>
        <v>-3.7812705781390399E-3</v>
      </c>
      <c r="I951" s="23">
        <f t="shared" si="132"/>
        <v>1.3075283232548021</v>
      </c>
      <c r="L951" s="22"/>
      <c r="N951" s="50">
        <f t="shared" si="126"/>
        <v>42094</v>
      </c>
      <c r="O951" s="51">
        <f t="shared" si="133"/>
        <v>160.65772712380479</v>
      </c>
      <c r="P951" s="51">
        <f t="shared" si="127"/>
        <v>127.3017819004146</v>
      </c>
      <c r="Q951" s="56">
        <f t="shared" si="128"/>
        <v>2067.889893</v>
      </c>
      <c r="R951" s="52">
        <f t="shared" si="129"/>
        <v>36.478071</v>
      </c>
    </row>
    <row r="952" spans="2:18">
      <c r="B952" s="47">
        <v>42095</v>
      </c>
      <c r="C952" s="183">
        <v>2059.6899410000001</v>
      </c>
      <c r="D952" s="23">
        <f t="shared" si="130"/>
        <v>-3.9653716707825915E-3</v>
      </c>
      <c r="E952" s="23">
        <f t="shared" si="134"/>
        <v>1.5166087506838315</v>
      </c>
      <c r="F952" s="47">
        <v>42095</v>
      </c>
      <c r="G952" s="183">
        <v>35.966847999999999</v>
      </c>
      <c r="H952" s="48">
        <f t="shared" si="131"/>
        <v>-1.4014529441537693E-2</v>
      </c>
      <c r="I952" s="23">
        <f t="shared" si="132"/>
        <v>1.2935137938132644</v>
      </c>
      <c r="L952" s="22"/>
      <c r="N952" s="50">
        <f t="shared" si="126"/>
        <v>42095</v>
      </c>
      <c r="O952" s="51">
        <f t="shared" si="133"/>
        <v>160.02065952397572</v>
      </c>
      <c r="P952" s="51">
        <f t="shared" si="127"/>
        <v>125.51770733001102</v>
      </c>
      <c r="Q952" s="56">
        <f t="shared" si="128"/>
        <v>2059.6899410000001</v>
      </c>
      <c r="R952" s="52">
        <f t="shared" si="129"/>
        <v>35.966847999999999</v>
      </c>
    </row>
    <row r="953" spans="2:18">
      <c r="B953" s="47">
        <v>42096</v>
      </c>
      <c r="C953" s="183">
        <v>2066.959961</v>
      </c>
      <c r="D953" s="23">
        <f t="shared" si="130"/>
        <v>3.5296671869311513E-3</v>
      </c>
      <c r="E953" s="23">
        <f t="shared" si="134"/>
        <v>1.5201384178707626</v>
      </c>
      <c r="F953" s="47">
        <v>42096</v>
      </c>
      <c r="G953" s="183">
        <v>36.211807999999998</v>
      </c>
      <c r="H953" s="48">
        <f t="shared" si="131"/>
        <v>6.8107163574633311E-3</v>
      </c>
      <c r="I953" s="23">
        <f t="shared" si="132"/>
        <v>1.3003245101707277</v>
      </c>
      <c r="L953" s="22"/>
      <c r="N953" s="50">
        <f t="shared" si="126"/>
        <v>42096</v>
      </c>
      <c r="O953" s="51">
        <f t="shared" si="133"/>
        <v>160.58547919512861</v>
      </c>
      <c r="P953" s="51">
        <f t="shared" si="127"/>
        <v>126.37257283247483</v>
      </c>
      <c r="Q953" s="56">
        <f t="shared" si="128"/>
        <v>2066.959961</v>
      </c>
      <c r="R953" s="52">
        <f t="shared" si="129"/>
        <v>36.211807999999998</v>
      </c>
    </row>
    <row r="954" spans="2:18">
      <c r="B954" s="47">
        <v>42100</v>
      </c>
      <c r="C954" s="183">
        <v>2080.6201169999999</v>
      </c>
      <c r="D954" s="23">
        <f t="shared" si="130"/>
        <v>6.6088150025853665E-3</v>
      </c>
      <c r="E954" s="23">
        <f t="shared" si="134"/>
        <v>1.526747232873348</v>
      </c>
      <c r="F954" s="47">
        <v>42100</v>
      </c>
      <c r="G954" s="183">
        <v>36.5473</v>
      </c>
      <c r="H954" s="48">
        <f t="shared" si="131"/>
        <v>9.2647127699341247E-3</v>
      </c>
      <c r="I954" s="23">
        <f t="shared" si="132"/>
        <v>1.3095892229406618</v>
      </c>
      <c r="L954" s="22"/>
      <c r="N954" s="50">
        <f t="shared" si="126"/>
        <v>42100</v>
      </c>
      <c r="O954" s="51">
        <f t="shared" si="133"/>
        <v>161.64675891923071</v>
      </c>
      <c r="P954" s="51">
        <f t="shared" si="127"/>
        <v>127.54337842176528</v>
      </c>
      <c r="Q954" s="56">
        <f t="shared" si="128"/>
        <v>2080.6201169999999</v>
      </c>
      <c r="R954" s="52">
        <f t="shared" si="129"/>
        <v>36.5473</v>
      </c>
    </row>
    <row r="955" spans="2:18">
      <c r="B955" s="47">
        <v>42101</v>
      </c>
      <c r="C955" s="183">
        <v>2076.330078</v>
      </c>
      <c r="D955" s="23">
        <f t="shared" si="130"/>
        <v>-2.0619040280095424E-3</v>
      </c>
      <c r="E955" s="23">
        <f t="shared" si="134"/>
        <v>1.5246853288453384</v>
      </c>
      <c r="F955" s="47">
        <v>42101</v>
      </c>
      <c r="G955" s="183">
        <v>36.925392000000002</v>
      </c>
      <c r="H955" s="48">
        <f t="shared" si="131"/>
        <v>1.0345278584190876E-2</v>
      </c>
      <c r="I955" s="23">
        <f t="shared" si="132"/>
        <v>1.3199345015248527</v>
      </c>
      <c r="L955" s="22"/>
      <c r="N955" s="50">
        <f t="shared" si="126"/>
        <v>42101</v>
      </c>
      <c r="O955" s="51">
        <f t="shared" si="133"/>
        <v>161.31345881590047</v>
      </c>
      <c r="P955" s="51">
        <f t="shared" si="127"/>
        <v>128.86285020310731</v>
      </c>
      <c r="Q955" s="56">
        <f t="shared" si="128"/>
        <v>2076.330078</v>
      </c>
      <c r="R955" s="52">
        <f t="shared" si="129"/>
        <v>36.925392000000002</v>
      </c>
    </row>
    <row r="956" spans="2:18">
      <c r="B956" s="47">
        <v>42102</v>
      </c>
      <c r="C956" s="183">
        <v>2081.8999020000001</v>
      </c>
      <c r="D956" s="23">
        <f t="shared" si="130"/>
        <v>2.6825330225748178E-3</v>
      </c>
      <c r="E956" s="23">
        <f t="shared" si="134"/>
        <v>1.5273678618679132</v>
      </c>
      <c r="F956" s="47">
        <v>42102</v>
      </c>
      <c r="G956" s="183">
        <v>37.010596999999997</v>
      </c>
      <c r="H956" s="48">
        <f t="shared" si="131"/>
        <v>2.3074907369973197E-3</v>
      </c>
      <c r="I956" s="23">
        <f t="shared" si="132"/>
        <v>1.32224199226185</v>
      </c>
      <c r="L956" s="22"/>
      <c r="N956" s="50">
        <f t="shared" si="126"/>
        <v>42102</v>
      </c>
      <c r="O956" s="51">
        <f t="shared" si="133"/>
        <v>161.74618749615985</v>
      </c>
      <c r="P956" s="51">
        <f t="shared" si="127"/>
        <v>129.16020003629407</v>
      </c>
      <c r="Q956" s="56">
        <f t="shared" si="128"/>
        <v>2081.8999020000001</v>
      </c>
      <c r="R956" s="52">
        <f t="shared" si="129"/>
        <v>37.010596999999997</v>
      </c>
    </row>
    <row r="957" spans="2:18">
      <c r="B957" s="47">
        <v>42103</v>
      </c>
      <c r="C957" s="183">
        <v>2091.179932</v>
      </c>
      <c r="D957" s="23">
        <f t="shared" si="130"/>
        <v>4.4574813568534211E-3</v>
      </c>
      <c r="E957" s="23">
        <f t="shared" si="134"/>
        <v>1.5318253432247666</v>
      </c>
      <c r="F957" s="47">
        <v>42103</v>
      </c>
      <c r="G957" s="183">
        <v>37.356743999999999</v>
      </c>
      <c r="H957" s="48">
        <f t="shared" si="131"/>
        <v>9.3526456760479881E-3</v>
      </c>
      <c r="I957" s="23">
        <f t="shared" si="132"/>
        <v>1.331594637937898</v>
      </c>
      <c r="N957" s="50">
        <f t="shared" si="126"/>
        <v>42103</v>
      </c>
      <c r="O957" s="51">
        <f t="shared" si="133"/>
        <v>162.46716811146612</v>
      </c>
      <c r="P957" s="51">
        <f t="shared" si="127"/>
        <v>130.368189622681</v>
      </c>
      <c r="Q957" s="56">
        <f t="shared" si="128"/>
        <v>2091.179932</v>
      </c>
      <c r="R957" s="52">
        <f t="shared" si="129"/>
        <v>37.356743999999999</v>
      </c>
    </row>
    <row r="958" spans="2:18">
      <c r="B958" s="47">
        <v>42104</v>
      </c>
      <c r="C958" s="183">
        <v>2102.0600589999999</v>
      </c>
      <c r="D958" s="23">
        <f t="shared" si="130"/>
        <v>5.2028650588638037E-3</v>
      </c>
      <c r="E958" s="23">
        <f t="shared" si="134"/>
        <v>1.5370282082836304</v>
      </c>
      <c r="F958" s="47">
        <v>42104</v>
      </c>
      <c r="G958" s="183">
        <v>37.580401999999999</v>
      </c>
      <c r="H958" s="48">
        <f t="shared" si="131"/>
        <v>5.9870849557981387E-3</v>
      </c>
      <c r="I958" s="23">
        <f t="shared" si="132"/>
        <v>1.3375817228936961</v>
      </c>
      <c r="N958" s="50">
        <f t="shared" si="126"/>
        <v>42104</v>
      </c>
      <c r="O958" s="51">
        <f t="shared" si="133"/>
        <v>163.31246286364581</v>
      </c>
      <c r="P958" s="51">
        <f t="shared" si="127"/>
        <v>131.14871504948559</v>
      </c>
      <c r="Q958" s="56">
        <f t="shared" si="128"/>
        <v>2102.0600589999999</v>
      </c>
      <c r="R958" s="52">
        <f t="shared" si="129"/>
        <v>37.580401999999999</v>
      </c>
    </row>
    <row r="959" spans="2:18">
      <c r="B959" s="47">
        <v>42107</v>
      </c>
      <c r="C959" s="183">
        <v>2092.429932</v>
      </c>
      <c r="D959" s="23">
        <f t="shared" si="130"/>
        <v>-4.5812806150653529E-3</v>
      </c>
      <c r="E959" s="23">
        <f t="shared" si="134"/>
        <v>1.5324469276685651</v>
      </c>
      <c r="F959" s="47">
        <v>42107</v>
      </c>
      <c r="G959" s="183">
        <v>37.207635000000003</v>
      </c>
      <c r="H959" s="48">
        <f t="shared" si="131"/>
        <v>-9.9191860693772504E-3</v>
      </c>
      <c r="I959" s="23">
        <f t="shared" si="132"/>
        <v>1.3276625368243189</v>
      </c>
      <c r="L959" s="22"/>
      <c r="N959" s="50">
        <f t="shared" si="126"/>
        <v>42107</v>
      </c>
      <c r="O959" s="51">
        <f t="shared" si="133"/>
        <v>162.56428264333002</v>
      </c>
      <c r="P959" s="51">
        <f t="shared" si="127"/>
        <v>129.84782654215002</v>
      </c>
      <c r="Q959" s="56">
        <f t="shared" si="128"/>
        <v>2092.429932</v>
      </c>
      <c r="R959" s="52">
        <f t="shared" si="129"/>
        <v>37.207635000000003</v>
      </c>
    </row>
    <row r="960" spans="2:18">
      <c r="B960" s="47">
        <v>42108</v>
      </c>
      <c r="C960" s="183">
        <v>2095.8400879999999</v>
      </c>
      <c r="D960" s="23">
        <f t="shared" si="130"/>
        <v>1.6297587545692771E-3</v>
      </c>
      <c r="E960" s="23">
        <f t="shared" si="134"/>
        <v>1.5340766864231343</v>
      </c>
      <c r="F960" s="47">
        <v>42108</v>
      </c>
      <c r="G960" s="183">
        <v>37.266213</v>
      </c>
      <c r="H960" s="48">
        <f t="shared" si="131"/>
        <v>1.5743542958319701E-3</v>
      </c>
      <c r="I960" s="23">
        <f t="shared" si="132"/>
        <v>1.3292368911201509</v>
      </c>
      <c r="N960" s="50">
        <f t="shared" si="126"/>
        <v>42108</v>
      </c>
      <c r="O960" s="51">
        <f t="shared" si="133"/>
        <v>162.82922320614824</v>
      </c>
      <c r="P960" s="51">
        <f t="shared" si="127"/>
        <v>130.05225302567109</v>
      </c>
      <c r="Q960" s="56">
        <f t="shared" si="128"/>
        <v>2095.8400879999999</v>
      </c>
      <c r="R960" s="52">
        <f t="shared" si="129"/>
        <v>37.266213</v>
      </c>
    </row>
    <row r="961" spans="2:18">
      <c r="B961" s="47">
        <v>42109</v>
      </c>
      <c r="C961" s="183">
        <v>2106.6298830000001</v>
      </c>
      <c r="D961" s="23">
        <f t="shared" si="130"/>
        <v>5.1481957339105655E-3</v>
      </c>
      <c r="E961" s="23">
        <f t="shared" si="134"/>
        <v>1.5392248821570449</v>
      </c>
      <c r="F961" s="47">
        <v>42109</v>
      </c>
      <c r="G961" s="183">
        <v>37.383364</v>
      </c>
      <c r="H961" s="48">
        <f t="shared" si="131"/>
        <v>3.1436250310703517E-3</v>
      </c>
      <c r="I961" s="23">
        <f t="shared" si="132"/>
        <v>1.3323805161512212</v>
      </c>
      <c r="L961" s="22"/>
      <c r="N961" s="50">
        <f t="shared" si="126"/>
        <v>42109</v>
      </c>
      <c r="O961" s="51">
        <f t="shared" si="133"/>
        <v>163.66749991841408</v>
      </c>
      <c r="P961" s="51">
        <f t="shared" si="127"/>
        <v>130.46108854362967</v>
      </c>
      <c r="Q961" s="56">
        <f t="shared" si="128"/>
        <v>2106.6298830000001</v>
      </c>
      <c r="R961" s="52">
        <f t="shared" si="129"/>
        <v>37.383364</v>
      </c>
    </row>
    <row r="962" spans="2:18">
      <c r="B962" s="47">
        <v>42110</v>
      </c>
      <c r="C962" s="183">
        <v>2104.98999</v>
      </c>
      <c r="D962" s="23">
        <f t="shared" si="130"/>
        <v>-7.7844381361602544E-4</v>
      </c>
      <c r="E962" s="23">
        <f t="shared" si="134"/>
        <v>1.5384464383434289</v>
      </c>
      <c r="F962" s="47">
        <v>42110</v>
      </c>
      <c r="G962" s="183">
        <v>37.356743999999999</v>
      </c>
      <c r="H962" s="48">
        <f t="shared" si="131"/>
        <v>-7.1208144884982172E-4</v>
      </c>
      <c r="I962" s="23">
        <f t="shared" si="132"/>
        <v>1.3316684347023715</v>
      </c>
      <c r="N962" s="50">
        <f t="shared" si="126"/>
        <v>42110</v>
      </c>
      <c r="O962" s="51">
        <f t="shared" si="133"/>
        <v>163.54009396561258</v>
      </c>
      <c r="P962" s="51">
        <f t="shared" si="127"/>
        <v>130.368189622681</v>
      </c>
      <c r="Q962" s="56">
        <f t="shared" si="128"/>
        <v>2104.98999</v>
      </c>
      <c r="R962" s="52">
        <f t="shared" si="129"/>
        <v>37.356743999999999</v>
      </c>
    </row>
    <row r="963" spans="2:18">
      <c r="B963" s="47">
        <v>42111</v>
      </c>
      <c r="C963" s="183">
        <v>2081.179932</v>
      </c>
      <c r="D963" s="23">
        <f t="shared" si="130"/>
        <v>-1.1311245237798029E-2</v>
      </c>
      <c r="E963" s="23">
        <f t="shared" si="134"/>
        <v>1.527135193105631</v>
      </c>
      <c r="F963" s="47">
        <v>42111</v>
      </c>
      <c r="G963" s="183">
        <v>37.228937999999999</v>
      </c>
      <c r="H963" s="48">
        <f t="shared" si="131"/>
        <v>-3.421229644639201E-3</v>
      </c>
      <c r="I963" s="23">
        <f t="shared" si="132"/>
        <v>1.3282472050577323</v>
      </c>
      <c r="L963" s="22"/>
      <c r="N963" s="50">
        <f t="shared" si="126"/>
        <v>42111</v>
      </c>
      <c r="O963" s="51">
        <f t="shared" si="133"/>
        <v>161.69025185655502</v>
      </c>
      <c r="P963" s="51">
        <f t="shared" si="127"/>
        <v>129.92217010762596</v>
      </c>
      <c r="Q963" s="56">
        <f t="shared" si="128"/>
        <v>2081.179932</v>
      </c>
      <c r="R963" s="52">
        <f t="shared" si="129"/>
        <v>37.228937999999999</v>
      </c>
    </row>
    <row r="964" spans="2:18">
      <c r="B964" s="47">
        <v>42114</v>
      </c>
      <c r="C964" s="183">
        <v>2100.3999020000001</v>
      </c>
      <c r="D964" s="23">
        <f t="shared" si="130"/>
        <v>9.2351313331806573E-3</v>
      </c>
      <c r="E964" s="23">
        <f t="shared" si="134"/>
        <v>1.5363703244388116</v>
      </c>
      <c r="F964" s="47">
        <v>42114</v>
      </c>
      <c r="G964" s="183">
        <v>37.468572999999999</v>
      </c>
      <c r="H964" s="48">
        <f t="shared" si="131"/>
        <v>6.4367938725515828E-3</v>
      </c>
      <c r="I964" s="23">
        <f t="shared" si="132"/>
        <v>1.3346839989302839</v>
      </c>
      <c r="N964" s="50">
        <f t="shared" ref="N964:N1027" si="135">B964</f>
        <v>42114</v>
      </c>
      <c r="O964" s="51">
        <f t="shared" si="133"/>
        <v>163.18348256774539</v>
      </c>
      <c r="P964" s="51">
        <f t="shared" ref="P964:P1027" si="136">(R964/$R$3)*100</f>
        <v>130.75845233608331</v>
      </c>
      <c r="Q964" s="56">
        <f t="shared" ref="Q964:Q1027" si="137">C964</f>
        <v>2100.3999020000001</v>
      </c>
      <c r="R964" s="52">
        <f t="shared" ref="R964:R1027" si="138">G964</f>
        <v>37.468572999999999</v>
      </c>
    </row>
    <row r="965" spans="2:18">
      <c r="B965" s="47">
        <v>42115</v>
      </c>
      <c r="C965" s="183">
        <v>2097.290039</v>
      </c>
      <c r="D965" s="23">
        <f t="shared" ref="D965:D1028" si="139">C965/C964-1</f>
        <v>-1.4806051919155072E-3</v>
      </c>
      <c r="E965" s="23">
        <f t="shared" si="134"/>
        <v>1.534889719246896</v>
      </c>
      <c r="F965" s="47">
        <v>42115</v>
      </c>
      <c r="G965" s="183">
        <v>37.303491999999999</v>
      </c>
      <c r="H965" s="48">
        <f t="shared" ref="H965:H1028" si="140">G965/G964-1</f>
        <v>-4.4058523392390692E-3</v>
      </c>
      <c r="I965" s="23">
        <f t="shared" ref="I965:I1028" si="141">I964+H965</f>
        <v>1.3302781465910449</v>
      </c>
      <c r="L965" s="22"/>
      <c r="N965" s="50">
        <f t="shared" si="135"/>
        <v>42115</v>
      </c>
      <c r="O965" s="51">
        <f t="shared" ref="O965:O1028" si="142">(Q965/$Q$3)*100</f>
        <v>162.94187225622071</v>
      </c>
      <c r="P965" s="51">
        <f t="shared" si="136"/>
        <v>130.18234990298308</v>
      </c>
      <c r="Q965" s="56">
        <f t="shared" si="137"/>
        <v>2097.290039</v>
      </c>
      <c r="R965" s="52">
        <f t="shared" si="138"/>
        <v>37.303491999999999</v>
      </c>
    </row>
    <row r="966" spans="2:18">
      <c r="B966" s="47">
        <v>42116</v>
      </c>
      <c r="C966" s="183">
        <v>2107.959961</v>
      </c>
      <c r="D966" s="23">
        <f t="shared" si="139"/>
        <v>5.0874804159597442E-3</v>
      </c>
      <c r="E966" s="23">
        <f t="shared" ref="E966:E1029" si="143">E965+D966</f>
        <v>1.5399771996628557</v>
      </c>
      <c r="F966" s="47">
        <v>42116</v>
      </c>
      <c r="G966" s="183">
        <v>37.479219999999998</v>
      </c>
      <c r="H966" s="48">
        <f t="shared" si="140"/>
        <v>4.710765415741669E-3</v>
      </c>
      <c r="I966" s="23">
        <f t="shared" si="141"/>
        <v>1.3349889120067866</v>
      </c>
      <c r="L966" s="22"/>
      <c r="N966" s="50">
        <f t="shared" si="135"/>
        <v>42116</v>
      </c>
      <c r="O966" s="51">
        <f t="shared" si="142"/>
        <v>163.77083584026406</v>
      </c>
      <c r="P966" s="51">
        <f t="shared" si="136"/>
        <v>130.79560841464607</v>
      </c>
      <c r="Q966" s="56">
        <f t="shared" si="137"/>
        <v>2107.959961</v>
      </c>
      <c r="R966" s="52">
        <f t="shared" si="138"/>
        <v>37.479219999999998</v>
      </c>
    </row>
    <row r="967" spans="2:18">
      <c r="B967" s="47">
        <v>42117</v>
      </c>
      <c r="C967" s="183">
        <v>2112.929932</v>
      </c>
      <c r="D967" s="23">
        <f t="shared" si="139"/>
        <v>2.3577160344365744E-3</v>
      </c>
      <c r="E967" s="23">
        <f t="shared" si="143"/>
        <v>1.5423349156972923</v>
      </c>
      <c r="F967" s="47">
        <v>42117</v>
      </c>
      <c r="G967" s="183">
        <v>38.080978000000002</v>
      </c>
      <c r="H967" s="48">
        <f t="shared" si="140"/>
        <v>1.6055777041251273E-2</v>
      </c>
      <c r="I967" s="23">
        <f t="shared" si="141"/>
        <v>1.3510446890480379</v>
      </c>
      <c r="L967" s="22"/>
      <c r="N967" s="50">
        <f t="shared" si="135"/>
        <v>42117</v>
      </c>
      <c r="O967" s="51">
        <f t="shared" si="142"/>
        <v>164.15696096589772</v>
      </c>
      <c r="P967" s="51">
        <f t="shared" si="136"/>
        <v>132.89563354132642</v>
      </c>
      <c r="Q967" s="56">
        <f t="shared" si="137"/>
        <v>2112.929932</v>
      </c>
      <c r="R967" s="52">
        <f t="shared" si="138"/>
        <v>38.080978000000002</v>
      </c>
    </row>
    <row r="968" spans="2:18">
      <c r="B968" s="47">
        <v>42118</v>
      </c>
      <c r="C968" s="183">
        <v>2117.6899410000001</v>
      </c>
      <c r="D968" s="23">
        <f t="shared" si="139"/>
        <v>2.2528002125912217E-3</v>
      </c>
      <c r="E968" s="23">
        <f t="shared" si="143"/>
        <v>1.5445877159098835</v>
      </c>
      <c r="F968" s="47">
        <v>42118</v>
      </c>
      <c r="G968" s="183">
        <v>37.883940000000003</v>
      </c>
      <c r="H968" s="48">
        <f t="shared" si="140"/>
        <v>-5.1741843394883524E-3</v>
      </c>
      <c r="I968" s="23">
        <f t="shared" si="141"/>
        <v>1.3458705047085495</v>
      </c>
      <c r="N968" s="50">
        <f t="shared" si="135"/>
        <v>42118</v>
      </c>
      <c r="O968" s="51">
        <f t="shared" si="142"/>
        <v>164.52677380246004</v>
      </c>
      <c r="P968" s="51">
        <f t="shared" si="136"/>
        <v>132.2080070354705</v>
      </c>
      <c r="Q968" s="56">
        <f t="shared" si="137"/>
        <v>2117.6899410000001</v>
      </c>
      <c r="R968" s="52">
        <f t="shared" si="138"/>
        <v>37.883940000000003</v>
      </c>
    </row>
    <row r="969" spans="2:18">
      <c r="B969" s="47">
        <v>42121</v>
      </c>
      <c r="C969" s="183">
        <v>2108.919922</v>
      </c>
      <c r="D969" s="23">
        <f t="shared" si="139"/>
        <v>-4.14131399984774E-3</v>
      </c>
      <c r="E969" s="23">
        <f t="shared" si="143"/>
        <v>1.5404464019100357</v>
      </c>
      <c r="F969" s="47">
        <v>42121</v>
      </c>
      <c r="G969" s="183">
        <v>37.473897999999998</v>
      </c>
      <c r="H969" s="48">
        <f t="shared" si="140"/>
        <v>-1.0823636612242615E-2</v>
      </c>
      <c r="I969" s="23">
        <f t="shared" si="141"/>
        <v>1.335046868096307</v>
      </c>
      <c r="L969" s="22"/>
      <c r="N969" s="50">
        <f t="shared" si="135"/>
        <v>42121</v>
      </c>
      <c r="O969" s="51">
        <f t="shared" si="142"/>
        <v>163.84541677076211</v>
      </c>
      <c r="P969" s="51">
        <f t="shared" si="136"/>
        <v>130.77703561008974</v>
      </c>
      <c r="Q969" s="56">
        <f t="shared" si="137"/>
        <v>2108.919922</v>
      </c>
      <c r="R969" s="52">
        <f t="shared" si="138"/>
        <v>37.473897999999998</v>
      </c>
    </row>
    <row r="970" spans="2:18">
      <c r="B970" s="47">
        <v>42122</v>
      </c>
      <c r="C970" s="183">
        <v>2114.76001</v>
      </c>
      <c r="D970" s="23">
        <f t="shared" si="139"/>
        <v>2.7692317470553451E-3</v>
      </c>
      <c r="E970" s="23">
        <f t="shared" si="143"/>
        <v>1.543215633657091</v>
      </c>
      <c r="F970" s="47">
        <v>42122</v>
      </c>
      <c r="G970" s="183">
        <v>37.399343999999999</v>
      </c>
      <c r="H970" s="48">
        <f t="shared" si="140"/>
        <v>-1.9894914588282075E-3</v>
      </c>
      <c r="I970" s="23">
        <f t="shared" si="141"/>
        <v>1.3330573766374787</v>
      </c>
      <c r="L970" s="22"/>
      <c r="N970" s="50">
        <f t="shared" si="135"/>
        <v>42122</v>
      </c>
      <c r="O970" s="51">
        <f t="shared" si="142"/>
        <v>164.29914270049323</v>
      </c>
      <c r="P970" s="51">
        <f t="shared" si="136"/>
        <v>130.51685581473259</v>
      </c>
      <c r="Q970" s="56">
        <f t="shared" si="137"/>
        <v>2114.76001</v>
      </c>
      <c r="R970" s="52">
        <f t="shared" si="138"/>
        <v>37.399343999999999</v>
      </c>
    </row>
    <row r="971" spans="2:18">
      <c r="B971" s="47">
        <v>42123</v>
      </c>
      <c r="C971" s="183">
        <v>2106.8500979999999</v>
      </c>
      <c r="D971" s="23">
        <f t="shared" si="139"/>
        <v>-3.7403355286635964E-3</v>
      </c>
      <c r="E971" s="23">
        <f t="shared" si="143"/>
        <v>1.5394752981284274</v>
      </c>
      <c r="F971" s="47">
        <v>42123</v>
      </c>
      <c r="G971" s="183">
        <v>37.143729</v>
      </c>
      <c r="H971" s="48">
        <f t="shared" si="140"/>
        <v>-6.8347455506171384E-3</v>
      </c>
      <c r="I971" s="23">
        <f t="shared" si="141"/>
        <v>1.3262226310868614</v>
      </c>
      <c r="L971" s="22"/>
      <c r="N971" s="50">
        <f t="shared" si="135"/>
        <v>42123</v>
      </c>
      <c r="O971" s="51">
        <f t="shared" si="142"/>
        <v>163.6846087797216</v>
      </c>
      <c r="P971" s="51">
        <f t="shared" si="136"/>
        <v>129.62480631517232</v>
      </c>
      <c r="Q971" s="56">
        <f t="shared" si="137"/>
        <v>2106.8500979999999</v>
      </c>
      <c r="R971" s="52">
        <f t="shared" si="138"/>
        <v>37.143729</v>
      </c>
    </row>
    <row r="972" spans="2:18">
      <c r="B972" s="47">
        <v>42124</v>
      </c>
      <c r="C972" s="183">
        <v>2085.51001</v>
      </c>
      <c r="D972" s="23">
        <f t="shared" si="139"/>
        <v>-1.0128906665100579E-2</v>
      </c>
      <c r="E972" s="23">
        <f t="shared" si="143"/>
        <v>1.529346391463327</v>
      </c>
      <c r="F972" s="47">
        <v>42124</v>
      </c>
      <c r="G972" s="183">
        <v>36.605877</v>
      </c>
      <c r="H972" s="48">
        <f t="shared" si="140"/>
        <v>-1.4480290872249335E-2</v>
      </c>
      <c r="I972" s="23">
        <f t="shared" si="141"/>
        <v>1.3117423402146122</v>
      </c>
      <c r="L972" s="22"/>
      <c r="N972" s="50">
        <f t="shared" si="135"/>
        <v>42124</v>
      </c>
      <c r="O972" s="51">
        <f t="shared" si="142"/>
        <v>162.02666265487829</v>
      </c>
      <c r="P972" s="51">
        <f t="shared" si="136"/>
        <v>127.74780141546964</v>
      </c>
      <c r="Q972" s="56">
        <f t="shared" si="137"/>
        <v>2085.51001</v>
      </c>
      <c r="R972" s="52">
        <f t="shared" si="138"/>
        <v>36.605877</v>
      </c>
    </row>
    <row r="973" spans="2:18">
      <c r="B973" s="47">
        <v>42125</v>
      </c>
      <c r="C973" s="183">
        <v>2108.290039</v>
      </c>
      <c r="D973" s="23">
        <f t="shared" si="139"/>
        <v>1.0923001515586117E-2</v>
      </c>
      <c r="E973" s="23">
        <f t="shared" si="143"/>
        <v>1.5402693929789131</v>
      </c>
      <c r="F973" s="47">
        <v>42125</v>
      </c>
      <c r="G973" s="183">
        <v>36.973322000000003</v>
      </c>
      <c r="H973" s="48">
        <f t="shared" si="140"/>
        <v>1.0037869055835147E-2</v>
      </c>
      <c r="I973" s="23">
        <f t="shared" si="141"/>
        <v>1.3217802092704474</v>
      </c>
      <c r="L973" s="22"/>
      <c r="N973" s="50">
        <f t="shared" si="135"/>
        <v>42125</v>
      </c>
      <c r="O973" s="51">
        <f t="shared" si="142"/>
        <v>163.7964801366229</v>
      </c>
      <c r="P973" s="51">
        <f t="shared" si="136"/>
        <v>129.03011711824894</v>
      </c>
      <c r="Q973" s="56">
        <f t="shared" si="137"/>
        <v>2108.290039</v>
      </c>
      <c r="R973" s="52">
        <f t="shared" si="138"/>
        <v>36.973322000000003</v>
      </c>
    </row>
    <row r="974" spans="2:18">
      <c r="B974" s="47">
        <v>42128</v>
      </c>
      <c r="C974" s="183">
        <v>2114.48999</v>
      </c>
      <c r="D974" s="23">
        <f t="shared" si="139"/>
        <v>2.9407486092096757E-3</v>
      </c>
      <c r="E974" s="23">
        <f t="shared" si="143"/>
        <v>1.5432101415881228</v>
      </c>
      <c r="F974" s="47">
        <v>42128</v>
      </c>
      <c r="G974" s="183">
        <v>37.244911000000002</v>
      </c>
      <c r="H974" s="48">
        <f t="shared" si="140"/>
        <v>7.3455395758055264E-3</v>
      </c>
      <c r="I974" s="23">
        <f t="shared" si="141"/>
        <v>1.3291257488462529</v>
      </c>
      <c r="L974" s="22"/>
      <c r="N974" s="50">
        <f t="shared" si="135"/>
        <v>42128</v>
      </c>
      <c r="O974" s="51">
        <f t="shared" si="142"/>
        <v>164.27816440777815</v>
      </c>
      <c r="P974" s="51">
        <f t="shared" si="136"/>
        <v>129.97791295001187</v>
      </c>
      <c r="Q974" s="56">
        <f t="shared" si="137"/>
        <v>2114.48999</v>
      </c>
      <c r="R974" s="52">
        <f t="shared" si="138"/>
        <v>37.244911000000002</v>
      </c>
    </row>
    <row r="975" spans="2:18">
      <c r="B975" s="47">
        <v>42129</v>
      </c>
      <c r="C975" s="183">
        <v>2089.459961</v>
      </c>
      <c r="D975" s="23">
        <f t="shared" si="139"/>
        <v>-1.1837383538524149E-2</v>
      </c>
      <c r="E975" s="23">
        <f t="shared" si="143"/>
        <v>1.5313727580495986</v>
      </c>
      <c r="F975" s="47">
        <v>42129</v>
      </c>
      <c r="G975" s="183">
        <v>37.090477</v>
      </c>
      <c r="H975" s="48">
        <f t="shared" si="140"/>
        <v>-4.1464456714637166E-3</v>
      </c>
      <c r="I975" s="23">
        <f t="shared" si="141"/>
        <v>1.3249793031747892</v>
      </c>
      <c r="N975" s="50">
        <f t="shared" si="135"/>
        <v>42129</v>
      </c>
      <c r="O975" s="51">
        <f t="shared" si="142"/>
        <v>162.33354076867855</v>
      </c>
      <c r="P975" s="51">
        <f t="shared" si="136"/>
        <v>129.4389665954744</v>
      </c>
      <c r="Q975" s="56">
        <f t="shared" si="137"/>
        <v>2089.459961</v>
      </c>
      <c r="R975" s="52">
        <f t="shared" si="138"/>
        <v>37.090477</v>
      </c>
    </row>
    <row r="976" spans="2:18">
      <c r="B976" s="47">
        <v>42130</v>
      </c>
      <c r="C976" s="183">
        <v>2080.1499020000001</v>
      </c>
      <c r="D976" s="23">
        <f t="shared" si="139"/>
        <v>-4.4557250073096188E-3</v>
      </c>
      <c r="E976" s="23">
        <f t="shared" si="143"/>
        <v>1.526917033042289</v>
      </c>
      <c r="F976" s="47">
        <v>42130</v>
      </c>
      <c r="G976" s="183">
        <v>36.696412000000002</v>
      </c>
      <c r="H976" s="48">
        <f t="shared" si="140"/>
        <v>-1.0624425239934121E-2</v>
      </c>
      <c r="I976" s="23">
        <f t="shared" si="141"/>
        <v>1.3143548779348551</v>
      </c>
      <c r="N976" s="50">
        <f t="shared" si="135"/>
        <v>42130</v>
      </c>
      <c r="O976" s="51">
        <f t="shared" si="142"/>
        <v>161.61022715155042</v>
      </c>
      <c r="P976" s="51">
        <f t="shared" si="136"/>
        <v>128.06375197174646</v>
      </c>
      <c r="Q976" s="56">
        <f t="shared" si="137"/>
        <v>2080.1499020000001</v>
      </c>
      <c r="R976" s="52">
        <f t="shared" si="138"/>
        <v>36.696412000000002</v>
      </c>
    </row>
    <row r="977" spans="2:18">
      <c r="B977" s="47">
        <v>42131</v>
      </c>
      <c r="C977" s="183">
        <v>2088</v>
      </c>
      <c r="D977" s="23">
        <f t="shared" si="139"/>
        <v>3.7738136047080761E-3</v>
      </c>
      <c r="E977" s="23">
        <f t="shared" si="143"/>
        <v>1.5306908466469971</v>
      </c>
      <c r="F977" s="47">
        <v>42131</v>
      </c>
      <c r="G977" s="183">
        <v>36.920070000000003</v>
      </c>
      <c r="H977" s="48">
        <f t="shared" si="140"/>
        <v>6.094819297319809E-3</v>
      </c>
      <c r="I977" s="23">
        <f t="shared" si="141"/>
        <v>1.3204496972321749</v>
      </c>
      <c r="N977" s="50">
        <f t="shared" si="135"/>
        <v>42131</v>
      </c>
      <c r="O977" s="51">
        <f t="shared" si="142"/>
        <v>162.22011402543492</v>
      </c>
      <c r="P977" s="51">
        <f t="shared" si="136"/>
        <v>128.84427739855101</v>
      </c>
      <c r="Q977" s="56">
        <f t="shared" si="137"/>
        <v>2088</v>
      </c>
      <c r="R977" s="52">
        <f t="shared" si="138"/>
        <v>36.920070000000003</v>
      </c>
    </row>
    <row r="978" spans="2:18">
      <c r="B978" s="47">
        <v>42132</v>
      </c>
      <c r="C978" s="183">
        <v>2116.1000979999999</v>
      </c>
      <c r="D978" s="23">
        <f t="shared" si="139"/>
        <v>1.3457901340996115E-2</v>
      </c>
      <c r="E978" s="23">
        <f t="shared" si="143"/>
        <v>1.5441487479879932</v>
      </c>
      <c r="F978" s="47">
        <v>42132</v>
      </c>
      <c r="G978" s="183">
        <v>37.058523000000001</v>
      </c>
      <c r="H978" s="48">
        <f t="shared" si="140"/>
        <v>3.7500741466631737E-3</v>
      </c>
      <c r="I978" s="23">
        <f t="shared" si="141"/>
        <v>1.324199771378838</v>
      </c>
      <c r="L978" s="22"/>
      <c r="N978" s="50">
        <f t="shared" si="135"/>
        <v>42132</v>
      </c>
      <c r="O978" s="51">
        <f t="shared" si="142"/>
        <v>164.40325631551437</v>
      </c>
      <c r="P978" s="51">
        <f t="shared" si="136"/>
        <v>129.32745299216884</v>
      </c>
      <c r="Q978" s="56">
        <f t="shared" si="137"/>
        <v>2116.1000979999999</v>
      </c>
      <c r="R978" s="52">
        <f t="shared" si="138"/>
        <v>37.058523000000001</v>
      </c>
    </row>
    <row r="979" spans="2:18">
      <c r="B979" s="47">
        <v>42135</v>
      </c>
      <c r="C979" s="183">
        <v>2105.330078</v>
      </c>
      <c r="D979" s="23">
        <f t="shared" si="139"/>
        <v>-5.0895607491248107E-3</v>
      </c>
      <c r="E979" s="23">
        <f t="shared" si="143"/>
        <v>1.5390591872388684</v>
      </c>
      <c r="F979" s="47">
        <v>42135</v>
      </c>
      <c r="G979" s="183">
        <v>36.888117000000001</v>
      </c>
      <c r="H979" s="48">
        <f t="shared" si="140"/>
        <v>-4.5982944328353259E-3</v>
      </c>
      <c r="I979" s="23">
        <f t="shared" si="141"/>
        <v>1.3196014769460027</v>
      </c>
      <c r="L979" s="22"/>
      <c r="N979" s="50">
        <f t="shared" si="135"/>
        <v>42135</v>
      </c>
      <c r="O979" s="51">
        <f t="shared" si="142"/>
        <v>163.56651595514262</v>
      </c>
      <c r="P979" s="51">
        <f t="shared" si="136"/>
        <v>128.73276728506218</v>
      </c>
      <c r="Q979" s="56">
        <f t="shared" si="137"/>
        <v>2105.330078</v>
      </c>
      <c r="R979" s="52">
        <f t="shared" si="138"/>
        <v>36.888117000000001</v>
      </c>
    </row>
    <row r="980" spans="2:18">
      <c r="B980" s="47">
        <v>42136</v>
      </c>
      <c r="C980" s="183">
        <v>2099.1201169999999</v>
      </c>
      <c r="D980" s="23">
        <f t="shared" si="139"/>
        <v>-2.949637714718456E-3</v>
      </c>
      <c r="E980" s="23">
        <f t="shared" si="143"/>
        <v>1.5361095495241499</v>
      </c>
      <c r="F980" s="47">
        <v>42136</v>
      </c>
      <c r="G980" s="183">
        <v>36.552624999999999</v>
      </c>
      <c r="H980" s="48">
        <f t="shared" si="140"/>
        <v>-9.0948529576612147E-3</v>
      </c>
      <c r="I980" s="23">
        <f t="shared" si="141"/>
        <v>1.3105066239883416</v>
      </c>
      <c r="L980" s="22"/>
      <c r="N980" s="50">
        <f t="shared" si="135"/>
        <v>42136</v>
      </c>
      <c r="O980" s="51">
        <f t="shared" si="142"/>
        <v>163.08405399081622</v>
      </c>
      <c r="P980" s="51">
        <f t="shared" si="136"/>
        <v>127.56196169577171</v>
      </c>
      <c r="Q980" s="56">
        <f t="shared" si="137"/>
        <v>2099.1201169999999</v>
      </c>
      <c r="R980" s="52">
        <f t="shared" si="138"/>
        <v>36.552624999999999</v>
      </c>
    </row>
    <row r="981" spans="2:18">
      <c r="B981" s="47">
        <v>42137</v>
      </c>
      <c r="C981" s="183">
        <v>2098.4799800000001</v>
      </c>
      <c r="D981" s="23">
        <f t="shared" si="139"/>
        <v>-3.0495491649840112E-4</v>
      </c>
      <c r="E981" s="23">
        <f t="shared" si="143"/>
        <v>1.5358045946076515</v>
      </c>
      <c r="F981" s="47">
        <v>42137</v>
      </c>
      <c r="G981" s="183">
        <v>36.265059999999998</v>
      </c>
      <c r="H981" s="48">
        <f t="shared" si="140"/>
        <v>-7.8671504440516182E-3</v>
      </c>
      <c r="I981" s="23">
        <f t="shared" si="141"/>
        <v>1.3026394735442901</v>
      </c>
      <c r="L981" s="22"/>
      <c r="N981" s="50">
        <f t="shared" si="135"/>
        <v>42137</v>
      </c>
      <c r="O981" s="51">
        <f t="shared" si="142"/>
        <v>163.03432070674924</v>
      </c>
      <c r="P981" s="51">
        <f t="shared" si="136"/>
        <v>126.55841255217275</v>
      </c>
      <c r="Q981" s="56">
        <f t="shared" si="137"/>
        <v>2098.4799800000001</v>
      </c>
      <c r="R981" s="52">
        <f t="shared" si="138"/>
        <v>36.265059999999998</v>
      </c>
    </row>
    <row r="982" spans="2:18">
      <c r="B982" s="47">
        <v>42138</v>
      </c>
      <c r="C982" s="183">
        <v>2121.1000979999999</v>
      </c>
      <c r="D982" s="23">
        <f t="shared" si="139"/>
        <v>1.077928701516595E-2</v>
      </c>
      <c r="E982" s="23">
        <f t="shared" si="143"/>
        <v>1.5465838816228175</v>
      </c>
      <c r="F982" s="47">
        <v>42138</v>
      </c>
      <c r="G982" s="183">
        <v>36.765636000000001</v>
      </c>
      <c r="H982" s="48">
        <f t="shared" si="140"/>
        <v>1.3803258563476861E-2</v>
      </c>
      <c r="I982" s="23">
        <f t="shared" si="141"/>
        <v>1.316442732107767</v>
      </c>
      <c r="N982" s="50">
        <f t="shared" si="135"/>
        <v>42138</v>
      </c>
      <c r="O982" s="51">
        <f t="shared" si="142"/>
        <v>164.79171444296989</v>
      </c>
      <c r="P982" s="51">
        <f t="shared" si="136"/>
        <v>128.30533104401357</v>
      </c>
      <c r="Q982" s="56">
        <f t="shared" si="137"/>
        <v>2121.1000979999999</v>
      </c>
      <c r="R982" s="52">
        <f t="shared" si="138"/>
        <v>36.765636000000001</v>
      </c>
    </row>
    <row r="983" spans="2:18">
      <c r="B983" s="47">
        <v>42139</v>
      </c>
      <c r="C983" s="183">
        <v>2122.7299800000001</v>
      </c>
      <c r="D983" s="23">
        <f t="shared" si="139"/>
        <v>7.6841352349998893E-4</v>
      </c>
      <c r="E983" s="23">
        <f t="shared" si="143"/>
        <v>1.5473522951463174</v>
      </c>
      <c r="F983" s="47">
        <v>42139</v>
      </c>
      <c r="G983" s="183">
        <v>36.936047000000002</v>
      </c>
      <c r="H983" s="48">
        <f t="shared" si="140"/>
        <v>4.6350619366410939E-3</v>
      </c>
      <c r="I983" s="23">
        <f t="shared" si="141"/>
        <v>1.3210777940444081</v>
      </c>
      <c r="L983" s="22"/>
      <c r="N983" s="50">
        <f t="shared" si="135"/>
        <v>42139</v>
      </c>
      <c r="O983" s="51">
        <f t="shared" si="142"/>
        <v>164.9183426249086</v>
      </c>
      <c r="P983" s="51">
        <f t="shared" si="136"/>
        <v>128.90003420020381</v>
      </c>
      <c r="Q983" s="56">
        <f t="shared" si="137"/>
        <v>2122.7299800000001</v>
      </c>
      <c r="R983" s="52">
        <f t="shared" si="138"/>
        <v>36.936047000000002</v>
      </c>
    </row>
    <row r="984" spans="2:18">
      <c r="B984" s="47">
        <v>42142</v>
      </c>
      <c r="C984" s="183">
        <v>2129.1999510000001</v>
      </c>
      <c r="D984" s="23">
        <f t="shared" si="139"/>
        <v>3.0479481898115779E-3</v>
      </c>
      <c r="E984" s="23">
        <f t="shared" si="143"/>
        <v>1.550400243336129</v>
      </c>
      <c r="F984" s="47">
        <v>42142</v>
      </c>
      <c r="G984" s="183">
        <v>36.344940000000001</v>
      </c>
      <c r="H984" s="48">
        <f t="shared" si="140"/>
        <v>-1.6003526311302418E-2</v>
      </c>
      <c r="I984" s="23">
        <f t="shared" si="141"/>
        <v>1.3050742677331058</v>
      </c>
      <c r="L984" s="22"/>
      <c r="N984" s="50">
        <f t="shared" si="135"/>
        <v>42142</v>
      </c>
      <c r="O984" s="51">
        <f t="shared" si="142"/>
        <v>165.42100518877896</v>
      </c>
      <c r="P984" s="51">
        <f t="shared" si="136"/>
        <v>126.83717911135307</v>
      </c>
      <c r="Q984" s="56">
        <f t="shared" si="137"/>
        <v>2129.1999510000001</v>
      </c>
      <c r="R984" s="52">
        <f t="shared" si="138"/>
        <v>36.344940000000001</v>
      </c>
    </row>
    <row r="985" spans="2:18">
      <c r="B985" s="47">
        <v>42143</v>
      </c>
      <c r="C985" s="183">
        <v>2127.830078</v>
      </c>
      <c r="D985" s="23">
        <f t="shared" si="139"/>
        <v>-6.43374521663298E-4</v>
      </c>
      <c r="E985" s="23">
        <f t="shared" si="143"/>
        <v>1.5497568688144656</v>
      </c>
      <c r="F985" s="47">
        <v>42143</v>
      </c>
      <c r="G985" s="183">
        <v>36.467424000000001</v>
      </c>
      <c r="H985" s="48">
        <f t="shared" si="140"/>
        <v>3.3700427074581096E-3</v>
      </c>
      <c r="I985" s="23">
        <f t="shared" si="141"/>
        <v>1.3084443104405639</v>
      </c>
      <c r="L985" s="22"/>
      <c r="N985" s="50">
        <f t="shared" si="135"/>
        <v>42143</v>
      </c>
      <c r="O985" s="51">
        <f t="shared" si="142"/>
        <v>165.31457752869255</v>
      </c>
      <c r="P985" s="51">
        <f t="shared" si="136"/>
        <v>127.26462582185182</v>
      </c>
      <c r="Q985" s="56">
        <f t="shared" si="137"/>
        <v>2127.830078</v>
      </c>
      <c r="R985" s="52">
        <f t="shared" si="138"/>
        <v>36.467424000000001</v>
      </c>
    </row>
    <row r="986" spans="2:18">
      <c r="B986" s="47">
        <v>42144</v>
      </c>
      <c r="C986" s="183">
        <v>2125.8500979999999</v>
      </c>
      <c r="D986" s="23">
        <f t="shared" si="139"/>
        <v>-9.3051603155314133E-4</v>
      </c>
      <c r="E986" s="23">
        <f t="shared" si="143"/>
        <v>1.5488263527829125</v>
      </c>
      <c r="F986" s="47">
        <v>42144</v>
      </c>
      <c r="G986" s="183">
        <v>36.185180000000003</v>
      </c>
      <c r="H986" s="48">
        <f t="shared" si="140"/>
        <v>-7.7396198865047339E-3</v>
      </c>
      <c r="I986" s="23">
        <f t="shared" si="141"/>
        <v>1.3007046905540591</v>
      </c>
      <c r="L986" s="22"/>
      <c r="N986" s="50">
        <f t="shared" si="135"/>
        <v>42144</v>
      </c>
      <c r="O986" s="51">
        <f t="shared" si="142"/>
        <v>165.16074966405267</v>
      </c>
      <c r="P986" s="51">
        <f t="shared" si="136"/>
        <v>126.27964599299244</v>
      </c>
      <c r="Q986" s="56">
        <f t="shared" si="137"/>
        <v>2125.8500979999999</v>
      </c>
      <c r="R986" s="52">
        <f t="shared" si="138"/>
        <v>36.185180000000003</v>
      </c>
    </row>
    <row r="987" spans="2:18">
      <c r="B987" s="47">
        <v>42145</v>
      </c>
      <c r="C987" s="183">
        <v>2130.820068</v>
      </c>
      <c r="D987" s="23">
        <f t="shared" si="139"/>
        <v>2.3378741542858794E-3</v>
      </c>
      <c r="E987" s="23">
        <f t="shared" si="143"/>
        <v>1.5511642269371984</v>
      </c>
      <c r="F987" s="47">
        <v>42145</v>
      </c>
      <c r="G987" s="183">
        <v>35.966847999999999</v>
      </c>
      <c r="H987" s="48">
        <f t="shared" si="140"/>
        <v>-6.0337408850806851E-3</v>
      </c>
      <c r="I987" s="23">
        <f t="shared" si="141"/>
        <v>1.2946709496689786</v>
      </c>
      <c r="L987" s="22"/>
      <c r="N987" s="50">
        <f t="shared" si="135"/>
        <v>42145</v>
      </c>
      <c r="O987" s="51">
        <f t="shared" si="142"/>
        <v>165.54687471199472</v>
      </c>
      <c r="P987" s="51">
        <f t="shared" si="136"/>
        <v>125.51770733001102</v>
      </c>
      <c r="Q987" s="56">
        <f t="shared" si="137"/>
        <v>2130.820068</v>
      </c>
      <c r="R987" s="52">
        <f t="shared" si="138"/>
        <v>35.966847999999999</v>
      </c>
    </row>
    <row r="988" spans="2:18">
      <c r="B988" s="47">
        <v>42146</v>
      </c>
      <c r="C988" s="183">
        <v>2126.0600589999999</v>
      </c>
      <c r="D988" s="23">
        <f t="shared" si="139"/>
        <v>-2.2338859444231973E-3</v>
      </c>
      <c r="E988" s="23">
        <f t="shared" si="143"/>
        <v>1.5489303409927753</v>
      </c>
      <c r="F988" s="47">
        <v>42146</v>
      </c>
      <c r="G988" s="183">
        <v>35.876317</v>
      </c>
      <c r="H988" s="48">
        <f t="shared" si="140"/>
        <v>-2.5170679398983653E-3</v>
      </c>
      <c r="I988" s="23">
        <f t="shared" si="141"/>
        <v>1.2921538817290803</v>
      </c>
      <c r="N988" s="50">
        <f t="shared" si="135"/>
        <v>42146</v>
      </c>
      <c r="O988" s="51">
        <f t="shared" si="142"/>
        <v>165.17706187543243</v>
      </c>
      <c r="P988" s="51">
        <f t="shared" si="136"/>
        <v>125.2017707330011</v>
      </c>
      <c r="Q988" s="56">
        <f t="shared" si="137"/>
        <v>2126.0600589999999</v>
      </c>
      <c r="R988" s="52">
        <f t="shared" si="138"/>
        <v>35.876317</v>
      </c>
    </row>
    <row r="989" spans="2:18">
      <c r="B989" s="47">
        <v>42150</v>
      </c>
      <c r="C989" s="183">
        <v>2104.1999510000001</v>
      </c>
      <c r="D989" s="23">
        <f t="shared" si="139"/>
        <v>-1.028198046779627E-2</v>
      </c>
      <c r="E989" s="23">
        <f t="shared" si="143"/>
        <v>1.538648360524979</v>
      </c>
      <c r="F989" s="47">
        <v>42150</v>
      </c>
      <c r="G989" s="183">
        <v>35.796436999999997</v>
      </c>
      <c r="H989" s="48">
        <f t="shared" si="140"/>
        <v>-2.226538471047701E-3</v>
      </c>
      <c r="I989" s="23">
        <f t="shared" si="141"/>
        <v>1.2899273432580327</v>
      </c>
      <c r="L989" s="22"/>
      <c r="N989" s="50">
        <f t="shared" si="135"/>
        <v>42150</v>
      </c>
      <c r="O989" s="51">
        <f t="shared" si="142"/>
        <v>163.47871455150121</v>
      </c>
      <c r="P989" s="51">
        <f t="shared" si="136"/>
        <v>124.92300417382079</v>
      </c>
      <c r="Q989" s="56">
        <f t="shared" si="137"/>
        <v>2104.1999510000001</v>
      </c>
      <c r="R989" s="52">
        <f t="shared" si="138"/>
        <v>35.796436999999997</v>
      </c>
    </row>
    <row r="990" spans="2:18">
      <c r="B990" s="47">
        <v>42151</v>
      </c>
      <c r="C990" s="183">
        <v>2123.4799800000001</v>
      </c>
      <c r="D990" s="23">
        <f t="shared" si="139"/>
        <v>9.1626411220271375E-3</v>
      </c>
      <c r="E990" s="23">
        <f t="shared" si="143"/>
        <v>1.5478110016470061</v>
      </c>
      <c r="F990" s="47">
        <v>42151</v>
      </c>
      <c r="G990" s="183">
        <v>35.700584999999997</v>
      </c>
      <c r="H990" s="48">
        <f t="shared" si="140"/>
        <v>-2.6776966657324763E-3</v>
      </c>
      <c r="I990" s="23">
        <f t="shared" si="141"/>
        <v>1.2872496465923002</v>
      </c>
      <c r="L990" s="22"/>
      <c r="N990" s="50">
        <f t="shared" si="135"/>
        <v>42151</v>
      </c>
      <c r="O990" s="51">
        <f t="shared" si="142"/>
        <v>164.97661134402694</v>
      </c>
      <c r="P990" s="51">
        <f t="shared" si="136"/>
        <v>124.58849826207125</v>
      </c>
      <c r="Q990" s="56">
        <f t="shared" si="137"/>
        <v>2123.4799800000001</v>
      </c>
      <c r="R990" s="52">
        <f t="shared" si="138"/>
        <v>35.700584999999997</v>
      </c>
    </row>
    <row r="991" spans="2:18">
      <c r="B991" s="47">
        <v>42152</v>
      </c>
      <c r="C991" s="183">
        <v>2120.790039</v>
      </c>
      <c r="D991" s="23">
        <f t="shared" si="139"/>
        <v>-1.2667607066396691E-3</v>
      </c>
      <c r="E991" s="23">
        <f t="shared" si="143"/>
        <v>1.5465442409403665</v>
      </c>
      <c r="F991" s="47">
        <v>42152</v>
      </c>
      <c r="G991" s="183">
        <v>36.038702999999998</v>
      </c>
      <c r="H991" s="48">
        <f t="shared" si="140"/>
        <v>9.4709372409444992E-3</v>
      </c>
      <c r="I991" s="23">
        <f t="shared" si="141"/>
        <v>1.2967205838332447</v>
      </c>
      <c r="L991" s="22"/>
      <c r="N991" s="50">
        <f t="shared" si="135"/>
        <v>42152</v>
      </c>
      <c r="O991" s="51">
        <f t="shared" si="142"/>
        <v>164.76762545526176</v>
      </c>
      <c r="P991" s="51">
        <f t="shared" si="136"/>
        <v>125.76846811005484</v>
      </c>
      <c r="Q991" s="56">
        <f t="shared" si="137"/>
        <v>2120.790039</v>
      </c>
      <c r="R991" s="52">
        <f t="shared" si="138"/>
        <v>36.038702999999998</v>
      </c>
    </row>
    <row r="992" spans="2:18">
      <c r="B992" s="47">
        <v>42153</v>
      </c>
      <c r="C992" s="183">
        <v>2107.389893</v>
      </c>
      <c r="D992" s="23">
        <f t="shared" si="139"/>
        <v>-6.3184689448647635E-3</v>
      </c>
      <c r="E992" s="23">
        <f t="shared" si="143"/>
        <v>1.5402257719955017</v>
      </c>
      <c r="F992" s="47">
        <v>42153</v>
      </c>
      <c r="G992" s="183">
        <v>35.748890000000003</v>
      </c>
      <c r="H992" s="48">
        <f t="shared" si="140"/>
        <v>-8.0417155967015264E-3</v>
      </c>
      <c r="I992" s="23">
        <f t="shared" si="141"/>
        <v>1.2886788682365431</v>
      </c>
      <c r="L992" s="22"/>
      <c r="N992" s="50">
        <f t="shared" si="135"/>
        <v>42153</v>
      </c>
      <c r="O992" s="51">
        <f t="shared" si="142"/>
        <v>163.72654633070357</v>
      </c>
      <c r="P992" s="51">
        <f t="shared" si="136"/>
        <v>124.75707385848096</v>
      </c>
      <c r="Q992" s="56">
        <f t="shared" si="137"/>
        <v>2107.389893</v>
      </c>
      <c r="R992" s="52">
        <f t="shared" si="138"/>
        <v>35.748890000000003</v>
      </c>
    </row>
    <row r="993" spans="2:18">
      <c r="B993" s="47">
        <v>42156</v>
      </c>
      <c r="C993" s="183">
        <v>2111.7299800000001</v>
      </c>
      <c r="D993" s="23">
        <f t="shared" si="139"/>
        <v>2.0594608593389463E-3</v>
      </c>
      <c r="E993" s="23">
        <f t="shared" si="143"/>
        <v>1.5422852328548406</v>
      </c>
      <c r="F993" s="47">
        <v>42156</v>
      </c>
      <c r="G993" s="184">
        <v>35.609350999999997</v>
      </c>
      <c r="H993" s="48">
        <f t="shared" si="140"/>
        <v>-3.9033100048702085E-3</v>
      </c>
      <c r="I993" s="23">
        <f t="shared" si="141"/>
        <v>1.2847755582316729</v>
      </c>
      <c r="N993" s="50">
        <f t="shared" si="135"/>
        <v>42156</v>
      </c>
      <c r="O993" s="51">
        <f t="shared" si="142"/>
        <v>164.06373474450641</v>
      </c>
      <c r="P993" s="51">
        <f t="shared" si="136"/>
        <v>124.2701083239108</v>
      </c>
      <c r="Q993" s="56">
        <f t="shared" si="137"/>
        <v>2111.7299800000001</v>
      </c>
      <c r="R993" s="52">
        <f t="shared" si="138"/>
        <v>35.609350999999997</v>
      </c>
    </row>
    <row r="994" spans="2:18">
      <c r="B994" s="47">
        <v>42157</v>
      </c>
      <c r="C994" s="183">
        <v>2109.6000979999999</v>
      </c>
      <c r="D994" s="23">
        <f t="shared" si="139"/>
        <v>-1.0085958054164568E-3</v>
      </c>
      <c r="E994" s="23">
        <f t="shared" si="143"/>
        <v>1.5412766370494242</v>
      </c>
      <c r="F994" s="47">
        <v>42157</v>
      </c>
      <c r="G994" s="183">
        <v>35.620085000000003</v>
      </c>
      <c r="H994" s="48">
        <f t="shared" si="140"/>
        <v>3.0143767573886926E-4</v>
      </c>
      <c r="I994" s="23">
        <f t="shared" si="141"/>
        <v>1.2850769959074118</v>
      </c>
      <c r="L994" s="22"/>
      <c r="N994" s="50">
        <f t="shared" si="135"/>
        <v>42157</v>
      </c>
      <c r="O994" s="51">
        <f t="shared" si="142"/>
        <v>163.89826074982216</v>
      </c>
      <c r="P994" s="51">
        <f t="shared" si="136"/>
        <v>124.30756801652778</v>
      </c>
      <c r="Q994" s="56">
        <f t="shared" si="137"/>
        <v>2109.6000979999999</v>
      </c>
      <c r="R994" s="52">
        <f t="shared" si="138"/>
        <v>35.620085000000003</v>
      </c>
    </row>
    <row r="995" spans="2:18">
      <c r="B995" s="47">
        <v>42158</v>
      </c>
      <c r="C995" s="183">
        <v>2114.070068</v>
      </c>
      <c r="D995" s="23">
        <f t="shared" si="139"/>
        <v>2.1188707775647853E-3</v>
      </c>
      <c r="E995" s="23">
        <f t="shared" si="143"/>
        <v>1.543395507826989</v>
      </c>
      <c r="F995" s="47">
        <v>42158</v>
      </c>
      <c r="G995" s="183">
        <v>35.367842000000003</v>
      </c>
      <c r="H995" s="48">
        <f t="shared" si="140"/>
        <v>-7.08148225923666E-3</v>
      </c>
      <c r="I995" s="23">
        <f t="shared" si="141"/>
        <v>1.2779955136481751</v>
      </c>
      <c r="N995" s="50">
        <f t="shared" si="135"/>
        <v>42158</v>
      </c>
      <c r="O995" s="51">
        <f t="shared" si="142"/>
        <v>164.24553998501864</v>
      </c>
      <c r="P995" s="51">
        <f t="shared" si="136"/>
        <v>123.42728617892989</v>
      </c>
      <c r="Q995" s="56">
        <f t="shared" si="137"/>
        <v>2114.070068</v>
      </c>
      <c r="R995" s="52">
        <f t="shared" si="138"/>
        <v>35.367842000000003</v>
      </c>
    </row>
    <row r="996" spans="2:18">
      <c r="B996" s="47">
        <v>42159</v>
      </c>
      <c r="C996" s="183">
        <v>2095.8400879999999</v>
      </c>
      <c r="D996" s="23">
        <f t="shared" si="139"/>
        <v>-8.6231673566271594E-3</v>
      </c>
      <c r="E996" s="23">
        <f t="shared" si="143"/>
        <v>1.5347723404703619</v>
      </c>
      <c r="F996" s="47">
        <v>42159</v>
      </c>
      <c r="G996" s="183">
        <v>35.217568</v>
      </c>
      <c r="H996" s="48">
        <f t="shared" si="140"/>
        <v>-4.2488880152767861E-3</v>
      </c>
      <c r="I996" s="23">
        <f t="shared" si="141"/>
        <v>1.2737466256328984</v>
      </c>
      <c r="L996" s="22"/>
      <c r="N996" s="50">
        <f t="shared" si="135"/>
        <v>42159</v>
      </c>
      <c r="O996" s="51">
        <f t="shared" si="142"/>
        <v>162.82922320614824</v>
      </c>
      <c r="P996" s="51">
        <f t="shared" si="136"/>
        <v>122.90285746192609</v>
      </c>
      <c r="Q996" s="56">
        <f t="shared" si="137"/>
        <v>2095.8400879999999</v>
      </c>
      <c r="R996" s="52">
        <f t="shared" si="138"/>
        <v>35.217568</v>
      </c>
    </row>
    <row r="997" spans="2:18">
      <c r="B997" s="47">
        <v>42160</v>
      </c>
      <c r="C997" s="183">
        <v>2092.830078</v>
      </c>
      <c r="D997" s="23">
        <f t="shared" si="139"/>
        <v>-1.4361830452781499E-3</v>
      </c>
      <c r="E997" s="23">
        <f t="shared" si="143"/>
        <v>1.5333361574250839</v>
      </c>
      <c r="F997" s="47">
        <v>42160</v>
      </c>
      <c r="G997" s="183">
        <v>34.895552000000002</v>
      </c>
      <c r="H997" s="48">
        <f t="shared" si="140"/>
        <v>-9.1436183214013145E-3</v>
      </c>
      <c r="I997" s="23">
        <f t="shared" si="141"/>
        <v>1.2646030073114971</v>
      </c>
      <c r="L997" s="22"/>
      <c r="N997" s="50">
        <f t="shared" si="135"/>
        <v>42160</v>
      </c>
      <c r="O997" s="51">
        <f t="shared" si="142"/>
        <v>162.59537063650376</v>
      </c>
      <c r="P997" s="51">
        <f t="shared" si="136"/>
        <v>121.77908064268466</v>
      </c>
      <c r="Q997" s="56">
        <f t="shared" si="137"/>
        <v>2092.830078</v>
      </c>
      <c r="R997" s="52">
        <f t="shared" si="138"/>
        <v>34.895552000000002</v>
      </c>
    </row>
    <row r="998" spans="2:18">
      <c r="B998" s="47">
        <v>42163</v>
      </c>
      <c r="C998" s="183">
        <v>2079.280029</v>
      </c>
      <c r="D998" s="23">
        <f t="shared" si="139"/>
        <v>-6.4745098717947647E-3</v>
      </c>
      <c r="E998" s="23">
        <f t="shared" si="143"/>
        <v>1.526861647553289</v>
      </c>
      <c r="F998" s="47">
        <v>42163</v>
      </c>
      <c r="G998" s="183">
        <v>34.637942000000002</v>
      </c>
      <c r="H998" s="48">
        <f t="shared" si="140"/>
        <v>-7.3823162333124248E-3</v>
      </c>
      <c r="I998" s="23">
        <f t="shared" si="141"/>
        <v>1.2572206910781847</v>
      </c>
      <c r="L998" s="22"/>
      <c r="N998" s="50">
        <f t="shared" si="135"/>
        <v>42163</v>
      </c>
      <c r="O998" s="51">
        <f t="shared" si="142"/>
        <v>161.5426453042096</v>
      </c>
      <c r="P998" s="51">
        <f t="shared" si="136"/>
        <v>120.8800689587783</v>
      </c>
      <c r="Q998" s="56">
        <f t="shared" si="137"/>
        <v>2079.280029</v>
      </c>
      <c r="R998" s="52">
        <f t="shared" si="138"/>
        <v>34.637942000000002</v>
      </c>
    </row>
    <row r="999" spans="2:18">
      <c r="B999" s="47">
        <v>42164</v>
      </c>
      <c r="C999" s="183">
        <v>2080.1499020000001</v>
      </c>
      <c r="D999" s="23">
        <f t="shared" si="139"/>
        <v>4.1835298173786839E-4</v>
      </c>
      <c r="E999" s="23">
        <f t="shared" si="143"/>
        <v>1.5272800005350269</v>
      </c>
      <c r="F999" s="47">
        <v>42164</v>
      </c>
      <c r="G999" s="183">
        <v>34.391066000000002</v>
      </c>
      <c r="H999" s="48">
        <f t="shared" si="140"/>
        <v>-7.1273287541159247E-3</v>
      </c>
      <c r="I999" s="23">
        <f t="shared" si="141"/>
        <v>1.2500933623240686</v>
      </c>
      <c r="L999" s="22"/>
      <c r="N999" s="50">
        <f t="shared" si="135"/>
        <v>42164</v>
      </c>
      <c r="O999" s="51">
        <f t="shared" si="142"/>
        <v>161.61022715155042</v>
      </c>
      <c r="P999" s="51">
        <f t="shared" si="136"/>
        <v>120.01851696748886</v>
      </c>
      <c r="Q999" s="56">
        <f t="shared" si="137"/>
        <v>2080.1499020000001</v>
      </c>
      <c r="R999" s="52">
        <f t="shared" si="138"/>
        <v>34.391066000000002</v>
      </c>
    </row>
    <row r="1000" spans="2:18">
      <c r="B1000" s="47">
        <v>42165</v>
      </c>
      <c r="C1000" s="183">
        <v>2105.1999510000001</v>
      </c>
      <c r="D1000" s="23">
        <f t="shared" si="139"/>
        <v>1.204242491174079E-2</v>
      </c>
      <c r="E1000" s="23">
        <f t="shared" si="143"/>
        <v>1.5393224254467677</v>
      </c>
      <c r="F1000" s="47">
        <v>42165</v>
      </c>
      <c r="G1000" s="183">
        <v>35.432245000000002</v>
      </c>
      <c r="H1000" s="48">
        <f t="shared" si="140"/>
        <v>3.0274694015009596E-2</v>
      </c>
      <c r="I1000" s="23">
        <f t="shared" si="141"/>
        <v>1.2803680563390782</v>
      </c>
      <c r="N1000" s="50">
        <f t="shared" si="135"/>
        <v>42165</v>
      </c>
      <c r="O1000" s="51">
        <f t="shared" si="142"/>
        <v>163.55640617699234</v>
      </c>
      <c r="P1000" s="51">
        <f t="shared" si="136"/>
        <v>123.65204084481482</v>
      </c>
      <c r="Q1000" s="56">
        <f t="shared" si="137"/>
        <v>2105.1999510000001</v>
      </c>
      <c r="R1000" s="52">
        <f t="shared" si="138"/>
        <v>35.432245000000002</v>
      </c>
    </row>
    <row r="1001" spans="2:18">
      <c r="B1001" s="47">
        <v>42166</v>
      </c>
      <c r="C1001" s="183">
        <v>2108.860107</v>
      </c>
      <c r="D1001" s="23">
        <f t="shared" si="139"/>
        <v>1.7386262992553636E-3</v>
      </c>
      <c r="E1001" s="23">
        <f t="shared" si="143"/>
        <v>1.541061051746023</v>
      </c>
      <c r="F1001" s="47">
        <v>42166</v>
      </c>
      <c r="G1001" s="183">
        <v>36.634427000000002</v>
      </c>
      <c r="H1001" s="48">
        <f t="shared" si="140"/>
        <v>3.3929038366041997E-2</v>
      </c>
      <c r="I1001" s="23">
        <f t="shared" si="141"/>
        <v>1.3142970947051202</v>
      </c>
      <c r="L1001" s="22"/>
      <c r="N1001" s="50">
        <f t="shared" si="135"/>
        <v>42166</v>
      </c>
      <c r="O1001" s="51">
        <f t="shared" si="142"/>
        <v>163.84076964618336</v>
      </c>
      <c r="P1001" s="51">
        <f t="shared" si="136"/>
        <v>127.84743568267795</v>
      </c>
      <c r="Q1001" s="56">
        <f t="shared" si="137"/>
        <v>2108.860107</v>
      </c>
      <c r="R1001" s="52">
        <f t="shared" si="138"/>
        <v>36.634427000000002</v>
      </c>
    </row>
    <row r="1002" spans="2:18">
      <c r="B1002" s="47">
        <v>42167</v>
      </c>
      <c r="C1002" s="183">
        <v>2094.110107</v>
      </c>
      <c r="D1002" s="23">
        <f t="shared" si="139"/>
        <v>-6.9942998831643566E-3</v>
      </c>
      <c r="E1002" s="23">
        <f t="shared" si="143"/>
        <v>1.5340667518628588</v>
      </c>
      <c r="F1002" s="47">
        <v>42167</v>
      </c>
      <c r="G1002" s="183">
        <v>36.634427000000002</v>
      </c>
      <c r="H1002" s="48">
        <f t="shared" si="140"/>
        <v>0</v>
      </c>
      <c r="I1002" s="23">
        <f t="shared" si="141"/>
        <v>1.3142970947051202</v>
      </c>
      <c r="L1002" s="22"/>
      <c r="N1002" s="50">
        <f t="shared" si="135"/>
        <v>42167</v>
      </c>
      <c r="O1002" s="51">
        <f t="shared" si="142"/>
        <v>162.69481817018951</v>
      </c>
      <c r="P1002" s="51">
        <f t="shared" si="136"/>
        <v>127.84743568267795</v>
      </c>
      <c r="Q1002" s="56">
        <f t="shared" si="137"/>
        <v>2094.110107</v>
      </c>
      <c r="R1002" s="52">
        <f t="shared" si="138"/>
        <v>36.634427000000002</v>
      </c>
    </row>
    <row r="1003" spans="2:18">
      <c r="B1003" s="47">
        <v>42170</v>
      </c>
      <c r="C1003" s="183">
        <v>2084.429932</v>
      </c>
      <c r="D1003" s="23">
        <f t="shared" si="139"/>
        <v>-4.6225721215145121E-3</v>
      </c>
      <c r="E1003" s="23">
        <f t="shared" si="143"/>
        <v>1.5294441797413443</v>
      </c>
      <c r="F1003" s="47">
        <v>42170</v>
      </c>
      <c r="G1003" s="183">
        <v>36.462688999999997</v>
      </c>
      <c r="H1003" s="48">
        <f t="shared" si="140"/>
        <v>-4.6878855236360817E-3</v>
      </c>
      <c r="I1003" s="23">
        <f t="shared" si="141"/>
        <v>1.3096092091814842</v>
      </c>
      <c r="L1003" s="22"/>
      <c r="N1003" s="50">
        <f t="shared" si="135"/>
        <v>42170</v>
      </c>
      <c r="O1003" s="51">
        <f t="shared" si="142"/>
        <v>161.94274963940111</v>
      </c>
      <c r="P1003" s="51">
        <f t="shared" si="136"/>
        <v>127.24810153970711</v>
      </c>
      <c r="Q1003" s="56">
        <f t="shared" si="137"/>
        <v>2084.429932</v>
      </c>
      <c r="R1003" s="52">
        <f t="shared" si="138"/>
        <v>36.462688999999997</v>
      </c>
    </row>
    <row r="1004" spans="2:18">
      <c r="B1004" s="47">
        <v>42171</v>
      </c>
      <c r="C1004" s="183">
        <v>2096.290039</v>
      </c>
      <c r="D1004" s="23">
        <f t="shared" si="139"/>
        <v>5.6898564053051714E-3</v>
      </c>
      <c r="E1004" s="23">
        <f t="shared" si="143"/>
        <v>1.5351340361466494</v>
      </c>
      <c r="F1004" s="47">
        <v>42171</v>
      </c>
      <c r="G1004" s="183">
        <v>36.414383999999998</v>
      </c>
      <c r="H1004" s="48">
        <f t="shared" si="140"/>
        <v>-1.3247788719038534E-3</v>
      </c>
      <c r="I1004" s="23">
        <f t="shared" si="141"/>
        <v>1.3082844303095804</v>
      </c>
      <c r="L1004" s="22"/>
      <c r="N1004" s="50">
        <f t="shared" si="135"/>
        <v>42171</v>
      </c>
      <c r="O1004" s="51">
        <f t="shared" si="142"/>
        <v>162.86418063072961</v>
      </c>
      <c r="P1004" s="51">
        <f t="shared" si="136"/>
        <v>127.07952594329745</v>
      </c>
      <c r="Q1004" s="56">
        <f t="shared" si="137"/>
        <v>2096.290039</v>
      </c>
      <c r="R1004" s="52">
        <f t="shared" si="138"/>
        <v>36.414383999999998</v>
      </c>
    </row>
    <row r="1005" spans="2:18">
      <c r="B1005" s="47">
        <v>42172</v>
      </c>
      <c r="C1005" s="183">
        <v>2100.4399410000001</v>
      </c>
      <c r="D1005" s="23">
        <f t="shared" si="139"/>
        <v>1.9796411387709156E-3</v>
      </c>
      <c r="E1005" s="23">
        <f t="shared" si="143"/>
        <v>1.5371136772854204</v>
      </c>
      <c r="F1005" s="47">
        <v>42172</v>
      </c>
      <c r="G1005" s="183">
        <v>36.575392000000001</v>
      </c>
      <c r="H1005" s="48">
        <f t="shared" si="140"/>
        <v>4.4215494624322282E-3</v>
      </c>
      <c r="I1005" s="23">
        <f t="shared" si="141"/>
        <v>1.3127059797720126</v>
      </c>
      <c r="N1005" s="50">
        <f t="shared" si="135"/>
        <v>42172</v>
      </c>
      <c r="O1005" s="51">
        <f t="shared" si="142"/>
        <v>163.1865932627384</v>
      </c>
      <c r="P1005" s="51">
        <f t="shared" si="136"/>
        <v>127.64141435291818</v>
      </c>
      <c r="Q1005" s="56">
        <f t="shared" si="137"/>
        <v>2100.4399410000001</v>
      </c>
      <c r="R1005" s="52">
        <f t="shared" si="138"/>
        <v>36.575392000000001</v>
      </c>
    </row>
    <row r="1006" spans="2:18">
      <c r="B1006" s="47">
        <v>42173</v>
      </c>
      <c r="C1006" s="183">
        <v>2121.23999</v>
      </c>
      <c r="D1006" s="23">
        <f t="shared" si="139"/>
        <v>9.9027106626514705E-3</v>
      </c>
      <c r="E1006" s="23">
        <f t="shared" si="143"/>
        <v>1.5470163879480718</v>
      </c>
      <c r="F1006" s="47">
        <v>42173</v>
      </c>
      <c r="G1006" s="183">
        <v>37.165748999999998</v>
      </c>
      <c r="H1006" s="48">
        <f t="shared" si="140"/>
        <v>1.6140824956845323E-2</v>
      </c>
      <c r="I1006" s="23">
        <f t="shared" si="141"/>
        <v>1.328846804728858</v>
      </c>
      <c r="L1006" s="22"/>
      <c r="N1006" s="50">
        <f t="shared" si="135"/>
        <v>42173</v>
      </c>
      <c r="O1006" s="51">
        <f t="shared" si="142"/>
        <v>164.8025828798431</v>
      </c>
      <c r="P1006" s="51">
        <f t="shared" si="136"/>
        <v>129.70165207923279</v>
      </c>
      <c r="Q1006" s="56">
        <f t="shared" si="137"/>
        <v>2121.23999</v>
      </c>
      <c r="R1006" s="52">
        <f t="shared" si="138"/>
        <v>37.165748999999998</v>
      </c>
    </row>
    <row r="1007" spans="2:18">
      <c r="B1007" s="47">
        <v>42174</v>
      </c>
      <c r="C1007" s="183">
        <v>2109.98999</v>
      </c>
      <c r="D1007" s="23">
        <f t="shared" si="139"/>
        <v>-5.3035017504078352E-3</v>
      </c>
      <c r="E1007" s="23">
        <f t="shared" si="143"/>
        <v>1.5417128861976641</v>
      </c>
      <c r="F1007" s="47">
        <v>42174</v>
      </c>
      <c r="G1007" s="183">
        <v>37.251620000000003</v>
      </c>
      <c r="H1007" s="48">
        <f t="shared" si="140"/>
        <v>2.3104875405579595E-3</v>
      </c>
      <c r="I1007" s="23">
        <f t="shared" si="141"/>
        <v>1.3311572922694159</v>
      </c>
      <c r="N1007" s="50">
        <f t="shared" si="135"/>
        <v>42174</v>
      </c>
      <c r="O1007" s="51">
        <f t="shared" si="142"/>
        <v>163.92855209306813</v>
      </c>
      <c r="P1007" s="51">
        <f t="shared" si="136"/>
        <v>130.00132613035166</v>
      </c>
      <c r="Q1007" s="56">
        <f t="shared" si="137"/>
        <v>2109.98999</v>
      </c>
      <c r="R1007" s="52">
        <f t="shared" si="138"/>
        <v>37.251620000000003</v>
      </c>
    </row>
    <row r="1008" spans="2:18">
      <c r="B1008" s="47">
        <v>42177</v>
      </c>
      <c r="C1008" s="183">
        <v>2122.8500979999999</v>
      </c>
      <c r="D1008" s="23">
        <f t="shared" si="139"/>
        <v>6.094866829202239E-3</v>
      </c>
      <c r="E1008" s="23">
        <f t="shared" si="143"/>
        <v>1.5478077530268664</v>
      </c>
      <c r="F1008" s="47">
        <v>42177</v>
      </c>
      <c r="G1008" s="183">
        <v>37.584367</v>
      </c>
      <c r="H1008" s="48">
        <f t="shared" si="140"/>
        <v>8.9324168989159958E-3</v>
      </c>
      <c r="I1008" s="23">
        <f t="shared" si="141"/>
        <v>1.3400897091683319</v>
      </c>
      <c r="L1008" s="22"/>
      <c r="N1008" s="50">
        <f t="shared" si="135"/>
        <v>42177</v>
      </c>
      <c r="O1008" s="51">
        <f t="shared" si="142"/>
        <v>164.92767478757935</v>
      </c>
      <c r="P1008" s="51">
        <f t="shared" si="136"/>
        <v>131.16255217275986</v>
      </c>
      <c r="Q1008" s="56">
        <f t="shared" si="137"/>
        <v>2122.8500979999999</v>
      </c>
      <c r="R1008" s="52">
        <f t="shared" si="138"/>
        <v>37.584367</v>
      </c>
    </row>
    <row r="1009" spans="2:18">
      <c r="B1009" s="47">
        <v>42178</v>
      </c>
      <c r="C1009" s="183">
        <v>2124.1999510000001</v>
      </c>
      <c r="D1009" s="23">
        <f t="shared" si="139"/>
        <v>6.3586826091577286E-4</v>
      </c>
      <c r="E1009" s="23">
        <f t="shared" si="143"/>
        <v>1.5484436212877821</v>
      </c>
      <c r="F1009" s="47">
        <v>42178</v>
      </c>
      <c r="G1009" s="183">
        <v>37.927849000000002</v>
      </c>
      <c r="H1009" s="48">
        <f t="shared" si="140"/>
        <v>9.1389592912394235E-3</v>
      </c>
      <c r="I1009" s="23">
        <f t="shared" si="141"/>
        <v>1.3492286684595713</v>
      </c>
      <c r="N1009" s="50">
        <f t="shared" si="135"/>
        <v>42178</v>
      </c>
      <c r="O1009" s="51">
        <f t="shared" si="142"/>
        <v>165.03254706132338</v>
      </c>
      <c r="P1009" s="51">
        <f t="shared" si="136"/>
        <v>132.36124139760179</v>
      </c>
      <c r="Q1009" s="56">
        <f t="shared" si="137"/>
        <v>2124.1999510000001</v>
      </c>
      <c r="R1009" s="52">
        <f t="shared" si="138"/>
        <v>37.927849000000002</v>
      </c>
    </row>
    <row r="1010" spans="2:18">
      <c r="B1010" s="47">
        <v>42179</v>
      </c>
      <c r="C1010" s="183">
        <v>2108.580078</v>
      </c>
      <c r="D1010" s="23">
        <f t="shared" si="139"/>
        <v>-7.3532969401711723E-3</v>
      </c>
      <c r="E1010" s="23">
        <f t="shared" si="143"/>
        <v>1.5410903243476111</v>
      </c>
      <c r="F1010" s="47">
        <v>42179</v>
      </c>
      <c r="G1010" s="183">
        <v>38.448439999999998</v>
      </c>
      <c r="H1010" s="48">
        <f t="shared" si="140"/>
        <v>1.3725824525403274E-2</v>
      </c>
      <c r="I1010" s="23">
        <f t="shared" si="141"/>
        <v>1.3629544929849746</v>
      </c>
      <c r="L1010" s="22"/>
      <c r="N1010" s="50">
        <f t="shared" si="135"/>
        <v>42179</v>
      </c>
      <c r="O1010" s="51">
        <f t="shared" si="142"/>
        <v>163.81901373798874</v>
      </c>
      <c r="P1010" s="51">
        <f t="shared" si="136"/>
        <v>134.17800857098982</v>
      </c>
      <c r="Q1010" s="56">
        <f t="shared" si="137"/>
        <v>2108.580078</v>
      </c>
      <c r="R1010" s="52">
        <f t="shared" si="138"/>
        <v>38.448439999999998</v>
      </c>
    </row>
    <row r="1011" spans="2:18">
      <c r="B1011" s="47">
        <v>42180</v>
      </c>
      <c r="C1011" s="183">
        <v>2102.3100589999999</v>
      </c>
      <c r="D1011" s="23">
        <f t="shared" si="139"/>
        <v>-2.973574048915073E-3</v>
      </c>
      <c r="E1011" s="23">
        <f t="shared" si="143"/>
        <v>1.5381167502986961</v>
      </c>
      <c r="F1011" s="47">
        <v>42180</v>
      </c>
      <c r="G1011" s="183">
        <v>38.824120000000001</v>
      </c>
      <c r="H1011" s="48">
        <f t="shared" si="140"/>
        <v>9.7710076143531222E-3</v>
      </c>
      <c r="I1011" s="23">
        <f t="shared" si="141"/>
        <v>1.3727255005993277</v>
      </c>
      <c r="L1011" s="22"/>
      <c r="N1011" s="50">
        <f t="shared" si="135"/>
        <v>42180</v>
      </c>
      <c r="O1011" s="51">
        <f t="shared" si="142"/>
        <v>163.33188577001857</v>
      </c>
      <c r="P1011" s="51">
        <f t="shared" si="136"/>
        <v>135.48906291441574</v>
      </c>
      <c r="Q1011" s="56">
        <f t="shared" si="137"/>
        <v>2102.3100589999999</v>
      </c>
      <c r="R1011" s="52">
        <f t="shared" si="138"/>
        <v>38.824120000000001</v>
      </c>
    </row>
    <row r="1012" spans="2:18">
      <c r="B1012" s="47">
        <v>42181</v>
      </c>
      <c r="C1012" s="183">
        <v>2101.48999</v>
      </c>
      <c r="D1012" s="23">
        <f t="shared" si="139"/>
        <v>-3.9007994871598228E-4</v>
      </c>
      <c r="E1012" s="23">
        <f t="shared" si="143"/>
        <v>1.5377266703499801</v>
      </c>
      <c r="F1012" s="47">
        <v>42181</v>
      </c>
      <c r="G1012" s="183">
        <v>38.598709999999997</v>
      </c>
      <c r="H1012" s="48">
        <f t="shared" si="140"/>
        <v>-5.8059268310525214E-3</v>
      </c>
      <c r="I1012" s="23">
        <f t="shared" si="141"/>
        <v>1.3669195737682753</v>
      </c>
      <c r="N1012" s="50">
        <f t="shared" si="135"/>
        <v>42181</v>
      </c>
      <c r="O1012" s="51">
        <f t="shared" si="142"/>
        <v>163.26817327639372</v>
      </c>
      <c r="P1012" s="51">
        <f t="shared" si="136"/>
        <v>134.70242332872675</v>
      </c>
      <c r="Q1012" s="56">
        <f t="shared" si="137"/>
        <v>2101.48999</v>
      </c>
      <c r="R1012" s="52">
        <f t="shared" si="138"/>
        <v>38.598709999999997</v>
      </c>
    </row>
    <row r="1013" spans="2:18">
      <c r="B1013" s="47">
        <v>42184</v>
      </c>
      <c r="C1013" s="183">
        <v>2057.639893</v>
      </c>
      <c r="D1013" s="23">
        <f t="shared" si="139"/>
        <v>-2.0866193609611283E-2</v>
      </c>
      <c r="E1013" s="23">
        <f t="shared" si="143"/>
        <v>1.5168604767403688</v>
      </c>
      <c r="F1013" s="47">
        <v>42184</v>
      </c>
      <c r="G1013" s="183">
        <v>37.917113999999998</v>
      </c>
      <c r="H1013" s="48">
        <f t="shared" si="140"/>
        <v>-1.7658517603308499E-2</v>
      </c>
      <c r="I1013" s="23">
        <f t="shared" si="141"/>
        <v>1.3492610561649667</v>
      </c>
      <c r="L1013" s="22"/>
      <c r="N1013" s="50">
        <f t="shared" si="135"/>
        <v>42184</v>
      </c>
      <c r="O1013" s="51">
        <f t="shared" si="142"/>
        <v>159.86138796252095</v>
      </c>
      <c r="P1013" s="51">
        <f t="shared" si="136"/>
        <v>132.32377821516812</v>
      </c>
      <c r="Q1013" s="56">
        <f t="shared" si="137"/>
        <v>2057.639893</v>
      </c>
      <c r="R1013" s="52">
        <f t="shared" si="138"/>
        <v>37.917113999999998</v>
      </c>
    </row>
    <row r="1014" spans="2:18">
      <c r="B1014" s="47">
        <v>42185</v>
      </c>
      <c r="C1014" s="183">
        <v>2063.110107</v>
      </c>
      <c r="D1014" s="23">
        <f t="shared" si="139"/>
        <v>2.6584894755439237E-3</v>
      </c>
      <c r="E1014" s="23">
        <f t="shared" si="143"/>
        <v>1.5195189662159128</v>
      </c>
      <c r="F1014" s="47">
        <v>42185</v>
      </c>
      <c r="G1014" s="183">
        <v>37.530698999999998</v>
      </c>
      <c r="H1014" s="48">
        <f t="shared" si="140"/>
        <v>-1.0191044603236388E-2</v>
      </c>
      <c r="I1014" s="23">
        <f t="shared" si="141"/>
        <v>1.3390700115617302</v>
      </c>
      <c r="L1014" s="22"/>
      <c r="N1014" s="50">
        <f t="shared" si="135"/>
        <v>42185</v>
      </c>
      <c r="O1014" s="51">
        <f t="shared" si="142"/>
        <v>160.28637777996516</v>
      </c>
      <c r="P1014" s="51">
        <f t="shared" si="136"/>
        <v>130.97526068930858</v>
      </c>
      <c r="Q1014" s="56">
        <f t="shared" si="137"/>
        <v>2063.110107</v>
      </c>
      <c r="R1014" s="52">
        <f t="shared" si="138"/>
        <v>37.530698999999998</v>
      </c>
    </row>
    <row r="1015" spans="2:18">
      <c r="B1015" s="47">
        <v>42186</v>
      </c>
      <c r="C1015" s="183">
        <v>2077.419922</v>
      </c>
      <c r="D1015" s="23">
        <f t="shared" si="139"/>
        <v>6.9360403748921495E-3</v>
      </c>
      <c r="E1015" s="23">
        <f t="shared" si="143"/>
        <v>1.5264550065908049</v>
      </c>
      <c r="F1015" s="47">
        <v>42186</v>
      </c>
      <c r="G1015" s="183">
        <v>38.395446999999997</v>
      </c>
      <c r="H1015" s="48">
        <f t="shared" si="140"/>
        <v>2.3041084313404347E-2</v>
      </c>
      <c r="I1015" s="23">
        <f t="shared" si="141"/>
        <v>1.3621110958751346</v>
      </c>
      <c r="L1015" s="22"/>
      <c r="N1015" s="50">
        <f t="shared" si="135"/>
        <v>42186</v>
      </c>
      <c r="O1015" s="51">
        <f t="shared" si="142"/>
        <v>161.39813056779221</v>
      </c>
      <c r="P1015" s="51">
        <f t="shared" si="136"/>
        <v>133.99307271382105</v>
      </c>
      <c r="Q1015" s="56">
        <f t="shared" si="137"/>
        <v>2077.419922</v>
      </c>
      <c r="R1015" s="52">
        <f t="shared" si="138"/>
        <v>38.395446999999997</v>
      </c>
    </row>
    <row r="1016" spans="2:18">
      <c r="B1016" s="47">
        <v>42187</v>
      </c>
      <c r="C1016" s="183">
        <v>2076.780029</v>
      </c>
      <c r="D1016" s="23">
        <f t="shared" si="139"/>
        <v>-3.080229438562343E-4</v>
      </c>
      <c r="E1016" s="23">
        <f t="shared" si="143"/>
        <v>1.5261469836469486</v>
      </c>
      <c r="F1016" s="47">
        <v>42187</v>
      </c>
      <c r="G1016" s="183">
        <v>37.842140000000001</v>
      </c>
      <c r="H1016" s="48">
        <f t="shared" si="140"/>
        <v>-1.441074510735596E-2</v>
      </c>
      <c r="I1016" s="23">
        <f t="shared" si="141"/>
        <v>1.3477003507677785</v>
      </c>
      <c r="N1016" s="50">
        <f t="shared" si="135"/>
        <v>42187</v>
      </c>
      <c r="O1016" s="51">
        <f t="shared" si="142"/>
        <v>161.34841624048181</v>
      </c>
      <c r="P1016" s="51">
        <f t="shared" si="136"/>
        <v>132.06213269679077</v>
      </c>
      <c r="Q1016" s="56">
        <f t="shared" si="137"/>
        <v>2076.780029</v>
      </c>
      <c r="R1016" s="52">
        <f t="shared" si="138"/>
        <v>37.842140000000001</v>
      </c>
    </row>
    <row r="1017" spans="2:18">
      <c r="B1017" s="47">
        <v>42191</v>
      </c>
      <c r="C1017" s="183">
        <v>2068.76001</v>
      </c>
      <c r="D1017" s="23">
        <f t="shared" si="139"/>
        <v>-3.861756607829947E-3</v>
      </c>
      <c r="E1017" s="23">
        <f t="shared" si="143"/>
        <v>1.5222852270391187</v>
      </c>
      <c r="F1017" s="47">
        <v>42191</v>
      </c>
      <c r="G1017" s="183">
        <v>37.585250000000002</v>
      </c>
      <c r="H1017" s="48">
        <f t="shared" si="140"/>
        <v>-6.7884638659441165E-3</v>
      </c>
      <c r="I1017" s="23">
        <f t="shared" si="141"/>
        <v>1.3409118869018344</v>
      </c>
      <c r="N1017" s="50">
        <f t="shared" si="135"/>
        <v>42191</v>
      </c>
      <c r="O1017" s="51">
        <f t="shared" si="142"/>
        <v>160.72532792790224</v>
      </c>
      <c r="P1017" s="51">
        <f t="shared" si="136"/>
        <v>131.16563368091906</v>
      </c>
      <c r="Q1017" s="56">
        <f t="shared" si="137"/>
        <v>2068.76001</v>
      </c>
      <c r="R1017" s="52">
        <f t="shared" si="138"/>
        <v>37.585250000000002</v>
      </c>
    </row>
    <row r="1018" spans="2:18">
      <c r="B1018" s="47">
        <v>42192</v>
      </c>
      <c r="C1018" s="183">
        <v>2081.3400879999999</v>
      </c>
      <c r="D1018" s="23">
        <f t="shared" si="139"/>
        <v>6.0809750474632995E-3</v>
      </c>
      <c r="E1018" s="23">
        <f t="shared" si="143"/>
        <v>1.528366202086582</v>
      </c>
      <c r="F1018" s="47">
        <v>42192</v>
      </c>
      <c r="G1018" s="183">
        <v>36.666367000000001</v>
      </c>
      <c r="H1018" s="48">
        <f t="shared" si="140"/>
        <v>-2.4447968285431165E-2</v>
      </c>
      <c r="I1018" s="23">
        <f t="shared" si="141"/>
        <v>1.3164639186164031</v>
      </c>
      <c r="L1018" s="22"/>
      <c r="N1018" s="50">
        <f t="shared" si="135"/>
        <v>42192</v>
      </c>
      <c r="O1018" s="51">
        <f t="shared" si="142"/>
        <v>161.70269463652718</v>
      </c>
      <c r="P1018" s="51">
        <f t="shared" si="136"/>
        <v>127.9589004285495</v>
      </c>
      <c r="Q1018" s="56">
        <f t="shared" si="137"/>
        <v>2081.3400879999999</v>
      </c>
      <c r="R1018" s="52">
        <f t="shared" si="138"/>
        <v>36.666367000000001</v>
      </c>
    </row>
    <row r="1019" spans="2:18">
      <c r="B1019" s="47">
        <v>42193</v>
      </c>
      <c r="C1019" s="183">
        <v>2046.6800539999999</v>
      </c>
      <c r="D1019" s="23">
        <f t="shared" si="139"/>
        <v>-1.6652748966799358E-2</v>
      </c>
      <c r="E1019" s="23">
        <f t="shared" si="143"/>
        <v>1.5117134531197827</v>
      </c>
      <c r="F1019" s="47">
        <v>42193</v>
      </c>
      <c r="G1019" s="183">
        <v>36.063659000000001</v>
      </c>
      <c r="H1019" s="48">
        <f t="shared" si="140"/>
        <v>-1.6437625249319132E-2</v>
      </c>
      <c r="I1019" s="23">
        <f t="shared" si="141"/>
        <v>1.3000262933670839</v>
      </c>
      <c r="L1019" s="22"/>
      <c r="N1019" s="50">
        <f t="shared" si="135"/>
        <v>42193</v>
      </c>
      <c r="O1019" s="51">
        <f t="shared" si="142"/>
        <v>159.00990025549007</v>
      </c>
      <c r="P1019" s="51">
        <f t="shared" si="136"/>
        <v>125.85555997599005</v>
      </c>
      <c r="Q1019" s="56">
        <f t="shared" si="137"/>
        <v>2046.6800539999999</v>
      </c>
      <c r="R1019" s="52">
        <f t="shared" si="138"/>
        <v>36.063659000000001</v>
      </c>
    </row>
    <row r="1020" spans="2:18">
      <c r="B1020" s="47">
        <v>42194</v>
      </c>
      <c r="C1020" s="183">
        <v>2051.3100589999999</v>
      </c>
      <c r="D1020" s="23">
        <f t="shared" si="139"/>
        <v>2.2622026295469055E-3</v>
      </c>
      <c r="E1020" s="23">
        <f t="shared" si="143"/>
        <v>1.5139756557493296</v>
      </c>
      <c r="F1020" s="47">
        <v>42194</v>
      </c>
      <c r="G1020" s="183">
        <v>36.577443000000002</v>
      </c>
      <c r="H1020" s="48">
        <f t="shared" si="140"/>
        <v>1.4246585461558547E-2</v>
      </c>
      <c r="I1020" s="23">
        <f t="shared" si="141"/>
        <v>1.3142728788286424</v>
      </c>
      <c r="L1020" s="22"/>
      <c r="N1020" s="50">
        <f t="shared" si="135"/>
        <v>42194</v>
      </c>
      <c r="O1020" s="51">
        <f t="shared" si="142"/>
        <v>159.36961286997203</v>
      </c>
      <c r="P1020" s="51">
        <f t="shared" si="136"/>
        <v>127.64857196700031</v>
      </c>
      <c r="Q1020" s="56">
        <f t="shared" si="137"/>
        <v>2051.3100589999999</v>
      </c>
      <c r="R1020" s="52">
        <f t="shared" si="138"/>
        <v>36.577443000000002</v>
      </c>
    </row>
    <row r="1021" spans="2:18">
      <c r="B1021" s="47">
        <v>42195</v>
      </c>
      <c r="C1021" s="183">
        <v>2076.6201169999999</v>
      </c>
      <c r="D1021" s="23">
        <f t="shared" si="139"/>
        <v>1.2338484808258832E-2</v>
      </c>
      <c r="E1021" s="23">
        <f t="shared" si="143"/>
        <v>1.5263141405575884</v>
      </c>
      <c r="F1021" s="47">
        <v>42195</v>
      </c>
      <c r="G1021" s="183">
        <v>37.16039</v>
      </c>
      <c r="H1021" s="48">
        <f t="shared" si="140"/>
        <v>1.5937336024281379E-2</v>
      </c>
      <c r="I1021" s="23">
        <f t="shared" si="141"/>
        <v>1.3302102148529238</v>
      </c>
      <c r="L1021" s="22"/>
      <c r="N1021" s="50">
        <f t="shared" si="135"/>
        <v>42195</v>
      </c>
      <c r="O1021" s="51">
        <f t="shared" si="142"/>
        <v>161.33599241726628</v>
      </c>
      <c r="P1021" s="51">
        <f t="shared" si="136"/>
        <v>129.68295015145804</v>
      </c>
      <c r="Q1021" s="56">
        <f t="shared" si="137"/>
        <v>2076.6201169999999</v>
      </c>
      <c r="R1021" s="52">
        <f t="shared" si="138"/>
        <v>37.16039</v>
      </c>
    </row>
    <row r="1022" spans="2:18">
      <c r="B1022" s="47">
        <v>42198</v>
      </c>
      <c r="C1022" s="183">
        <v>2099.6000979999999</v>
      </c>
      <c r="D1022" s="23">
        <f t="shared" si="139"/>
        <v>1.1066049496427866E-2</v>
      </c>
      <c r="E1022" s="23">
        <f t="shared" si="143"/>
        <v>1.5373801900540163</v>
      </c>
      <c r="F1022" s="47">
        <v>42198</v>
      </c>
      <c r="G1022" s="183">
        <v>37.150508000000002</v>
      </c>
      <c r="H1022" s="48">
        <f t="shared" si="140"/>
        <v>-2.659283177597338E-4</v>
      </c>
      <c r="I1022" s="23">
        <f t="shared" si="141"/>
        <v>1.3299442865351641</v>
      </c>
      <c r="L1022" s="22"/>
      <c r="N1022" s="50">
        <f t="shared" si="135"/>
        <v>42198</v>
      </c>
      <c r="O1022" s="51">
        <f t="shared" si="142"/>
        <v>163.12134449491106</v>
      </c>
      <c r="P1022" s="51">
        <f t="shared" si="136"/>
        <v>129.64846378268214</v>
      </c>
      <c r="Q1022" s="56">
        <f t="shared" si="137"/>
        <v>2099.6000979999999</v>
      </c>
      <c r="R1022" s="52">
        <f t="shared" si="138"/>
        <v>37.150508000000002</v>
      </c>
    </row>
    <row r="1023" spans="2:18">
      <c r="B1023" s="47">
        <v>42199</v>
      </c>
      <c r="C1023" s="183">
        <v>2108.9499510000001</v>
      </c>
      <c r="D1023" s="23">
        <f t="shared" si="139"/>
        <v>4.4531589653222792E-3</v>
      </c>
      <c r="E1023" s="23">
        <f t="shared" si="143"/>
        <v>1.5418333490193386</v>
      </c>
      <c r="F1023" s="47">
        <v>42199</v>
      </c>
      <c r="G1023" s="183">
        <v>37.278955000000003</v>
      </c>
      <c r="H1023" s="48">
        <f t="shared" si="140"/>
        <v>3.4574762746177878E-3</v>
      </c>
      <c r="I1023" s="23">
        <f t="shared" si="141"/>
        <v>1.3334017628097818</v>
      </c>
      <c r="L1023" s="22"/>
      <c r="N1023" s="50">
        <f t="shared" si="135"/>
        <v>42199</v>
      </c>
      <c r="O1023" s="51">
        <f t="shared" si="142"/>
        <v>163.847749772584</v>
      </c>
      <c r="P1023" s="51">
        <f t="shared" si="136"/>
        <v>130.09672027025141</v>
      </c>
      <c r="Q1023" s="56">
        <f t="shared" si="137"/>
        <v>2108.9499510000001</v>
      </c>
      <c r="R1023" s="52">
        <f t="shared" si="138"/>
        <v>37.278955000000003</v>
      </c>
    </row>
    <row r="1024" spans="2:18">
      <c r="B1024" s="47">
        <v>42200</v>
      </c>
      <c r="C1024" s="183">
        <v>2107.3999020000001</v>
      </c>
      <c r="D1024" s="23">
        <f t="shared" si="139"/>
        <v>-7.349861476158015E-4</v>
      </c>
      <c r="E1024" s="23">
        <f t="shared" si="143"/>
        <v>1.5410983628717227</v>
      </c>
      <c r="F1024" s="47">
        <v>42200</v>
      </c>
      <c r="G1024" s="183">
        <v>37.249313999999998</v>
      </c>
      <c r="H1024" s="48">
        <f t="shared" si="140"/>
        <v>-7.951134896352352E-4</v>
      </c>
      <c r="I1024" s="23">
        <f t="shared" si="141"/>
        <v>1.3326066493201467</v>
      </c>
      <c r="N1024" s="50">
        <f t="shared" si="135"/>
        <v>42200</v>
      </c>
      <c r="O1024" s="51">
        <f t="shared" si="142"/>
        <v>163.72732394618313</v>
      </c>
      <c r="P1024" s="51">
        <f t="shared" si="136"/>
        <v>129.99327861300722</v>
      </c>
      <c r="Q1024" s="56">
        <f t="shared" si="137"/>
        <v>2107.3999020000001</v>
      </c>
      <c r="R1024" s="52">
        <f t="shared" si="138"/>
        <v>37.249313999999998</v>
      </c>
    </row>
    <row r="1025" spans="2:18">
      <c r="B1025" s="47">
        <v>42201</v>
      </c>
      <c r="C1025" s="183">
        <v>2124.290039</v>
      </c>
      <c r="D1025" s="23">
        <f t="shared" si="139"/>
        <v>8.0146805473277904E-3</v>
      </c>
      <c r="E1025" s="23">
        <f t="shared" si="143"/>
        <v>1.5491130434190505</v>
      </c>
      <c r="F1025" s="47">
        <v>42201</v>
      </c>
      <c r="G1025" s="183">
        <v>37.318477000000001</v>
      </c>
      <c r="H1025" s="48">
        <f t="shared" si="140"/>
        <v>1.8567590264884082E-3</v>
      </c>
      <c r="I1025" s="23">
        <f t="shared" si="141"/>
        <v>1.3344634083466351</v>
      </c>
      <c r="L1025" s="22"/>
      <c r="N1025" s="50">
        <f t="shared" si="135"/>
        <v>42201</v>
      </c>
      <c r="O1025" s="51">
        <f t="shared" si="142"/>
        <v>165.03954614448065</v>
      </c>
      <c r="P1025" s="51">
        <f t="shared" si="136"/>
        <v>130.23464480645478</v>
      </c>
      <c r="Q1025" s="56">
        <f t="shared" si="137"/>
        <v>2124.290039</v>
      </c>
      <c r="R1025" s="52">
        <f t="shared" si="138"/>
        <v>37.318477000000001</v>
      </c>
    </row>
    <row r="1026" spans="2:18">
      <c r="B1026" s="47">
        <v>42202</v>
      </c>
      <c r="C1026" s="183">
        <v>2126.639893</v>
      </c>
      <c r="D1026" s="23">
        <f t="shared" si="139"/>
        <v>1.1061832220924384E-3</v>
      </c>
      <c r="E1026" s="23">
        <f t="shared" si="143"/>
        <v>1.550219226641143</v>
      </c>
      <c r="F1026" s="47">
        <v>42202</v>
      </c>
      <c r="G1026" s="183">
        <v>36.913378999999999</v>
      </c>
      <c r="H1026" s="48">
        <f t="shared" si="140"/>
        <v>-1.085515896053324E-2</v>
      </c>
      <c r="I1026" s="23">
        <f t="shared" si="141"/>
        <v>1.3236082493861019</v>
      </c>
      <c r="L1026" s="22"/>
      <c r="N1026" s="50">
        <f t="shared" si="135"/>
        <v>42202</v>
      </c>
      <c r="O1026" s="51">
        <f t="shared" si="142"/>
        <v>165.22211012140744</v>
      </c>
      <c r="P1026" s="51">
        <f t="shared" si="136"/>
        <v>128.82092703491213</v>
      </c>
      <c r="Q1026" s="56">
        <f t="shared" si="137"/>
        <v>2126.639893</v>
      </c>
      <c r="R1026" s="52">
        <f t="shared" si="138"/>
        <v>36.913378999999999</v>
      </c>
    </row>
    <row r="1027" spans="2:18">
      <c r="B1027" s="47">
        <v>42205</v>
      </c>
      <c r="C1027" s="183">
        <v>2128.280029</v>
      </c>
      <c r="D1027" s="23">
        <f t="shared" si="139"/>
        <v>7.7123353389474403E-4</v>
      </c>
      <c r="E1027" s="23">
        <f t="shared" si="143"/>
        <v>1.5509904601750377</v>
      </c>
      <c r="F1027" s="47">
        <v>42205</v>
      </c>
      <c r="G1027" s="183">
        <v>37.209792</v>
      </c>
      <c r="H1027" s="48">
        <f t="shared" si="140"/>
        <v>8.0299611693634976E-3</v>
      </c>
      <c r="I1027" s="23">
        <f t="shared" si="141"/>
        <v>1.3316382105554654</v>
      </c>
      <c r="L1027" s="22"/>
      <c r="N1027" s="50">
        <f t="shared" si="135"/>
        <v>42205</v>
      </c>
      <c r="O1027" s="51">
        <f t="shared" si="142"/>
        <v>165.34953495327392</v>
      </c>
      <c r="P1027" s="51">
        <f t="shared" si="136"/>
        <v>129.85535407680388</v>
      </c>
      <c r="Q1027" s="56">
        <f t="shared" si="137"/>
        <v>2128.280029</v>
      </c>
      <c r="R1027" s="52">
        <f t="shared" si="138"/>
        <v>37.209792</v>
      </c>
    </row>
    <row r="1028" spans="2:18">
      <c r="B1028" s="47">
        <v>42206</v>
      </c>
      <c r="C1028" s="183">
        <v>2119.209961</v>
      </c>
      <c r="D1028" s="23">
        <f t="shared" si="139"/>
        <v>-4.2616891933443535E-3</v>
      </c>
      <c r="E1028" s="23">
        <f t="shared" si="143"/>
        <v>1.5467287709816935</v>
      </c>
      <c r="F1028" s="47">
        <v>42206</v>
      </c>
      <c r="G1028" s="183">
        <v>37.397519000000003</v>
      </c>
      <c r="H1028" s="48">
        <f t="shared" si="140"/>
        <v>5.0450967315269768E-3</v>
      </c>
      <c r="I1028" s="23">
        <f t="shared" si="141"/>
        <v>1.3366833072869924</v>
      </c>
      <c r="N1028" s="50">
        <f t="shared" ref="N1028:N1091" si="144">B1028</f>
        <v>42206</v>
      </c>
      <c r="O1028" s="51">
        <f t="shared" si="142"/>
        <v>164.64486662703902</v>
      </c>
      <c r="P1028" s="51">
        <f t="shared" ref="P1028:P1091" si="145">(R1028/$R$3)*100</f>
        <v>130.51048689922806</v>
      </c>
      <c r="Q1028" s="56">
        <f t="shared" ref="Q1028:Q1091" si="146">C1028</f>
        <v>2119.209961</v>
      </c>
      <c r="R1028" s="52">
        <f t="shared" ref="R1028:R1091" si="147">G1028</f>
        <v>37.397519000000003</v>
      </c>
    </row>
    <row r="1029" spans="2:18">
      <c r="B1029" s="47">
        <v>42207</v>
      </c>
      <c r="C1029" s="183">
        <v>2114.1499020000001</v>
      </c>
      <c r="D1029" s="23">
        <f t="shared" ref="D1029:D1092" si="148">C1029/C1028-1</f>
        <v>-2.3877100868345824E-3</v>
      </c>
      <c r="E1029" s="23">
        <f t="shared" si="143"/>
        <v>1.5443410608948589</v>
      </c>
      <c r="F1029" s="47">
        <v>42207</v>
      </c>
      <c r="G1029" s="183">
        <v>37.259193000000003</v>
      </c>
      <c r="H1029" s="48">
        <f t="shared" ref="H1029:H1092" si="149">G1029/G1028-1</f>
        <v>-3.6988015167530586E-3</v>
      </c>
      <c r="I1029" s="23">
        <f t="shared" ref="I1029:I1092" si="150">I1028+H1029</f>
        <v>1.3329845057702392</v>
      </c>
      <c r="L1029" s="22"/>
      <c r="N1029" s="50">
        <f t="shared" si="144"/>
        <v>42207</v>
      </c>
      <c r="O1029" s="51">
        <f t="shared" ref="O1029:O1092" si="151">(Q1029/$Q$3)*100</f>
        <v>164.25174241824811</v>
      </c>
      <c r="P1029" s="51">
        <f t="shared" si="145"/>
        <v>130.02775451233302</v>
      </c>
      <c r="Q1029" s="56">
        <f t="shared" si="146"/>
        <v>2114.1499020000001</v>
      </c>
      <c r="R1029" s="52">
        <f t="shared" si="147"/>
        <v>37.259193000000003</v>
      </c>
    </row>
    <row r="1030" spans="2:18">
      <c r="B1030" s="47">
        <v>42208</v>
      </c>
      <c r="C1030" s="183">
        <v>2102.1499020000001</v>
      </c>
      <c r="D1030" s="23">
        <f t="shared" si="148"/>
        <v>-5.676040279191108E-3</v>
      </c>
      <c r="E1030" s="23">
        <f t="shared" ref="E1030:E1093" si="152">E1029+D1030</f>
        <v>1.5386650206156678</v>
      </c>
      <c r="F1030" s="47">
        <v>42208</v>
      </c>
      <c r="G1030" s="183">
        <v>37.516086999999999</v>
      </c>
      <c r="H1030" s="48">
        <f t="shared" si="149"/>
        <v>6.8947816448947652E-3</v>
      </c>
      <c r="I1030" s="23">
        <f t="shared" si="150"/>
        <v>1.339879287415134</v>
      </c>
      <c r="N1030" s="50">
        <f t="shared" si="144"/>
        <v>42208</v>
      </c>
      <c r="O1030" s="51">
        <f t="shared" si="151"/>
        <v>163.31944291235482</v>
      </c>
      <c r="P1030" s="51">
        <f t="shared" si="145"/>
        <v>130.92426748747155</v>
      </c>
      <c r="Q1030" s="56">
        <f t="shared" si="146"/>
        <v>2102.1499020000001</v>
      </c>
      <c r="R1030" s="52">
        <f t="shared" si="147"/>
        <v>37.516086999999999</v>
      </c>
    </row>
    <row r="1031" spans="2:18">
      <c r="B1031" s="47">
        <v>42209</v>
      </c>
      <c r="C1031" s="183">
        <v>2079.6499020000001</v>
      </c>
      <c r="D1031" s="23">
        <f t="shared" si="148"/>
        <v>-1.0703328044585847E-2</v>
      </c>
      <c r="E1031" s="23">
        <f t="shared" si="152"/>
        <v>1.5279616925710819</v>
      </c>
      <c r="F1031" s="47">
        <v>42209</v>
      </c>
      <c r="G1031" s="183">
        <v>37.19003</v>
      </c>
      <c r="H1031" s="48">
        <f t="shared" si="149"/>
        <v>-8.6911249566086202E-3</v>
      </c>
      <c r="I1031" s="23">
        <f t="shared" si="150"/>
        <v>1.3311881624585253</v>
      </c>
      <c r="L1031" s="22"/>
      <c r="N1031" s="50">
        <f t="shared" si="144"/>
        <v>42209</v>
      </c>
      <c r="O1031" s="51">
        <f t="shared" si="151"/>
        <v>161.57138133880485</v>
      </c>
      <c r="P1031" s="51">
        <f t="shared" si="145"/>
        <v>129.78638831888549</v>
      </c>
      <c r="Q1031" s="56">
        <f t="shared" si="146"/>
        <v>2079.6499020000001</v>
      </c>
      <c r="R1031" s="52">
        <f t="shared" si="147"/>
        <v>37.19003</v>
      </c>
    </row>
    <row r="1032" spans="2:18">
      <c r="B1032" s="47">
        <v>42212</v>
      </c>
      <c r="C1032" s="183">
        <v>2067.639893</v>
      </c>
      <c r="D1032" s="23">
        <f t="shared" si="148"/>
        <v>-5.7750148178546956E-3</v>
      </c>
      <c r="E1032" s="23">
        <f t="shared" si="152"/>
        <v>1.5221866777532274</v>
      </c>
      <c r="F1032" s="47">
        <v>42212</v>
      </c>
      <c r="G1032" s="183">
        <v>37.249313999999998</v>
      </c>
      <c r="H1032" s="48">
        <f t="shared" si="149"/>
        <v>1.5940831454019921E-3</v>
      </c>
      <c r="I1032" s="23">
        <f t="shared" si="150"/>
        <v>1.3327822456039273</v>
      </c>
      <c r="L1032" s="22"/>
      <c r="N1032" s="50">
        <f t="shared" si="144"/>
        <v>42212</v>
      </c>
      <c r="O1032" s="51">
        <f t="shared" si="151"/>
        <v>160.63830421743202</v>
      </c>
      <c r="P1032" s="51">
        <f t="shared" si="145"/>
        <v>129.99327861300722</v>
      </c>
      <c r="Q1032" s="56">
        <f t="shared" si="146"/>
        <v>2067.639893</v>
      </c>
      <c r="R1032" s="52">
        <f t="shared" si="147"/>
        <v>37.249313999999998</v>
      </c>
    </row>
    <row r="1033" spans="2:18">
      <c r="B1033" s="47">
        <v>42213</v>
      </c>
      <c r="C1033" s="183">
        <v>2093.25</v>
      </c>
      <c r="D1033" s="23">
        <f t="shared" si="148"/>
        <v>1.2386154420169104E-2</v>
      </c>
      <c r="E1033" s="23">
        <f t="shared" si="152"/>
        <v>1.5345728321733965</v>
      </c>
      <c r="F1033" s="47">
        <v>42213</v>
      </c>
      <c r="G1033" s="183">
        <v>37.634650999999998</v>
      </c>
      <c r="H1033" s="48">
        <f t="shared" si="149"/>
        <v>1.0344807960758651E-2</v>
      </c>
      <c r="I1033" s="23">
        <f t="shared" si="150"/>
        <v>1.343127053564686</v>
      </c>
      <c r="L1033" s="22"/>
      <c r="N1033" s="50">
        <f t="shared" si="144"/>
        <v>42213</v>
      </c>
      <c r="O1033" s="51">
        <f t="shared" si="151"/>
        <v>162.62799505926324</v>
      </c>
      <c r="P1033" s="51">
        <f t="shared" si="145"/>
        <v>131.3380341164482</v>
      </c>
      <c r="Q1033" s="56">
        <f t="shared" si="146"/>
        <v>2093.25</v>
      </c>
      <c r="R1033" s="52">
        <f t="shared" si="147"/>
        <v>37.634650999999998</v>
      </c>
    </row>
    <row r="1034" spans="2:18">
      <c r="B1034" s="47">
        <v>42214</v>
      </c>
      <c r="C1034" s="183">
        <v>2108.570068</v>
      </c>
      <c r="D1034" s="23">
        <f t="shared" si="148"/>
        <v>7.3187951749671409E-3</v>
      </c>
      <c r="E1034" s="23">
        <f t="shared" si="152"/>
        <v>1.5418916273483636</v>
      </c>
      <c r="F1034" s="47">
        <v>42214</v>
      </c>
      <c r="G1034" s="183">
        <v>38.039749999999998</v>
      </c>
      <c r="H1034" s="48">
        <f t="shared" si="149"/>
        <v>1.0763989813536545E-2</v>
      </c>
      <c r="I1034" s="23">
        <f t="shared" si="150"/>
        <v>1.3538910433782225</v>
      </c>
      <c r="N1034" s="50">
        <f t="shared" si="144"/>
        <v>42214</v>
      </c>
      <c r="O1034" s="51">
        <f t="shared" si="151"/>
        <v>163.81823604481755</v>
      </c>
      <c r="P1034" s="51">
        <f t="shared" si="145"/>
        <v>132.75175537780754</v>
      </c>
      <c r="Q1034" s="56">
        <f t="shared" si="146"/>
        <v>2108.570068</v>
      </c>
      <c r="R1034" s="52">
        <f t="shared" si="147"/>
        <v>38.039749999999998</v>
      </c>
    </row>
    <row r="1035" spans="2:18">
      <c r="B1035" s="47">
        <v>42215</v>
      </c>
      <c r="C1035" s="183">
        <v>2108.6298830000001</v>
      </c>
      <c r="D1035" s="23">
        <f t="shared" si="148"/>
        <v>2.8367565729991995E-5</v>
      </c>
      <c r="E1035" s="23">
        <f t="shared" si="152"/>
        <v>1.5419199949140936</v>
      </c>
      <c r="F1035" s="47">
        <v>42215</v>
      </c>
      <c r="G1035" s="183">
        <v>39.531697000000001</v>
      </c>
      <c r="H1035" s="48">
        <f t="shared" si="149"/>
        <v>3.9220736203576578E-2</v>
      </c>
      <c r="I1035" s="23">
        <f t="shared" si="150"/>
        <v>1.3931117795817991</v>
      </c>
      <c r="L1035" s="22"/>
      <c r="N1035" s="50">
        <f t="shared" si="144"/>
        <v>42215</v>
      </c>
      <c r="O1035" s="51">
        <f t="shared" si="151"/>
        <v>163.82288316939631</v>
      </c>
      <c r="P1035" s="51">
        <f t="shared" si="145"/>
        <v>137.95837695604229</v>
      </c>
      <c r="Q1035" s="56">
        <f t="shared" si="146"/>
        <v>2108.6298830000001</v>
      </c>
      <c r="R1035" s="52">
        <f t="shared" si="147"/>
        <v>39.531697000000001</v>
      </c>
    </row>
    <row r="1036" spans="2:18">
      <c r="B1036" s="47">
        <v>42216</v>
      </c>
      <c r="C1036" s="183">
        <v>2103.8400879999999</v>
      </c>
      <c r="D1036" s="23">
        <f t="shared" si="148"/>
        <v>-2.2715200228432542E-3</v>
      </c>
      <c r="E1036" s="23">
        <f t="shared" si="152"/>
        <v>1.5396484748912505</v>
      </c>
      <c r="F1036" s="47">
        <v>42216</v>
      </c>
      <c r="G1036" s="183">
        <v>39.600864000000001</v>
      </c>
      <c r="H1036" s="48">
        <f t="shared" si="149"/>
        <v>1.7496592670940281E-3</v>
      </c>
      <c r="I1036" s="23">
        <f t="shared" si="150"/>
        <v>1.3948614388488931</v>
      </c>
      <c r="L1036" s="22"/>
      <c r="N1036" s="50">
        <f t="shared" si="144"/>
        <v>42216</v>
      </c>
      <c r="O1036" s="51">
        <f t="shared" si="151"/>
        <v>163.45075621007712</v>
      </c>
      <c r="P1036" s="51">
        <f t="shared" si="145"/>
        <v>138.19975710875664</v>
      </c>
      <c r="Q1036" s="56">
        <f t="shared" si="146"/>
        <v>2103.8400879999999</v>
      </c>
      <c r="R1036" s="52">
        <f t="shared" si="147"/>
        <v>39.600864000000001</v>
      </c>
    </row>
    <row r="1037" spans="2:18">
      <c r="B1037" s="47">
        <v>42219</v>
      </c>
      <c r="C1037" s="183">
        <v>2098.040039</v>
      </c>
      <c r="D1037" s="23">
        <f t="shared" si="148"/>
        <v>-2.7568868152492154E-3</v>
      </c>
      <c r="E1037" s="23">
        <f t="shared" si="152"/>
        <v>1.5368915880760012</v>
      </c>
      <c r="F1037" s="47">
        <v>42219</v>
      </c>
      <c r="G1037" s="183">
        <v>39.037674000000003</v>
      </c>
      <c r="H1037" s="48">
        <f t="shared" si="149"/>
        <v>-1.4221659406219E-2</v>
      </c>
      <c r="I1037" s="23">
        <f t="shared" si="150"/>
        <v>1.3806397794426741</v>
      </c>
      <c r="L1037" s="22"/>
      <c r="N1037" s="50">
        <f t="shared" si="144"/>
        <v>42219</v>
      </c>
      <c r="O1037" s="51">
        <f t="shared" si="151"/>
        <v>163.00014097533904</v>
      </c>
      <c r="P1037" s="51">
        <f t="shared" si="145"/>
        <v>136.23432723313371</v>
      </c>
      <c r="Q1037" s="56">
        <f t="shared" si="146"/>
        <v>2098.040039</v>
      </c>
      <c r="R1037" s="52">
        <f t="shared" si="147"/>
        <v>39.037674000000003</v>
      </c>
    </row>
    <row r="1038" spans="2:18">
      <c r="B1038" s="47">
        <v>42220</v>
      </c>
      <c r="C1038" s="183">
        <v>2093.320068</v>
      </c>
      <c r="D1038" s="23">
        <f t="shared" si="148"/>
        <v>-2.2497049209078135E-3</v>
      </c>
      <c r="E1038" s="23">
        <f t="shared" si="152"/>
        <v>1.5346418831550934</v>
      </c>
      <c r="F1038" s="47">
        <v>42220</v>
      </c>
      <c r="G1038" s="183">
        <v>39.828113999999999</v>
      </c>
      <c r="H1038" s="48">
        <f t="shared" si="149"/>
        <v>2.0248132611589531E-2</v>
      </c>
      <c r="I1038" s="23">
        <f t="shared" si="150"/>
        <v>1.4008879120542637</v>
      </c>
      <c r="N1038" s="50">
        <f t="shared" si="144"/>
        <v>42220</v>
      </c>
      <c r="O1038" s="51">
        <f t="shared" si="151"/>
        <v>162.63343875607814</v>
      </c>
      <c r="P1038" s="51">
        <f t="shared" si="145"/>
        <v>138.99281795720088</v>
      </c>
      <c r="Q1038" s="56">
        <f t="shared" si="146"/>
        <v>2093.320068</v>
      </c>
      <c r="R1038" s="52">
        <f t="shared" si="147"/>
        <v>39.828113999999999</v>
      </c>
    </row>
    <row r="1039" spans="2:18">
      <c r="B1039" s="47">
        <v>42221</v>
      </c>
      <c r="C1039" s="183">
        <v>2099.8400879999999</v>
      </c>
      <c r="D1039" s="23">
        <f t="shared" si="148"/>
        <v>3.1146789732108271E-3</v>
      </c>
      <c r="E1039" s="23">
        <f t="shared" si="152"/>
        <v>1.5377565621283042</v>
      </c>
      <c r="F1039" s="47">
        <v>42221</v>
      </c>
      <c r="G1039" s="183">
        <v>41.626356000000001</v>
      </c>
      <c r="H1039" s="48">
        <f t="shared" si="149"/>
        <v>4.5150066608727668E-2</v>
      </c>
      <c r="I1039" s="23">
        <f t="shared" si="150"/>
        <v>1.4460379786629913</v>
      </c>
      <c r="L1039" s="22"/>
      <c r="N1039" s="50">
        <f t="shared" si="144"/>
        <v>42221</v>
      </c>
      <c r="O1039" s="51">
        <f t="shared" si="151"/>
        <v>163.13998970811267</v>
      </c>
      <c r="P1039" s="51">
        <f t="shared" si="145"/>
        <v>145.26835294610328</v>
      </c>
      <c r="Q1039" s="56">
        <f t="shared" si="146"/>
        <v>2099.8400879999999</v>
      </c>
      <c r="R1039" s="52">
        <f t="shared" si="147"/>
        <v>41.626356000000001</v>
      </c>
    </row>
    <row r="1040" spans="2:18">
      <c r="B1040" s="47">
        <v>42222</v>
      </c>
      <c r="C1040" s="183">
        <v>2083.5600589999999</v>
      </c>
      <c r="D1040" s="23">
        <f t="shared" si="148"/>
        <v>-7.7529851406474837E-3</v>
      </c>
      <c r="E1040" s="23">
        <f t="shared" si="152"/>
        <v>1.5300035769876568</v>
      </c>
      <c r="F1040" s="47">
        <v>42222</v>
      </c>
      <c r="G1040" s="183">
        <v>41.428745999999997</v>
      </c>
      <c r="H1040" s="48">
        <f t="shared" si="149"/>
        <v>-4.7472327387966251E-3</v>
      </c>
      <c r="I1040" s="23">
        <f t="shared" si="150"/>
        <v>1.4412907459241948</v>
      </c>
      <c r="L1040" s="22"/>
      <c r="N1040" s="50">
        <f t="shared" si="144"/>
        <v>42222</v>
      </c>
      <c r="O1040" s="51">
        <f t="shared" si="151"/>
        <v>161.87516779206027</v>
      </c>
      <c r="P1040" s="51">
        <f t="shared" si="145"/>
        <v>144.57873026508645</v>
      </c>
      <c r="Q1040" s="56">
        <f t="shared" si="146"/>
        <v>2083.5600589999999</v>
      </c>
      <c r="R1040" s="52">
        <f t="shared" si="147"/>
        <v>41.428745999999997</v>
      </c>
    </row>
    <row r="1041" spans="2:18">
      <c r="B1041" s="47">
        <v>42223</v>
      </c>
      <c r="C1041" s="183">
        <v>2077.570068</v>
      </c>
      <c r="D1041" s="23">
        <f t="shared" si="148"/>
        <v>-2.8748828113334124E-3</v>
      </c>
      <c r="E1041" s="23">
        <f t="shared" si="152"/>
        <v>1.5271286941763234</v>
      </c>
      <c r="F1041" s="47">
        <v>42223</v>
      </c>
      <c r="G1041" s="183">
        <v>41.379345000000001</v>
      </c>
      <c r="H1041" s="48">
        <f t="shared" si="149"/>
        <v>-1.1924329063688344E-3</v>
      </c>
      <c r="I1041" s="23">
        <f t="shared" si="150"/>
        <v>1.440098313017826</v>
      </c>
      <c r="L1041" s="22"/>
      <c r="N1041" s="50">
        <f t="shared" si="144"/>
        <v>42223</v>
      </c>
      <c r="O1041" s="51">
        <f t="shared" si="151"/>
        <v>161.40979565459318</v>
      </c>
      <c r="P1041" s="51">
        <f t="shared" si="145"/>
        <v>144.40632982955734</v>
      </c>
      <c r="Q1041" s="56">
        <f t="shared" si="146"/>
        <v>2077.570068</v>
      </c>
      <c r="R1041" s="52">
        <f t="shared" si="147"/>
        <v>41.379345000000001</v>
      </c>
    </row>
    <row r="1042" spans="2:18">
      <c r="B1042" s="47">
        <v>42226</v>
      </c>
      <c r="C1042" s="183">
        <v>2104.179932</v>
      </c>
      <c r="D1042" s="23">
        <f t="shared" si="148"/>
        <v>1.2808166814617383E-2</v>
      </c>
      <c r="E1042" s="23">
        <f t="shared" si="152"/>
        <v>1.5399368609909407</v>
      </c>
      <c r="F1042" s="47">
        <v>42226</v>
      </c>
      <c r="G1042" s="183">
        <v>41.537432000000003</v>
      </c>
      <c r="H1042" s="48">
        <f t="shared" si="149"/>
        <v>3.8204326337210048E-3</v>
      </c>
      <c r="I1042" s="23">
        <f t="shared" si="150"/>
        <v>1.443918745651547</v>
      </c>
      <c r="L1042" s="22"/>
      <c r="N1042" s="50">
        <f t="shared" si="144"/>
        <v>42226</v>
      </c>
      <c r="O1042" s="51">
        <f t="shared" si="151"/>
        <v>163.47715924285052</v>
      </c>
      <c r="P1042" s="51">
        <f t="shared" si="145"/>
        <v>144.95802448455407</v>
      </c>
      <c r="Q1042" s="56">
        <f t="shared" si="146"/>
        <v>2104.179932</v>
      </c>
      <c r="R1042" s="52">
        <f t="shared" si="147"/>
        <v>41.537432000000003</v>
      </c>
    </row>
    <row r="1043" spans="2:18">
      <c r="B1043" s="47">
        <v>42227</v>
      </c>
      <c r="C1043" s="183">
        <v>2084.070068</v>
      </c>
      <c r="D1043" s="23">
        <f t="shared" si="148"/>
        <v>-9.5571028381046252E-3</v>
      </c>
      <c r="E1043" s="23">
        <f t="shared" si="152"/>
        <v>1.530379758152836</v>
      </c>
      <c r="F1043" s="47">
        <v>42227</v>
      </c>
      <c r="G1043" s="183">
        <v>41.260776999999997</v>
      </c>
      <c r="H1043" s="48">
        <f t="shared" si="149"/>
        <v>-6.6603780416663039E-3</v>
      </c>
      <c r="I1043" s="23">
        <f t="shared" si="150"/>
        <v>1.4372583676098807</v>
      </c>
      <c r="N1043" s="50">
        <f t="shared" si="144"/>
        <v>42227</v>
      </c>
      <c r="O1043" s="51">
        <f t="shared" si="151"/>
        <v>161.91479122028539</v>
      </c>
      <c r="P1043" s="51">
        <f t="shared" si="145"/>
        <v>143.99254924131384</v>
      </c>
      <c r="Q1043" s="56">
        <f t="shared" si="146"/>
        <v>2084.070068</v>
      </c>
      <c r="R1043" s="52">
        <f t="shared" si="147"/>
        <v>41.260776999999997</v>
      </c>
    </row>
    <row r="1044" spans="2:18">
      <c r="B1044" s="47">
        <v>42228</v>
      </c>
      <c r="C1044" s="183">
        <v>2086.0500489999999</v>
      </c>
      <c r="D1044" s="23">
        <f t="shared" si="148"/>
        <v>9.5005490957422722E-4</v>
      </c>
      <c r="E1044" s="23">
        <f t="shared" si="152"/>
        <v>1.5313298130624102</v>
      </c>
      <c r="F1044" s="47">
        <v>42228</v>
      </c>
      <c r="G1044" s="183">
        <v>40.332014999999998</v>
      </c>
      <c r="H1044" s="48">
        <f t="shared" si="149"/>
        <v>-2.2509561562546465E-2</v>
      </c>
      <c r="I1044" s="23">
        <f t="shared" si="150"/>
        <v>1.4147488060473341</v>
      </c>
      <c r="L1044" s="22"/>
      <c r="N1044" s="50">
        <f t="shared" si="144"/>
        <v>42228</v>
      </c>
      <c r="O1044" s="51">
        <f t="shared" si="151"/>
        <v>162.0686191626169</v>
      </c>
      <c r="P1044" s="51">
        <f t="shared" si="145"/>
        <v>140.75134008961848</v>
      </c>
      <c r="Q1044" s="56">
        <f t="shared" si="146"/>
        <v>2086.0500489999999</v>
      </c>
      <c r="R1044" s="52">
        <f t="shared" si="147"/>
        <v>40.332014999999998</v>
      </c>
    </row>
    <row r="1045" spans="2:18">
      <c r="B1045" s="47">
        <v>42229</v>
      </c>
      <c r="C1045" s="183">
        <v>2083.389893</v>
      </c>
      <c r="D1045" s="23">
        <f t="shared" si="148"/>
        <v>-1.2752119735933709E-3</v>
      </c>
      <c r="E1045" s="23">
        <f t="shared" si="152"/>
        <v>1.5300546010888167</v>
      </c>
      <c r="F1045" s="47">
        <v>42229</v>
      </c>
      <c r="G1045" s="183">
        <v>40.332014999999998</v>
      </c>
      <c r="H1045" s="48">
        <f t="shared" si="149"/>
        <v>0</v>
      </c>
      <c r="I1045" s="23">
        <f t="shared" si="150"/>
        <v>1.4147488060473341</v>
      </c>
      <c r="L1045" s="22"/>
      <c r="N1045" s="50">
        <f t="shared" si="144"/>
        <v>42229</v>
      </c>
      <c r="O1045" s="51">
        <f t="shared" si="151"/>
        <v>161.86194731891698</v>
      </c>
      <c r="P1045" s="51">
        <f t="shared" si="145"/>
        <v>140.75134008961848</v>
      </c>
      <c r="Q1045" s="56">
        <f t="shared" si="146"/>
        <v>2083.389893</v>
      </c>
      <c r="R1045" s="52">
        <f t="shared" si="147"/>
        <v>40.332014999999998</v>
      </c>
    </row>
    <row r="1046" spans="2:18">
      <c r="B1046" s="47">
        <v>42230</v>
      </c>
      <c r="C1046" s="183">
        <v>2091.540039</v>
      </c>
      <c r="D1046" s="23">
        <f t="shared" si="148"/>
        <v>3.9119638755009678E-3</v>
      </c>
      <c r="E1046" s="23">
        <f t="shared" si="152"/>
        <v>1.5339665649643177</v>
      </c>
      <c r="F1046" s="47">
        <v>42230</v>
      </c>
      <c r="G1046" s="183">
        <v>40.411060999999997</v>
      </c>
      <c r="H1046" s="48">
        <f t="shared" si="149"/>
        <v>1.9598822424318207E-3</v>
      </c>
      <c r="I1046" s="23">
        <f t="shared" si="150"/>
        <v>1.4167086882897659</v>
      </c>
      <c r="L1046" s="22"/>
      <c r="N1046" s="50">
        <f t="shared" si="144"/>
        <v>42230</v>
      </c>
      <c r="O1046" s="51">
        <f t="shared" si="151"/>
        <v>162.49514540964682</v>
      </c>
      <c r="P1046" s="51">
        <f t="shared" si="145"/>
        <v>141.02719614165861</v>
      </c>
      <c r="Q1046" s="56">
        <f t="shared" si="146"/>
        <v>2091.540039</v>
      </c>
      <c r="R1046" s="52">
        <f t="shared" si="147"/>
        <v>40.411060999999997</v>
      </c>
    </row>
    <row r="1047" spans="2:18">
      <c r="B1047" s="47">
        <v>42233</v>
      </c>
      <c r="C1047" s="183">
        <v>2102.4399410000001</v>
      </c>
      <c r="D1047" s="23">
        <f t="shared" si="148"/>
        <v>5.2114240209388818E-3</v>
      </c>
      <c r="E1047" s="23">
        <f t="shared" si="152"/>
        <v>1.5391779889852566</v>
      </c>
      <c r="F1047" s="47">
        <v>42233</v>
      </c>
      <c r="G1047" s="183">
        <v>40.272731</v>
      </c>
      <c r="H1047" s="48">
        <f t="shared" si="149"/>
        <v>-3.4230727077420031E-3</v>
      </c>
      <c r="I1047" s="23">
        <f t="shared" si="150"/>
        <v>1.4132856155820239</v>
      </c>
      <c r="L1047" s="22"/>
      <c r="N1047" s="50">
        <f t="shared" si="144"/>
        <v>42233</v>
      </c>
      <c r="O1047" s="51">
        <f t="shared" si="151"/>
        <v>163.34197651372062</v>
      </c>
      <c r="P1047" s="51">
        <f t="shared" si="145"/>
        <v>140.54444979549675</v>
      </c>
      <c r="Q1047" s="56">
        <f t="shared" si="146"/>
        <v>2102.4399410000001</v>
      </c>
      <c r="R1047" s="52">
        <f t="shared" si="147"/>
        <v>40.272731</v>
      </c>
    </row>
    <row r="1048" spans="2:18">
      <c r="B1048" s="47">
        <v>42234</v>
      </c>
      <c r="C1048" s="183">
        <v>2096.919922</v>
      </c>
      <c r="D1048" s="23">
        <f t="shared" si="148"/>
        <v>-2.6255299342222704E-3</v>
      </c>
      <c r="E1048" s="23">
        <f t="shared" si="152"/>
        <v>1.5365524590510344</v>
      </c>
      <c r="F1048" s="47">
        <v>42234</v>
      </c>
      <c r="G1048" s="183">
        <v>40.104765</v>
      </c>
      <c r="H1048" s="48">
        <f t="shared" si="149"/>
        <v>-4.1707129322816616E-3</v>
      </c>
      <c r="I1048" s="23">
        <f t="shared" si="150"/>
        <v>1.4091149026497423</v>
      </c>
      <c r="L1048" s="22"/>
      <c r="N1048" s="50">
        <f t="shared" si="144"/>
        <v>42234</v>
      </c>
      <c r="O1048" s="51">
        <f t="shared" si="151"/>
        <v>162.91311726486882</v>
      </c>
      <c r="P1048" s="51">
        <f t="shared" si="145"/>
        <v>139.95827924117427</v>
      </c>
      <c r="Q1048" s="56">
        <f t="shared" si="146"/>
        <v>2096.919922</v>
      </c>
      <c r="R1048" s="52">
        <f t="shared" si="147"/>
        <v>40.104765</v>
      </c>
    </row>
    <row r="1049" spans="2:18">
      <c r="B1049" s="47">
        <v>42235</v>
      </c>
      <c r="C1049" s="183">
        <v>2079.610107</v>
      </c>
      <c r="D1049" s="23">
        <f t="shared" si="148"/>
        <v>-8.2548765064381913E-3</v>
      </c>
      <c r="E1049" s="23">
        <f t="shared" si="152"/>
        <v>1.5282975825445964</v>
      </c>
      <c r="F1049" s="47">
        <v>42235</v>
      </c>
      <c r="G1049" s="183">
        <v>39.660144000000003</v>
      </c>
      <c r="H1049" s="48">
        <f t="shared" si="149"/>
        <v>-1.10864881018502E-2</v>
      </c>
      <c r="I1049" s="23">
        <f t="shared" si="150"/>
        <v>1.3980284145478921</v>
      </c>
      <c r="L1049" s="22"/>
      <c r="N1049" s="50">
        <f t="shared" si="144"/>
        <v>42235</v>
      </c>
      <c r="O1049" s="51">
        <f t="shared" si="151"/>
        <v>161.56828960056845</v>
      </c>
      <c r="P1049" s="51">
        <f t="shared" si="145"/>
        <v>138.40663344361155</v>
      </c>
      <c r="Q1049" s="56">
        <f t="shared" si="146"/>
        <v>2079.610107</v>
      </c>
      <c r="R1049" s="52">
        <f t="shared" si="147"/>
        <v>39.660144000000003</v>
      </c>
    </row>
    <row r="1050" spans="2:18">
      <c r="B1050" s="47">
        <v>42236</v>
      </c>
      <c r="C1050" s="183">
        <v>2035.7299800000001</v>
      </c>
      <c r="D1050" s="23">
        <f t="shared" si="148"/>
        <v>-2.1100170100298521E-2</v>
      </c>
      <c r="E1050" s="23">
        <f t="shared" si="152"/>
        <v>1.5071974124442979</v>
      </c>
      <c r="F1050" s="47">
        <v>42236</v>
      </c>
      <c r="G1050" s="183">
        <v>39.136481000000003</v>
      </c>
      <c r="H1050" s="48">
        <f t="shared" si="149"/>
        <v>-1.3203759421549277E-2</v>
      </c>
      <c r="I1050" s="23">
        <f t="shared" si="150"/>
        <v>1.3848246551263428</v>
      </c>
      <c r="N1050" s="50">
        <f t="shared" si="144"/>
        <v>42236</v>
      </c>
      <c r="O1050" s="51">
        <f t="shared" si="151"/>
        <v>158.15917120718217</v>
      </c>
      <c r="P1050" s="51">
        <f t="shared" si="145"/>
        <v>136.57914555327554</v>
      </c>
      <c r="Q1050" s="56">
        <f t="shared" si="146"/>
        <v>2035.7299800000001</v>
      </c>
      <c r="R1050" s="52">
        <f t="shared" si="147"/>
        <v>39.136481000000003</v>
      </c>
    </row>
    <row r="1051" spans="2:18">
      <c r="B1051" s="47">
        <v>42237</v>
      </c>
      <c r="C1051" s="183">
        <v>1970.8900149999999</v>
      </c>
      <c r="D1051" s="23">
        <f t="shared" si="148"/>
        <v>-3.1850965323014013E-2</v>
      </c>
      <c r="E1051" s="23">
        <f t="shared" si="152"/>
        <v>1.475346447121284</v>
      </c>
      <c r="F1051" s="47">
        <v>42237</v>
      </c>
      <c r="G1051" s="183">
        <v>37.822378999999998</v>
      </c>
      <c r="H1051" s="48">
        <f t="shared" si="149"/>
        <v>-3.3577418470505993E-2</v>
      </c>
      <c r="I1051" s="23">
        <f t="shared" si="150"/>
        <v>1.3512472366558368</v>
      </c>
      <c r="L1051" s="22"/>
      <c r="N1051" s="50">
        <f t="shared" si="144"/>
        <v>42237</v>
      </c>
      <c r="O1051" s="51">
        <f t="shared" si="151"/>
        <v>153.12164892954556</v>
      </c>
      <c r="P1051" s="51">
        <f t="shared" si="145"/>
        <v>131.99317042868907</v>
      </c>
      <c r="Q1051" s="56">
        <f t="shared" si="146"/>
        <v>1970.8900149999999</v>
      </c>
      <c r="R1051" s="52">
        <f t="shared" si="147"/>
        <v>37.822378999999998</v>
      </c>
    </row>
    <row r="1052" spans="2:18">
      <c r="B1052" s="47">
        <v>42240</v>
      </c>
      <c r="C1052" s="183">
        <v>1893.209961</v>
      </c>
      <c r="D1052" s="23">
        <f t="shared" si="148"/>
        <v>-3.9413693006101091E-2</v>
      </c>
      <c r="E1052" s="23">
        <f t="shared" si="152"/>
        <v>1.435932754115183</v>
      </c>
      <c r="F1052" s="47">
        <v>42240</v>
      </c>
      <c r="G1052" s="183">
        <v>36.725648</v>
      </c>
      <c r="H1052" s="48">
        <f t="shared" si="149"/>
        <v>-2.8996880391897073E-2</v>
      </c>
      <c r="I1052" s="23">
        <f t="shared" si="150"/>
        <v>1.3222503562639396</v>
      </c>
      <c r="L1052" s="22"/>
      <c r="N1052" s="50">
        <f t="shared" si="144"/>
        <v>42240</v>
      </c>
      <c r="O1052" s="51">
        <f t="shared" si="151"/>
        <v>147.08655926604845</v>
      </c>
      <c r="P1052" s="51">
        <f t="shared" si="145"/>
        <v>128.1657802532211</v>
      </c>
      <c r="Q1052" s="56">
        <f t="shared" si="146"/>
        <v>1893.209961</v>
      </c>
      <c r="R1052" s="52">
        <f t="shared" si="147"/>
        <v>36.725648</v>
      </c>
    </row>
    <row r="1053" spans="2:18">
      <c r="B1053" s="47">
        <v>42241</v>
      </c>
      <c r="C1053" s="183">
        <v>1867.6099850000001</v>
      </c>
      <c r="D1053" s="23">
        <f t="shared" si="148"/>
        <v>-1.3521995197235293E-2</v>
      </c>
      <c r="E1053" s="23">
        <f t="shared" si="152"/>
        <v>1.4224107589179478</v>
      </c>
      <c r="F1053" s="47">
        <v>42241</v>
      </c>
      <c r="G1053" s="183">
        <v>36.528041999999999</v>
      </c>
      <c r="H1053" s="48">
        <f t="shared" si="149"/>
        <v>-5.380599411070941E-3</v>
      </c>
      <c r="I1053" s="23">
        <f t="shared" si="150"/>
        <v>1.3168697568528687</v>
      </c>
      <c r="L1053" s="22"/>
      <c r="N1053" s="50">
        <f t="shared" si="144"/>
        <v>42241</v>
      </c>
      <c r="O1053" s="51">
        <f t="shared" si="151"/>
        <v>145.0976555180751</v>
      </c>
      <c r="P1053" s="51">
        <f t="shared" si="145"/>
        <v>127.47617153147115</v>
      </c>
      <c r="Q1053" s="56">
        <f t="shared" si="146"/>
        <v>1867.6099850000001</v>
      </c>
      <c r="R1053" s="52">
        <f t="shared" si="147"/>
        <v>36.528041999999999</v>
      </c>
    </row>
    <row r="1054" spans="2:18">
      <c r="B1054" s="47">
        <v>42242</v>
      </c>
      <c r="C1054" s="183">
        <v>1940.51001</v>
      </c>
      <c r="D1054" s="23">
        <f t="shared" si="148"/>
        <v>3.9033859095586321E-2</v>
      </c>
      <c r="E1054" s="23">
        <f t="shared" si="152"/>
        <v>1.4614446180135341</v>
      </c>
      <c r="F1054" s="47">
        <v>42242</v>
      </c>
      <c r="G1054" s="183">
        <v>37.219670000000001</v>
      </c>
      <c r="H1054" s="48">
        <f t="shared" si="149"/>
        <v>1.8934165702065409E-2</v>
      </c>
      <c r="I1054" s="23">
        <f t="shared" si="150"/>
        <v>1.3358039225549341</v>
      </c>
      <c r="N1054" s="50">
        <f t="shared" si="144"/>
        <v>42242</v>
      </c>
      <c r="O1054" s="51">
        <f t="shared" si="151"/>
        <v>150.76137695866757</v>
      </c>
      <c r="P1054" s="51">
        <f t="shared" si="145"/>
        <v>129.88982648631293</v>
      </c>
      <c r="Q1054" s="56">
        <f t="shared" si="146"/>
        <v>1940.51001</v>
      </c>
      <c r="R1054" s="52">
        <f t="shared" si="147"/>
        <v>37.219670000000001</v>
      </c>
    </row>
    <row r="1055" spans="2:18">
      <c r="B1055" s="47">
        <v>42243</v>
      </c>
      <c r="C1055" s="183">
        <v>1987.660034</v>
      </c>
      <c r="D1055" s="23">
        <f t="shared" si="148"/>
        <v>2.4297748404812358E-2</v>
      </c>
      <c r="E1055" s="23">
        <f t="shared" si="152"/>
        <v>1.4857423664183464</v>
      </c>
      <c r="F1055" s="47">
        <v>42243</v>
      </c>
      <c r="G1055" s="183">
        <v>38.128673999999997</v>
      </c>
      <c r="H1055" s="48">
        <f t="shared" si="149"/>
        <v>2.4422677578817664E-2</v>
      </c>
      <c r="I1055" s="23">
        <f t="shared" si="150"/>
        <v>1.3602266001337517</v>
      </c>
      <c r="L1055" s="22"/>
      <c r="N1055" s="50">
        <f t="shared" si="144"/>
        <v>42243</v>
      </c>
      <c r="O1055" s="51">
        <f t="shared" si="151"/>
        <v>154.42453896517233</v>
      </c>
      <c r="P1055" s="51">
        <f t="shared" si="145"/>
        <v>133.06208383935675</v>
      </c>
      <c r="Q1055" s="56">
        <f t="shared" si="146"/>
        <v>1987.660034</v>
      </c>
      <c r="R1055" s="52">
        <f t="shared" si="147"/>
        <v>38.128673999999997</v>
      </c>
    </row>
    <row r="1056" spans="2:18">
      <c r="B1056" s="47">
        <v>42244</v>
      </c>
      <c r="C1056" s="183">
        <v>1988.869995</v>
      </c>
      <c r="D1056" s="23">
        <f t="shared" si="148"/>
        <v>6.0873639319747319E-4</v>
      </c>
      <c r="E1056" s="23">
        <f t="shared" si="152"/>
        <v>1.4863511028115439</v>
      </c>
      <c r="F1056" s="47">
        <v>42244</v>
      </c>
      <c r="G1056" s="183">
        <v>38.286760999999998</v>
      </c>
      <c r="H1056" s="48">
        <f t="shared" si="149"/>
        <v>4.1461447098842807E-3</v>
      </c>
      <c r="I1056" s="23">
        <f t="shared" si="150"/>
        <v>1.364372744843636</v>
      </c>
      <c r="L1056" s="22"/>
      <c r="N1056" s="50">
        <f t="shared" si="144"/>
        <v>42244</v>
      </c>
      <c r="O1056" s="51">
        <f t="shared" si="151"/>
        <v>154.51854280204319</v>
      </c>
      <c r="P1056" s="51">
        <f t="shared" si="145"/>
        <v>133.61377849435348</v>
      </c>
      <c r="Q1056" s="56">
        <f t="shared" si="146"/>
        <v>1988.869995</v>
      </c>
      <c r="R1056" s="52">
        <f t="shared" si="147"/>
        <v>38.286760999999998</v>
      </c>
    </row>
    <row r="1057" spans="2:18">
      <c r="B1057" s="47">
        <v>42247</v>
      </c>
      <c r="C1057" s="183">
        <v>1972.1800539999999</v>
      </c>
      <c r="D1057" s="23">
        <f t="shared" si="148"/>
        <v>-8.3916701654499493E-3</v>
      </c>
      <c r="E1057" s="23">
        <f t="shared" si="152"/>
        <v>1.4779594326460939</v>
      </c>
      <c r="F1057" s="47">
        <v>42247</v>
      </c>
      <c r="G1057" s="183">
        <v>37.990347999999997</v>
      </c>
      <c r="H1057" s="48">
        <f t="shared" si="149"/>
        <v>-7.7419189364177354E-3</v>
      </c>
      <c r="I1057" s="23">
        <f t="shared" si="150"/>
        <v>1.3566308259072182</v>
      </c>
      <c r="L1057" s="22"/>
      <c r="N1057" s="50">
        <f t="shared" si="144"/>
        <v>42247</v>
      </c>
      <c r="O1057" s="51">
        <f t="shared" si="151"/>
        <v>153.22187415640246</v>
      </c>
      <c r="P1057" s="51">
        <f t="shared" si="145"/>
        <v>132.57935145246168</v>
      </c>
      <c r="Q1057" s="56">
        <f t="shared" si="146"/>
        <v>1972.1800539999999</v>
      </c>
      <c r="R1057" s="52">
        <f t="shared" si="147"/>
        <v>37.990347999999997</v>
      </c>
    </row>
    <row r="1058" spans="2:18">
      <c r="B1058" s="47">
        <v>42248</v>
      </c>
      <c r="C1058" s="183">
        <v>1913.849976</v>
      </c>
      <c r="D1058" s="23">
        <f t="shared" si="148"/>
        <v>-2.9576446573270077E-2</v>
      </c>
      <c r="E1058" s="23">
        <f t="shared" si="152"/>
        <v>1.4483829860728239</v>
      </c>
      <c r="F1058" s="47">
        <v>42248</v>
      </c>
      <c r="G1058" s="183">
        <v>36.784931999999998</v>
      </c>
      <c r="H1058" s="48">
        <f t="shared" si="149"/>
        <v>-3.1729532985588893E-2</v>
      </c>
      <c r="I1058" s="23">
        <f t="shared" si="150"/>
        <v>1.3249012929216293</v>
      </c>
      <c r="L1058" s="22"/>
      <c r="N1058" s="50">
        <f t="shared" si="144"/>
        <v>42248</v>
      </c>
      <c r="O1058" s="51">
        <f t="shared" si="151"/>
        <v>148.69011558155933</v>
      </c>
      <c r="P1058" s="51">
        <f t="shared" si="145"/>
        <v>128.37267054734284</v>
      </c>
      <c r="Q1058" s="56">
        <f t="shared" si="146"/>
        <v>1913.849976</v>
      </c>
      <c r="R1058" s="52">
        <f t="shared" si="147"/>
        <v>36.784931999999998</v>
      </c>
    </row>
    <row r="1059" spans="2:18">
      <c r="B1059" s="47">
        <v>42249</v>
      </c>
      <c r="C1059" s="183">
        <v>1948.8599850000001</v>
      </c>
      <c r="D1059" s="23">
        <f t="shared" si="148"/>
        <v>1.8292974600429224E-2</v>
      </c>
      <c r="E1059" s="23">
        <f t="shared" si="152"/>
        <v>1.4666759606732531</v>
      </c>
      <c r="F1059" s="47">
        <v>42249</v>
      </c>
      <c r="G1059" s="183">
        <v>37.067400999999997</v>
      </c>
      <c r="H1059" s="48">
        <f t="shared" si="149"/>
        <v>7.6789322323607134E-3</v>
      </c>
      <c r="I1059" s="23">
        <f t="shared" si="150"/>
        <v>1.33258022515399</v>
      </c>
      <c r="L1059" s="22"/>
      <c r="N1059" s="50">
        <f t="shared" si="144"/>
        <v>42249</v>
      </c>
      <c r="O1059" s="51">
        <f t="shared" si="151"/>
        <v>151.41010008922768</v>
      </c>
      <c r="P1059" s="51">
        <f t="shared" si="145"/>
        <v>129.35843558496305</v>
      </c>
      <c r="Q1059" s="56">
        <f t="shared" si="146"/>
        <v>1948.8599850000001</v>
      </c>
      <c r="R1059" s="52">
        <f t="shared" si="147"/>
        <v>37.067400999999997</v>
      </c>
    </row>
    <row r="1060" spans="2:18">
      <c r="B1060" s="47">
        <v>42250</v>
      </c>
      <c r="C1060" s="183">
        <v>1951.130005</v>
      </c>
      <c r="D1060" s="23">
        <f t="shared" si="148"/>
        <v>1.1647937858398905E-3</v>
      </c>
      <c r="E1060" s="23">
        <f t="shared" si="152"/>
        <v>1.467840754459093</v>
      </c>
      <c r="F1060" s="47">
        <v>42250</v>
      </c>
      <c r="G1060" s="183">
        <v>36.720511000000002</v>
      </c>
      <c r="H1060" s="48">
        <f t="shared" si="149"/>
        <v>-9.3583577656279893E-3</v>
      </c>
      <c r="I1060" s="23">
        <f t="shared" si="150"/>
        <v>1.323221867388362</v>
      </c>
      <c r="L1060" s="22"/>
      <c r="N1060" s="50">
        <f t="shared" si="144"/>
        <v>42250</v>
      </c>
      <c r="O1060" s="51">
        <f t="shared" si="151"/>
        <v>151.58646163292499</v>
      </c>
      <c r="P1060" s="51">
        <f t="shared" si="145"/>
        <v>128.14785306475704</v>
      </c>
      <c r="Q1060" s="56">
        <f t="shared" si="146"/>
        <v>1951.130005</v>
      </c>
      <c r="R1060" s="52">
        <f t="shared" si="147"/>
        <v>36.720511000000002</v>
      </c>
    </row>
    <row r="1061" spans="2:18">
      <c r="B1061" s="47">
        <v>42251</v>
      </c>
      <c r="C1061" s="183">
        <v>1921.219971</v>
      </c>
      <c r="D1061" s="23">
        <f t="shared" si="148"/>
        <v>-1.5329595630917514E-2</v>
      </c>
      <c r="E1061" s="23">
        <f t="shared" si="152"/>
        <v>1.4525111588281754</v>
      </c>
      <c r="F1061" s="47">
        <v>42251</v>
      </c>
      <c r="G1061" s="183">
        <v>35.818604000000001</v>
      </c>
      <c r="H1061" s="48">
        <f t="shared" si="149"/>
        <v>-2.4561395673388109E-2</v>
      </c>
      <c r="I1061" s="23">
        <f t="shared" si="150"/>
        <v>1.2986604717149739</v>
      </c>
      <c r="L1061" s="22"/>
      <c r="N1061" s="50">
        <f t="shared" si="144"/>
        <v>42251</v>
      </c>
      <c r="O1061" s="51">
        <f t="shared" si="151"/>
        <v>149.26270247297066</v>
      </c>
      <c r="P1061" s="51">
        <f t="shared" si="145"/>
        <v>125.00036294093834</v>
      </c>
      <c r="Q1061" s="56">
        <f t="shared" si="146"/>
        <v>1921.219971</v>
      </c>
      <c r="R1061" s="52">
        <f t="shared" si="147"/>
        <v>35.818604000000001</v>
      </c>
    </row>
    <row r="1062" spans="2:18">
      <c r="B1062" s="47">
        <v>42255</v>
      </c>
      <c r="C1062" s="183">
        <v>1969.410034</v>
      </c>
      <c r="D1062" s="23">
        <f t="shared" si="148"/>
        <v>2.5083053334552297E-2</v>
      </c>
      <c r="E1062" s="23">
        <f t="shared" si="152"/>
        <v>1.4775942121627277</v>
      </c>
      <c r="F1062" s="47">
        <v>42255</v>
      </c>
      <c r="G1062" s="183">
        <v>36.185312000000003</v>
      </c>
      <c r="H1062" s="48">
        <f t="shared" si="149"/>
        <v>1.0237919936801676E-2</v>
      </c>
      <c r="I1062" s="23">
        <f t="shared" si="150"/>
        <v>1.3088983916517756</v>
      </c>
      <c r="L1062" s="22"/>
      <c r="N1062" s="50">
        <f t="shared" si="144"/>
        <v>42255</v>
      </c>
      <c r="O1062" s="51">
        <f t="shared" si="151"/>
        <v>153.00666679995959</v>
      </c>
      <c r="P1062" s="51">
        <f t="shared" si="145"/>
        <v>126.28010664879881</v>
      </c>
      <c r="Q1062" s="56">
        <f t="shared" si="146"/>
        <v>1969.410034</v>
      </c>
      <c r="R1062" s="52">
        <f t="shared" si="147"/>
        <v>36.185312000000003</v>
      </c>
    </row>
    <row r="1063" spans="2:18">
      <c r="B1063" s="47">
        <v>42256</v>
      </c>
      <c r="C1063" s="183">
        <v>1942.040039</v>
      </c>
      <c r="D1063" s="23">
        <f t="shared" si="148"/>
        <v>-1.389756045083701E-2</v>
      </c>
      <c r="E1063" s="23">
        <f t="shared" si="152"/>
        <v>1.4636966517118908</v>
      </c>
      <c r="F1063" s="47">
        <v>42256</v>
      </c>
      <c r="G1063" s="183">
        <v>35.987093999999999</v>
      </c>
      <c r="H1063" s="48">
        <f t="shared" si="149"/>
        <v>-5.4778579772921665E-3</v>
      </c>
      <c r="I1063" s="23">
        <f t="shared" si="150"/>
        <v>1.3034205336744833</v>
      </c>
      <c r="L1063" s="22"/>
      <c r="N1063" s="50">
        <f t="shared" si="144"/>
        <v>42256</v>
      </c>
      <c r="O1063" s="51">
        <f t="shared" si="151"/>
        <v>150.88024739872608</v>
      </c>
      <c r="P1063" s="51">
        <f t="shared" si="145"/>
        <v>125.58836215921939</v>
      </c>
      <c r="Q1063" s="56">
        <f t="shared" si="146"/>
        <v>1942.040039</v>
      </c>
      <c r="R1063" s="52">
        <f t="shared" si="147"/>
        <v>35.987093999999999</v>
      </c>
    </row>
    <row r="1064" spans="2:18">
      <c r="B1064" s="47">
        <v>42257</v>
      </c>
      <c r="C1064" s="183">
        <v>1952.290039</v>
      </c>
      <c r="D1064" s="23">
        <f t="shared" si="148"/>
        <v>5.2779550339641101E-3</v>
      </c>
      <c r="E1064" s="23">
        <f t="shared" si="152"/>
        <v>1.4689746067458549</v>
      </c>
      <c r="F1064" s="47">
        <v>42257</v>
      </c>
      <c r="G1064" s="183">
        <v>35.749226999999998</v>
      </c>
      <c r="H1064" s="48">
        <f t="shared" si="149"/>
        <v>-6.6097862750462699E-3</v>
      </c>
      <c r="I1064" s="23">
        <f t="shared" si="150"/>
        <v>1.296810747399437</v>
      </c>
      <c r="L1064" s="22"/>
      <c r="N1064" s="50">
        <f t="shared" si="144"/>
        <v>42257</v>
      </c>
      <c r="O1064" s="51">
        <f t="shared" si="151"/>
        <v>151.67658656000995</v>
      </c>
      <c r="P1064" s="51">
        <f t="shared" si="145"/>
        <v>124.75824992671383</v>
      </c>
      <c r="Q1064" s="56">
        <f t="shared" si="146"/>
        <v>1952.290039</v>
      </c>
      <c r="R1064" s="52">
        <f t="shared" si="147"/>
        <v>35.749226999999998</v>
      </c>
    </row>
    <row r="1065" spans="2:18">
      <c r="B1065" s="47">
        <v>42258</v>
      </c>
      <c r="C1065" s="183">
        <v>1961.0500489999999</v>
      </c>
      <c r="D1065" s="23">
        <f t="shared" si="148"/>
        <v>4.4870433311676727E-3</v>
      </c>
      <c r="E1065" s="23">
        <f t="shared" si="152"/>
        <v>1.4734616500770226</v>
      </c>
      <c r="F1065" s="47">
        <v>42258</v>
      </c>
      <c r="G1065" s="183">
        <v>35.699672</v>
      </c>
      <c r="H1065" s="48">
        <f t="shared" si="149"/>
        <v>-1.3861838187437803E-3</v>
      </c>
      <c r="I1065" s="23">
        <f t="shared" si="150"/>
        <v>1.2954245635806934</v>
      </c>
      <c r="N1065" s="50">
        <f t="shared" si="144"/>
        <v>42258</v>
      </c>
      <c r="O1065" s="51">
        <f t="shared" si="151"/>
        <v>152.35716597622832</v>
      </c>
      <c r="P1065" s="51">
        <f t="shared" si="145"/>
        <v>124.58531205941064</v>
      </c>
      <c r="Q1065" s="56">
        <f t="shared" si="146"/>
        <v>1961.0500489999999</v>
      </c>
      <c r="R1065" s="52">
        <f t="shared" si="147"/>
        <v>35.699672</v>
      </c>
    </row>
    <row r="1066" spans="2:18">
      <c r="B1066" s="47">
        <v>42261</v>
      </c>
      <c r="C1066" s="183">
        <v>1953.030029</v>
      </c>
      <c r="D1066" s="23">
        <f t="shared" si="148"/>
        <v>-4.0896559494183471E-3</v>
      </c>
      <c r="E1066" s="23">
        <f t="shared" si="152"/>
        <v>1.4693719941276042</v>
      </c>
      <c r="F1066" s="47">
        <v>42261</v>
      </c>
      <c r="G1066" s="183">
        <v>35.650117000000002</v>
      </c>
      <c r="H1066" s="48">
        <f t="shared" si="149"/>
        <v>-1.3881079915804007E-3</v>
      </c>
      <c r="I1066" s="23">
        <f t="shared" si="150"/>
        <v>1.2940364555891128</v>
      </c>
      <c r="L1066" s="22"/>
      <c r="N1066" s="50">
        <f t="shared" si="144"/>
        <v>42261</v>
      </c>
      <c r="O1066" s="51">
        <f t="shared" si="151"/>
        <v>151.73407758595712</v>
      </c>
      <c r="P1066" s="51">
        <f t="shared" si="145"/>
        <v>124.41237419210742</v>
      </c>
      <c r="Q1066" s="56">
        <f t="shared" si="146"/>
        <v>1953.030029</v>
      </c>
      <c r="R1066" s="52">
        <f t="shared" si="147"/>
        <v>35.650117000000002</v>
      </c>
    </row>
    <row r="1067" spans="2:18">
      <c r="B1067" s="47">
        <v>42262</v>
      </c>
      <c r="C1067" s="183">
        <v>1978.089966</v>
      </c>
      <c r="D1067" s="23">
        <f t="shared" si="148"/>
        <v>1.2831311668480172E-2</v>
      </c>
      <c r="E1067" s="23">
        <f t="shared" si="152"/>
        <v>1.4822033057960844</v>
      </c>
      <c r="F1067" s="47">
        <v>42262</v>
      </c>
      <c r="G1067" s="183">
        <v>35.927625999999997</v>
      </c>
      <c r="H1067" s="48">
        <f t="shared" si="149"/>
        <v>7.7842381274650929E-3</v>
      </c>
      <c r="I1067" s="23">
        <f t="shared" si="150"/>
        <v>1.3018206937165779</v>
      </c>
      <c r="N1067" s="50">
        <f t="shared" si="144"/>
        <v>42262</v>
      </c>
      <c r="O1067" s="51">
        <f t="shared" si="151"/>
        <v>153.6810248261919</v>
      </c>
      <c r="P1067" s="51">
        <f t="shared" si="145"/>
        <v>125.3808297388221</v>
      </c>
      <c r="Q1067" s="56">
        <f t="shared" si="146"/>
        <v>1978.089966</v>
      </c>
      <c r="R1067" s="52">
        <f t="shared" si="147"/>
        <v>35.927625999999997</v>
      </c>
    </row>
    <row r="1068" spans="2:18">
      <c r="B1068" s="47">
        <v>42263</v>
      </c>
      <c r="C1068" s="183">
        <v>1995.3100589999999</v>
      </c>
      <c r="D1068" s="23">
        <f t="shared" si="148"/>
        <v>8.7054144634388653E-3</v>
      </c>
      <c r="E1068" s="23">
        <f t="shared" si="152"/>
        <v>1.4909087202595233</v>
      </c>
      <c r="F1068" s="47">
        <v>42263</v>
      </c>
      <c r="G1068" s="183">
        <v>35.887981000000003</v>
      </c>
      <c r="H1068" s="48">
        <f t="shared" si="149"/>
        <v>-1.1034684006115958E-3</v>
      </c>
      <c r="I1068" s="23">
        <f t="shared" si="150"/>
        <v>1.3007172253159665</v>
      </c>
      <c r="N1068" s="50">
        <f t="shared" si="144"/>
        <v>42263</v>
      </c>
      <c r="O1068" s="51">
        <f t="shared" si="151"/>
        <v>155.01888184246994</v>
      </c>
      <c r="P1068" s="51">
        <f t="shared" si="145"/>
        <v>125.24247595516285</v>
      </c>
      <c r="Q1068" s="56">
        <f t="shared" si="146"/>
        <v>1995.3100589999999</v>
      </c>
      <c r="R1068" s="52">
        <f t="shared" si="147"/>
        <v>35.887981000000003</v>
      </c>
    </row>
    <row r="1069" spans="2:18">
      <c r="B1069" s="47">
        <v>42264</v>
      </c>
      <c r="C1069" s="183">
        <v>1990.1999510000001</v>
      </c>
      <c r="D1069" s="23">
        <f t="shared" si="148"/>
        <v>-2.5610596092323634E-3</v>
      </c>
      <c r="E1069" s="23">
        <f t="shared" si="152"/>
        <v>1.488347660650291</v>
      </c>
      <c r="F1069" s="47">
        <v>42264</v>
      </c>
      <c r="G1069" s="183">
        <v>36.026735000000002</v>
      </c>
      <c r="H1069" s="48">
        <f t="shared" si="149"/>
        <v>3.8663083331436088E-3</v>
      </c>
      <c r="I1069" s="23">
        <f t="shared" si="150"/>
        <v>1.3045835336491101</v>
      </c>
      <c r="L1069" s="22"/>
      <c r="N1069" s="50">
        <f t="shared" si="144"/>
        <v>42264</v>
      </c>
      <c r="O1069" s="51">
        <f t="shared" si="151"/>
        <v>154.62186924551483</v>
      </c>
      <c r="P1069" s="51">
        <f t="shared" si="145"/>
        <v>125.72670198361182</v>
      </c>
      <c r="Q1069" s="56">
        <f t="shared" si="146"/>
        <v>1990.1999510000001</v>
      </c>
      <c r="R1069" s="52">
        <f t="shared" si="147"/>
        <v>36.026735000000002</v>
      </c>
    </row>
    <row r="1070" spans="2:18">
      <c r="B1070" s="47">
        <v>42265</v>
      </c>
      <c r="C1070" s="183">
        <v>1958.030029</v>
      </c>
      <c r="D1070" s="23">
        <f t="shared" si="148"/>
        <v>-1.6164165808483677E-2</v>
      </c>
      <c r="E1070" s="23">
        <f t="shared" si="152"/>
        <v>1.4721834948418073</v>
      </c>
      <c r="F1070" s="47">
        <v>42265</v>
      </c>
      <c r="G1070" s="183">
        <v>35.927625999999997</v>
      </c>
      <c r="H1070" s="48">
        <f t="shared" si="149"/>
        <v>-2.7509847894905404E-3</v>
      </c>
      <c r="I1070" s="23">
        <f t="shared" si="150"/>
        <v>1.3018325488596196</v>
      </c>
      <c r="N1070" s="50">
        <f t="shared" si="144"/>
        <v>42265</v>
      </c>
      <c r="O1070" s="51">
        <f t="shared" si="151"/>
        <v>152.12253571341265</v>
      </c>
      <c r="P1070" s="51">
        <f t="shared" si="145"/>
        <v>125.3808297388221</v>
      </c>
      <c r="Q1070" s="56">
        <f t="shared" si="146"/>
        <v>1958.030029</v>
      </c>
      <c r="R1070" s="52">
        <f t="shared" si="147"/>
        <v>35.927625999999997</v>
      </c>
    </row>
    <row r="1071" spans="2:18">
      <c r="B1071" s="47">
        <v>42268</v>
      </c>
      <c r="C1071" s="183">
        <v>1966.969971</v>
      </c>
      <c r="D1071" s="23">
        <f t="shared" si="148"/>
        <v>4.5657839091290953E-3</v>
      </c>
      <c r="E1071" s="23">
        <f t="shared" si="152"/>
        <v>1.4767492787509364</v>
      </c>
      <c r="F1071" s="47">
        <v>42268</v>
      </c>
      <c r="G1071" s="183">
        <v>35.630294999999997</v>
      </c>
      <c r="H1071" s="48">
        <f t="shared" si="149"/>
        <v>-8.2758320853150158E-3</v>
      </c>
      <c r="I1071" s="23">
        <f t="shared" si="150"/>
        <v>1.2935567167743045</v>
      </c>
      <c r="L1071" s="22"/>
      <c r="N1071" s="50">
        <f t="shared" si="144"/>
        <v>42268</v>
      </c>
      <c r="O1071" s="51">
        <f t="shared" si="151"/>
        <v>152.81709433918888</v>
      </c>
      <c r="P1071" s="51">
        <f t="shared" si="145"/>
        <v>124.34319904518614</v>
      </c>
      <c r="Q1071" s="56">
        <f t="shared" si="146"/>
        <v>1966.969971</v>
      </c>
      <c r="R1071" s="52">
        <f t="shared" si="147"/>
        <v>35.630294999999997</v>
      </c>
    </row>
    <row r="1072" spans="2:18">
      <c r="B1072" s="47">
        <v>42269</v>
      </c>
      <c r="C1072" s="183">
        <v>1942.73999</v>
      </c>
      <c r="D1072" s="23">
        <f t="shared" si="148"/>
        <v>-1.2318429542511833E-2</v>
      </c>
      <c r="E1072" s="23">
        <f t="shared" si="152"/>
        <v>1.4644308492084246</v>
      </c>
      <c r="F1072" s="47">
        <v>42269</v>
      </c>
      <c r="G1072" s="183">
        <v>35.164473000000001</v>
      </c>
      <c r="H1072" s="48">
        <f t="shared" si="149"/>
        <v>-1.3073762089255703E-2</v>
      </c>
      <c r="I1072" s="23">
        <f t="shared" si="150"/>
        <v>1.2804829546850489</v>
      </c>
      <c r="L1072" s="22"/>
      <c r="N1072" s="50">
        <f t="shared" si="144"/>
        <v>42269</v>
      </c>
      <c r="O1072" s="51">
        <f t="shared" si="151"/>
        <v>150.93462772968022</v>
      </c>
      <c r="P1072" s="51">
        <f t="shared" si="145"/>
        <v>122.7175656434524</v>
      </c>
      <c r="Q1072" s="56">
        <f t="shared" si="146"/>
        <v>1942.73999</v>
      </c>
      <c r="R1072" s="52">
        <f t="shared" si="147"/>
        <v>35.164473000000001</v>
      </c>
    </row>
    <row r="1073" spans="2:18">
      <c r="B1073" s="47">
        <v>42270</v>
      </c>
      <c r="C1073" s="183">
        <v>1938.76001</v>
      </c>
      <c r="D1073" s="23">
        <f t="shared" si="148"/>
        <v>-2.0486426492924981E-3</v>
      </c>
      <c r="E1073" s="23">
        <f t="shared" si="152"/>
        <v>1.4623822065591321</v>
      </c>
      <c r="F1073" s="47">
        <v>42270</v>
      </c>
      <c r="G1073" s="183">
        <v>35.441982000000003</v>
      </c>
      <c r="H1073" s="48">
        <f t="shared" si="149"/>
        <v>7.8917434650591645E-3</v>
      </c>
      <c r="I1073" s="23">
        <f t="shared" si="150"/>
        <v>1.2883746981501081</v>
      </c>
      <c r="N1073" s="50">
        <f t="shared" si="144"/>
        <v>42270</v>
      </c>
      <c r="O1073" s="51">
        <f t="shared" si="151"/>
        <v>150.62541661405811</v>
      </c>
      <c r="P1073" s="51">
        <f t="shared" si="145"/>
        <v>123.6860211901671</v>
      </c>
      <c r="Q1073" s="56">
        <f t="shared" si="146"/>
        <v>1938.76001</v>
      </c>
      <c r="R1073" s="52">
        <f t="shared" si="147"/>
        <v>35.441982000000003</v>
      </c>
    </row>
    <row r="1074" spans="2:18">
      <c r="B1074" s="47">
        <v>42271</v>
      </c>
      <c r="C1074" s="183">
        <v>1932.23999</v>
      </c>
      <c r="D1074" s="23">
        <f t="shared" si="148"/>
        <v>-3.3629845707411343E-3</v>
      </c>
      <c r="E1074" s="23">
        <f t="shared" si="152"/>
        <v>1.4590192219883908</v>
      </c>
      <c r="F1074" s="47">
        <v>42271</v>
      </c>
      <c r="G1074" s="183">
        <v>34.976163999999997</v>
      </c>
      <c r="H1074" s="48">
        <f t="shared" si="149"/>
        <v>-1.3143113723154798E-2</v>
      </c>
      <c r="I1074" s="23">
        <f t="shared" si="150"/>
        <v>1.2752315844269533</v>
      </c>
      <c r="L1074" s="22"/>
      <c r="N1074" s="50">
        <f t="shared" si="144"/>
        <v>42271</v>
      </c>
      <c r="O1074" s="51">
        <f t="shared" si="151"/>
        <v>150.11886566202358</v>
      </c>
      <c r="P1074" s="51">
        <f t="shared" si="145"/>
        <v>122.06040174770018</v>
      </c>
      <c r="Q1074" s="56">
        <f t="shared" si="146"/>
        <v>1932.23999</v>
      </c>
      <c r="R1074" s="52">
        <f t="shared" si="147"/>
        <v>34.976163999999997</v>
      </c>
    </row>
    <row r="1075" spans="2:18">
      <c r="B1075" s="47">
        <v>42272</v>
      </c>
      <c r="C1075" s="183">
        <v>1931.339966</v>
      </c>
      <c r="D1075" s="23">
        <f t="shared" si="148"/>
        <v>-4.6579307159455574E-4</v>
      </c>
      <c r="E1075" s="23">
        <f t="shared" si="152"/>
        <v>1.4585534289167963</v>
      </c>
      <c r="F1075" s="47">
        <v>42272</v>
      </c>
      <c r="G1075" s="183">
        <v>34.143633999999999</v>
      </c>
      <c r="H1075" s="48">
        <f t="shared" si="149"/>
        <v>-2.3802781803058726E-2</v>
      </c>
      <c r="I1075" s="23">
        <f t="shared" si="150"/>
        <v>1.2514288026238947</v>
      </c>
      <c r="L1075" s="22"/>
      <c r="N1075" s="50">
        <f t="shared" si="144"/>
        <v>42272</v>
      </c>
      <c r="O1075" s="51">
        <f t="shared" si="151"/>
        <v>150.04894133448258</v>
      </c>
      <c r="P1075" s="51">
        <f t="shared" si="145"/>
        <v>119.15502463810598</v>
      </c>
      <c r="Q1075" s="56">
        <f t="shared" si="146"/>
        <v>1931.339966</v>
      </c>
      <c r="R1075" s="52">
        <f t="shared" si="147"/>
        <v>34.143633999999999</v>
      </c>
    </row>
    <row r="1076" spans="2:18">
      <c r="B1076" s="47">
        <v>42275</v>
      </c>
      <c r="C1076" s="183">
        <v>1881.7700199999999</v>
      </c>
      <c r="D1076" s="23">
        <f t="shared" si="148"/>
        <v>-2.5666090316902812E-2</v>
      </c>
      <c r="E1076" s="23">
        <f t="shared" si="152"/>
        <v>1.4328873385998935</v>
      </c>
      <c r="F1076" s="47">
        <v>42275</v>
      </c>
      <c r="G1076" s="183">
        <v>32.300175000000003</v>
      </c>
      <c r="H1076" s="48">
        <f t="shared" si="149"/>
        <v>-5.3991294541172574E-2</v>
      </c>
      <c r="I1076" s="23">
        <f t="shared" si="150"/>
        <v>1.197437508082722</v>
      </c>
      <c r="L1076" s="22"/>
      <c r="N1076" s="50">
        <f t="shared" si="144"/>
        <v>42275</v>
      </c>
      <c r="O1076" s="51">
        <f t="shared" si="151"/>
        <v>146.19777165423608</v>
      </c>
      <c r="P1076" s="51">
        <f t="shared" si="145"/>
        <v>112.72169060680935</v>
      </c>
      <c r="Q1076" s="56">
        <f t="shared" si="146"/>
        <v>1881.7700199999999</v>
      </c>
      <c r="R1076" s="52">
        <f t="shared" si="147"/>
        <v>32.300175000000003</v>
      </c>
    </row>
    <row r="1077" spans="2:18">
      <c r="B1077" s="47">
        <v>42276</v>
      </c>
      <c r="C1077" s="183">
        <v>1884.089966</v>
      </c>
      <c r="D1077" s="23">
        <f t="shared" si="148"/>
        <v>1.2328530985949993E-3</v>
      </c>
      <c r="E1077" s="23">
        <f t="shared" si="152"/>
        <v>1.4341201916984885</v>
      </c>
      <c r="F1077" s="47">
        <v>42276</v>
      </c>
      <c r="G1077" s="183">
        <v>32.399284000000002</v>
      </c>
      <c r="H1077" s="48">
        <f t="shared" si="149"/>
        <v>3.0683734685648112E-3</v>
      </c>
      <c r="I1077" s="23">
        <f t="shared" si="150"/>
        <v>1.2005058815512868</v>
      </c>
      <c r="L1077" s="22"/>
      <c r="N1077" s="50">
        <f t="shared" si="144"/>
        <v>42276</v>
      </c>
      <c r="O1077" s="51">
        <f t="shared" si="151"/>
        <v>146.37801203002766</v>
      </c>
      <c r="P1077" s="51">
        <f t="shared" si="145"/>
        <v>113.06756285159902</v>
      </c>
      <c r="Q1077" s="56">
        <f t="shared" si="146"/>
        <v>1884.089966</v>
      </c>
      <c r="R1077" s="52">
        <f t="shared" si="147"/>
        <v>32.399284000000002</v>
      </c>
    </row>
    <row r="1078" spans="2:18">
      <c r="B1078" s="47">
        <v>42277</v>
      </c>
      <c r="C1078" s="183">
        <v>1920.030029</v>
      </c>
      <c r="D1078" s="23">
        <f t="shared" si="148"/>
        <v>1.9075555652102061E-2</v>
      </c>
      <c r="E1078" s="23">
        <f t="shared" si="152"/>
        <v>1.4531957473505905</v>
      </c>
      <c r="F1078" s="47">
        <v>42277</v>
      </c>
      <c r="G1078" s="183">
        <v>32.557861000000003</v>
      </c>
      <c r="H1078" s="48">
        <f t="shared" si="149"/>
        <v>4.8944600133755678E-3</v>
      </c>
      <c r="I1078" s="23">
        <f t="shared" si="150"/>
        <v>1.2054003415646624</v>
      </c>
      <c r="N1078" s="50">
        <f t="shared" si="144"/>
        <v>42277</v>
      </c>
      <c r="O1078" s="51">
        <f t="shared" si="151"/>
        <v>149.17025394475053</v>
      </c>
      <c r="P1078" s="51">
        <f t="shared" si="145"/>
        <v>113.62096751678604</v>
      </c>
      <c r="Q1078" s="56">
        <f t="shared" si="146"/>
        <v>1920.030029</v>
      </c>
      <c r="R1078" s="52">
        <f t="shared" si="147"/>
        <v>32.557861000000003</v>
      </c>
    </row>
    <row r="1079" spans="2:18">
      <c r="B1079" s="47">
        <v>42278</v>
      </c>
      <c r="C1079" s="183">
        <v>1923.8199460000001</v>
      </c>
      <c r="D1079" s="23">
        <f t="shared" si="148"/>
        <v>1.9738842324117378E-3</v>
      </c>
      <c r="E1079" s="23">
        <f t="shared" si="152"/>
        <v>1.4551696315830023</v>
      </c>
      <c r="F1079" s="47">
        <v>42278</v>
      </c>
      <c r="G1079" s="183">
        <v>32.438929000000002</v>
      </c>
      <c r="H1079" s="48">
        <f t="shared" si="149"/>
        <v>-3.6529426794961184E-3</v>
      </c>
      <c r="I1079" s="23">
        <f t="shared" si="150"/>
        <v>1.2017473988851664</v>
      </c>
      <c r="N1079" s="50">
        <f t="shared" si="144"/>
        <v>42278</v>
      </c>
      <c r="O1079" s="51">
        <f t="shared" si="151"/>
        <v>149.46469875695692</v>
      </c>
      <c r="P1079" s="51">
        <f t="shared" si="145"/>
        <v>113.20591663525832</v>
      </c>
      <c r="Q1079" s="56">
        <f t="shared" si="146"/>
        <v>1923.8199460000001</v>
      </c>
      <c r="R1079" s="52">
        <f t="shared" si="147"/>
        <v>32.438929000000002</v>
      </c>
    </row>
    <row r="1080" spans="2:18">
      <c r="B1080" s="47">
        <v>42279</v>
      </c>
      <c r="C1080" s="183">
        <v>1951.3599850000001</v>
      </c>
      <c r="D1080" s="23">
        <f t="shared" si="148"/>
        <v>1.4315289254205554E-2</v>
      </c>
      <c r="E1080" s="23">
        <f t="shared" si="152"/>
        <v>1.4694849208372078</v>
      </c>
      <c r="F1080" s="47">
        <v>42279</v>
      </c>
      <c r="G1080" s="183">
        <v>33.251637000000002</v>
      </c>
      <c r="H1080" s="48">
        <f t="shared" si="149"/>
        <v>2.5053478183573841E-2</v>
      </c>
      <c r="I1080" s="23">
        <f t="shared" si="150"/>
        <v>1.2268008770687402</v>
      </c>
      <c r="L1080" s="22"/>
      <c r="N1080" s="50">
        <f t="shared" si="144"/>
        <v>42279</v>
      </c>
      <c r="O1080" s="51">
        <f t="shared" si="151"/>
        <v>151.60432915295544</v>
      </c>
      <c r="P1080" s="51">
        <f t="shared" si="145"/>
        <v>116.04211859793124</v>
      </c>
      <c r="Q1080" s="56">
        <f t="shared" si="146"/>
        <v>1951.3599850000001</v>
      </c>
      <c r="R1080" s="52">
        <f t="shared" si="147"/>
        <v>33.251637000000002</v>
      </c>
    </row>
    <row r="1081" spans="2:18">
      <c r="B1081" s="47">
        <v>42282</v>
      </c>
      <c r="C1081" s="183">
        <v>1987.0500489999999</v>
      </c>
      <c r="D1081" s="23">
        <f t="shared" si="148"/>
        <v>1.8289841072046009E-2</v>
      </c>
      <c r="E1081" s="23">
        <f t="shared" si="152"/>
        <v>1.4877747619092538</v>
      </c>
      <c r="F1081" s="47">
        <v>42282</v>
      </c>
      <c r="G1081" s="183">
        <v>33.003860000000003</v>
      </c>
      <c r="H1081" s="48">
        <f t="shared" si="149"/>
        <v>-7.4515729857149715E-3</v>
      </c>
      <c r="I1081" s="23">
        <f t="shared" si="150"/>
        <v>1.2193493040830252</v>
      </c>
      <c r="L1081" s="22"/>
      <c r="N1081" s="50">
        <f t="shared" si="144"/>
        <v>42282</v>
      </c>
      <c r="O1081" s="51">
        <f t="shared" si="151"/>
        <v>154.37714823899714</v>
      </c>
      <c r="P1081" s="51">
        <f t="shared" si="145"/>
        <v>115.17742228178176</v>
      </c>
      <c r="Q1081" s="56">
        <f t="shared" si="146"/>
        <v>1987.0500489999999</v>
      </c>
      <c r="R1081" s="52">
        <f t="shared" si="147"/>
        <v>33.003860000000003</v>
      </c>
    </row>
    <row r="1082" spans="2:18">
      <c r="B1082" s="47">
        <v>42283</v>
      </c>
      <c r="C1082" s="183">
        <v>1979.920044</v>
      </c>
      <c r="D1082" s="23">
        <f t="shared" si="148"/>
        <v>-3.5882362417535285E-3</v>
      </c>
      <c r="E1082" s="23">
        <f t="shared" si="152"/>
        <v>1.4841865256675004</v>
      </c>
      <c r="F1082" s="47">
        <v>42283</v>
      </c>
      <c r="G1082" s="183">
        <v>31.983021000000001</v>
      </c>
      <c r="H1082" s="48">
        <f t="shared" si="149"/>
        <v>-3.0930897173845784E-2</v>
      </c>
      <c r="I1082" s="23">
        <f t="shared" si="150"/>
        <v>1.1884184069091794</v>
      </c>
      <c r="L1082" s="22"/>
      <c r="N1082" s="50">
        <f t="shared" si="144"/>
        <v>42283</v>
      </c>
      <c r="O1082" s="51">
        <f t="shared" si="151"/>
        <v>153.82320656078741</v>
      </c>
      <c r="P1082" s="51">
        <f t="shared" si="145"/>
        <v>111.61488127643536</v>
      </c>
      <c r="Q1082" s="56">
        <f t="shared" si="146"/>
        <v>1979.920044</v>
      </c>
      <c r="R1082" s="52">
        <f t="shared" si="147"/>
        <v>31.983021000000001</v>
      </c>
    </row>
    <row r="1083" spans="2:18">
      <c r="B1083" s="47">
        <v>42284</v>
      </c>
      <c r="C1083" s="183">
        <v>1995.829956</v>
      </c>
      <c r="D1083" s="23">
        <f t="shared" si="148"/>
        <v>8.035633584403401E-3</v>
      </c>
      <c r="E1083" s="23">
        <f t="shared" si="152"/>
        <v>1.4922221592519038</v>
      </c>
      <c r="F1083" s="47">
        <v>42284</v>
      </c>
      <c r="G1083" s="183">
        <v>32.617328999999998</v>
      </c>
      <c r="H1083" s="48">
        <f t="shared" si="149"/>
        <v>1.9832648079116666E-2</v>
      </c>
      <c r="I1083" s="23">
        <f t="shared" si="150"/>
        <v>1.2082510549882961</v>
      </c>
      <c r="N1083" s="50">
        <f t="shared" si="144"/>
        <v>42284</v>
      </c>
      <c r="O1083" s="51">
        <f t="shared" si="151"/>
        <v>155.05927348548792</v>
      </c>
      <c r="P1083" s="51">
        <f t="shared" si="145"/>
        <v>113.8284999371833</v>
      </c>
      <c r="Q1083" s="56">
        <f t="shared" si="146"/>
        <v>1995.829956</v>
      </c>
      <c r="R1083" s="52">
        <f t="shared" si="147"/>
        <v>32.617328999999998</v>
      </c>
    </row>
    <row r="1084" spans="2:18">
      <c r="B1084" s="47">
        <v>42285</v>
      </c>
      <c r="C1084" s="183">
        <v>2013.4300539999999</v>
      </c>
      <c r="D1084" s="23">
        <f t="shared" si="148"/>
        <v>8.8184356322988933E-3</v>
      </c>
      <c r="E1084" s="23">
        <f t="shared" si="152"/>
        <v>1.5010405948842027</v>
      </c>
      <c r="F1084" s="47">
        <v>42285</v>
      </c>
      <c r="G1084" s="183">
        <v>32.954304999999998</v>
      </c>
      <c r="H1084" s="48">
        <f t="shared" si="149"/>
        <v>1.0331195420691941E-2</v>
      </c>
      <c r="I1084" s="23">
        <f t="shared" si="150"/>
        <v>1.218582250408988</v>
      </c>
      <c r="N1084" s="50">
        <f t="shared" si="144"/>
        <v>42285</v>
      </c>
      <c r="O1084" s="51">
        <f t="shared" si="151"/>
        <v>156.4266537079107</v>
      </c>
      <c r="P1084" s="51">
        <f t="shared" si="145"/>
        <v>115.00448441447855</v>
      </c>
      <c r="Q1084" s="56">
        <f t="shared" si="146"/>
        <v>2013.4300539999999</v>
      </c>
      <c r="R1084" s="52">
        <f t="shared" si="147"/>
        <v>32.954304999999998</v>
      </c>
    </row>
    <row r="1085" spans="2:18">
      <c r="B1085" s="47">
        <v>42286</v>
      </c>
      <c r="C1085" s="183">
        <v>2014.8900149999999</v>
      </c>
      <c r="D1085" s="23">
        <f t="shared" si="148"/>
        <v>7.251113576554058E-4</v>
      </c>
      <c r="E1085" s="23">
        <f t="shared" si="152"/>
        <v>1.5017657062418581</v>
      </c>
      <c r="F1085" s="47">
        <v>42286</v>
      </c>
      <c r="G1085" s="183">
        <v>32.914659999999998</v>
      </c>
      <c r="H1085" s="48">
        <f t="shared" si="149"/>
        <v>-1.2030294676219633E-3</v>
      </c>
      <c r="I1085" s="23">
        <f t="shared" si="150"/>
        <v>1.2173792209413661</v>
      </c>
      <c r="N1085" s="50">
        <f t="shared" si="144"/>
        <v>42286</v>
      </c>
      <c r="O1085" s="51">
        <f t="shared" si="151"/>
        <v>156.54008045115432</v>
      </c>
      <c r="P1085" s="51">
        <f t="shared" si="145"/>
        <v>114.86613063081926</v>
      </c>
      <c r="Q1085" s="56">
        <f t="shared" si="146"/>
        <v>2014.8900149999999</v>
      </c>
      <c r="R1085" s="52">
        <f t="shared" si="147"/>
        <v>32.914659999999998</v>
      </c>
    </row>
    <row r="1086" spans="2:18">
      <c r="B1086" s="47">
        <v>42289</v>
      </c>
      <c r="C1086" s="183">
        <v>2017.459961</v>
      </c>
      <c r="D1086" s="23">
        <f t="shared" si="148"/>
        <v>1.2754770636946855E-3</v>
      </c>
      <c r="E1086" s="23">
        <f t="shared" si="152"/>
        <v>1.5030411833055528</v>
      </c>
      <c r="F1086" s="47">
        <v>42289</v>
      </c>
      <c r="G1086" s="183">
        <v>33.172350000000002</v>
      </c>
      <c r="H1086" s="48">
        <f t="shared" si="149"/>
        <v>7.8290342358087184E-3</v>
      </c>
      <c r="I1086" s="23">
        <f t="shared" si="150"/>
        <v>1.2252082551771748</v>
      </c>
      <c r="N1086" s="50">
        <f t="shared" si="144"/>
        <v>42289</v>
      </c>
      <c r="O1086" s="51">
        <f t="shared" si="151"/>
        <v>156.7397437333187</v>
      </c>
      <c r="P1086" s="51">
        <f t="shared" si="145"/>
        <v>115.76542150006281</v>
      </c>
      <c r="Q1086" s="56">
        <f t="shared" si="146"/>
        <v>2017.459961</v>
      </c>
      <c r="R1086" s="52">
        <f t="shared" si="147"/>
        <v>33.172350000000002</v>
      </c>
    </row>
    <row r="1087" spans="2:18">
      <c r="B1087" s="47">
        <v>42290</v>
      </c>
      <c r="C1087" s="183">
        <v>2003.6899410000001</v>
      </c>
      <c r="D1087" s="23">
        <f t="shared" si="148"/>
        <v>-6.8254241800043136E-3</v>
      </c>
      <c r="E1087" s="23">
        <f t="shared" si="152"/>
        <v>1.4962157591255485</v>
      </c>
      <c r="F1087" s="47">
        <v>42290</v>
      </c>
      <c r="G1087" s="183">
        <v>32.805638000000002</v>
      </c>
      <c r="H1087" s="48">
        <f t="shared" si="149"/>
        <v>-1.1054748909860135E-2</v>
      </c>
      <c r="I1087" s="23">
        <f t="shared" si="150"/>
        <v>1.2141535062673148</v>
      </c>
      <c r="N1087" s="50">
        <f t="shared" si="144"/>
        <v>42290</v>
      </c>
      <c r="O1087" s="51">
        <f t="shared" si="151"/>
        <v>155.66992849647366</v>
      </c>
      <c r="P1087" s="51">
        <f t="shared" si="145"/>
        <v>114.4856638329355</v>
      </c>
      <c r="Q1087" s="56">
        <f t="shared" si="146"/>
        <v>2003.6899410000001</v>
      </c>
      <c r="R1087" s="52">
        <f t="shared" si="147"/>
        <v>32.805638000000002</v>
      </c>
    </row>
    <row r="1088" spans="2:18">
      <c r="B1088" s="47">
        <v>42291</v>
      </c>
      <c r="C1088" s="183">
        <v>1994.23999</v>
      </c>
      <c r="D1088" s="23">
        <f t="shared" si="148"/>
        <v>-4.7162741133909281E-3</v>
      </c>
      <c r="E1088" s="23">
        <f t="shared" si="152"/>
        <v>1.4914994850121577</v>
      </c>
      <c r="F1088" s="47">
        <v>42291</v>
      </c>
      <c r="G1088" s="183">
        <v>32.756082999999997</v>
      </c>
      <c r="H1088" s="48">
        <f t="shared" si="149"/>
        <v>-1.5105635195999945E-3</v>
      </c>
      <c r="I1088" s="23">
        <f t="shared" si="150"/>
        <v>1.2126429427477148</v>
      </c>
      <c r="N1088" s="50">
        <f t="shared" si="144"/>
        <v>42291</v>
      </c>
      <c r="O1088" s="51">
        <f t="shared" si="151"/>
        <v>154.93574644247232</v>
      </c>
      <c r="P1088" s="51">
        <f t="shared" si="145"/>
        <v>114.31272596563227</v>
      </c>
      <c r="Q1088" s="56">
        <f t="shared" si="146"/>
        <v>1994.23999</v>
      </c>
      <c r="R1088" s="52">
        <f t="shared" si="147"/>
        <v>32.756082999999997</v>
      </c>
    </row>
    <row r="1089" spans="2:18">
      <c r="B1089" s="47">
        <v>42292</v>
      </c>
      <c r="C1089" s="183">
        <v>2023.8599850000001</v>
      </c>
      <c r="D1089" s="23">
        <f t="shared" si="148"/>
        <v>1.485277356212289E-2</v>
      </c>
      <c r="E1089" s="23">
        <f t="shared" si="152"/>
        <v>1.5063522585742806</v>
      </c>
      <c r="F1089" s="47">
        <v>42292</v>
      </c>
      <c r="G1089" s="183">
        <v>33.400303999999998</v>
      </c>
      <c r="H1089" s="48">
        <f t="shared" si="149"/>
        <v>1.9667217231071232E-2</v>
      </c>
      <c r="I1089" s="23">
        <f t="shared" si="150"/>
        <v>1.232310159978786</v>
      </c>
      <c r="N1089" s="50">
        <f t="shared" si="144"/>
        <v>42292</v>
      </c>
      <c r="O1089" s="51">
        <f t="shared" si="151"/>
        <v>157.23697200106085</v>
      </c>
      <c r="P1089" s="51">
        <f t="shared" si="145"/>
        <v>116.56093917947427</v>
      </c>
      <c r="Q1089" s="56">
        <f t="shared" si="146"/>
        <v>2023.8599850000001</v>
      </c>
      <c r="R1089" s="52">
        <f t="shared" si="147"/>
        <v>33.400303999999998</v>
      </c>
    </row>
    <row r="1090" spans="2:18">
      <c r="B1090" s="47">
        <v>42293</v>
      </c>
      <c r="C1090" s="183">
        <v>2033.1099850000001</v>
      </c>
      <c r="D1090" s="23">
        <f t="shared" si="148"/>
        <v>4.5704742761638606E-3</v>
      </c>
      <c r="E1090" s="23">
        <f t="shared" si="152"/>
        <v>1.5109227328504444</v>
      </c>
      <c r="F1090" s="47">
        <v>42293</v>
      </c>
      <c r="G1090" s="183">
        <v>33.618344999999998</v>
      </c>
      <c r="H1090" s="48">
        <f t="shared" si="149"/>
        <v>6.5281142351278909E-3</v>
      </c>
      <c r="I1090" s="23">
        <f t="shared" si="150"/>
        <v>1.2388382742139139</v>
      </c>
      <c r="L1090" s="22"/>
      <c r="N1090" s="50">
        <f t="shared" si="144"/>
        <v>42293</v>
      </c>
      <c r="O1090" s="51">
        <f t="shared" si="151"/>
        <v>157.95561953685359</v>
      </c>
      <c r="P1090" s="51">
        <f t="shared" si="145"/>
        <v>117.3218623057917</v>
      </c>
      <c r="Q1090" s="56">
        <f t="shared" si="146"/>
        <v>2033.1099850000001</v>
      </c>
      <c r="R1090" s="52">
        <f t="shared" si="147"/>
        <v>33.618344999999998</v>
      </c>
    </row>
    <row r="1091" spans="2:18">
      <c r="B1091" s="47">
        <v>42296</v>
      </c>
      <c r="C1091" s="183">
        <v>2033.660034</v>
      </c>
      <c r="D1091" s="23">
        <f t="shared" si="148"/>
        <v>2.7054561930150989E-4</v>
      </c>
      <c r="E1091" s="23">
        <f t="shared" si="152"/>
        <v>1.5111932784697459</v>
      </c>
      <c r="F1091" s="47">
        <v>42296</v>
      </c>
      <c r="G1091" s="183">
        <v>33.717458000000001</v>
      </c>
      <c r="H1091" s="48">
        <f t="shared" si="149"/>
        <v>2.9481820119343638E-3</v>
      </c>
      <c r="I1091" s="23">
        <f t="shared" si="150"/>
        <v>1.2417864562258483</v>
      </c>
      <c r="L1091" s="22"/>
      <c r="N1091" s="50">
        <f t="shared" si="144"/>
        <v>42296</v>
      </c>
      <c r="O1091" s="51">
        <f t="shared" si="151"/>
        <v>157.99835373776335</v>
      </c>
      <c r="P1091" s="51">
        <f t="shared" si="145"/>
        <v>117.66774850984827</v>
      </c>
      <c r="Q1091" s="56">
        <f t="shared" si="146"/>
        <v>2033.660034</v>
      </c>
      <c r="R1091" s="52">
        <f t="shared" si="147"/>
        <v>33.717458000000001</v>
      </c>
    </row>
    <row r="1092" spans="2:18">
      <c r="B1092" s="47">
        <v>42297</v>
      </c>
      <c r="C1092" s="183">
        <v>2030.7700199999999</v>
      </c>
      <c r="D1092" s="23">
        <f t="shared" si="148"/>
        <v>-1.421090030626071E-3</v>
      </c>
      <c r="E1092" s="23">
        <f t="shared" si="152"/>
        <v>1.5097721884391198</v>
      </c>
      <c r="F1092" s="47">
        <v>42297</v>
      </c>
      <c r="G1092" s="184">
        <v>33.955322000000002</v>
      </c>
      <c r="H1092" s="48">
        <f t="shared" si="149"/>
        <v>7.0546243432705324E-3</v>
      </c>
      <c r="I1092" s="23">
        <f t="shared" si="150"/>
        <v>1.2488410805691188</v>
      </c>
      <c r="L1092" s="22"/>
      <c r="N1092" s="50">
        <f t="shared" ref="N1092:N1155" si="153">B1092</f>
        <v>42297</v>
      </c>
      <c r="O1092" s="51">
        <f t="shared" si="151"/>
        <v>157.77382385241128</v>
      </c>
      <c r="P1092" s="51">
        <f t="shared" ref="P1092:P1155" si="154">(R1092/$R$3)*100</f>
        <v>118.49785027290368</v>
      </c>
      <c r="Q1092" s="56">
        <f t="shared" ref="Q1092:Q1155" si="155">C1092</f>
        <v>2030.7700199999999</v>
      </c>
      <c r="R1092" s="52">
        <f t="shared" ref="R1092:R1155" si="156">G1092</f>
        <v>33.955322000000002</v>
      </c>
    </row>
    <row r="1093" spans="2:18">
      <c r="B1093" s="47">
        <v>42298</v>
      </c>
      <c r="C1093" s="183">
        <v>2018.9399410000001</v>
      </c>
      <c r="D1093" s="23">
        <f t="shared" ref="D1093:D1156" si="157">C1093/C1092-1</f>
        <v>-5.8254154254255841E-3</v>
      </c>
      <c r="E1093" s="23">
        <f t="shared" si="152"/>
        <v>1.5039467730136942</v>
      </c>
      <c r="F1093" s="47">
        <v>42298</v>
      </c>
      <c r="G1093" s="183">
        <v>35.283405000000002</v>
      </c>
      <c r="H1093" s="48">
        <f t="shared" ref="H1093:H1156" si="158">G1093/G1092-1</f>
        <v>3.9112661043237962E-2</v>
      </c>
      <c r="I1093" s="23">
        <f t="shared" ref="I1093:I1156" si="159">I1092+H1093</f>
        <v>1.2879537416123568</v>
      </c>
      <c r="L1093" s="22"/>
      <c r="N1093" s="50">
        <f t="shared" si="153"/>
        <v>42298</v>
      </c>
      <c r="O1093" s="51">
        <f t="shared" ref="O1093:O1156" si="160">(Q1093/$Q$3)*100</f>
        <v>156.85472578521305</v>
      </c>
      <c r="P1093" s="51">
        <f t="shared" si="154"/>
        <v>123.13261652498011</v>
      </c>
      <c r="Q1093" s="56">
        <f t="shared" si="155"/>
        <v>2018.9399410000001</v>
      </c>
      <c r="R1093" s="52">
        <f t="shared" si="156"/>
        <v>35.283405000000002</v>
      </c>
    </row>
    <row r="1094" spans="2:18">
      <c r="B1094" s="47">
        <v>42299</v>
      </c>
      <c r="C1094" s="183">
        <v>2052.51001</v>
      </c>
      <c r="D1094" s="23">
        <f t="shared" si="157"/>
        <v>1.6627571884764603E-2</v>
      </c>
      <c r="E1094" s="23">
        <f t="shared" ref="E1094:E1157" si="161">E1093+D1094</f>
        <v>1.5205743448984588</v>
      </c>
      <c r="F1094" s="47">
        <v>42299</v>
      </c>
      <c r="G1094" s="183">
        <v>34.609451999999997</v>
      </c>
      <c r="H1094" s="48">
        <f t="shared" si="158"/>
        <v>-1.9101132671294208E-2</v>
      </c>
      <c r="I1094" s="23">
        <f t="shared" si="159"/>
        <v>1.2688526089410626</v>
      </c>
      <c r="L1094" s="22"/>
      <c r="N1094" s="50">
        <f t="shared" si="153"/>
        <v>42299</v>
      </c>
      <c r="O1094" s="51">
        <f t="shared" si="160"/>
        <v>159.46283901367173</v>
      </c>
      <c r="P1094" s="51">
        <f t="shared" si="154"/>
        <v>120.78064408057287</v>
      </c>
      <c r="Q1094" s="56">
        <f t="shared" si="155"/>
        <v>2052.51001</v>
      </c>
      <c r="R1094" s="52">
        <f t="shared" si="156"/>
        <v>34.609451999999997</v>
      </c>
    </row>
    <row r="1095" spans="2:18">
      <c r="B1095" s="47">
        <v>42300</v>
      </c>
      <c r="C1095" s="183">
        <v>2075.1499020000001</v>
      </c>
      <c r="D1095" s="23">
        <f t="shared" si="157"/>
        <v>1.1030344256396596E-2</v>
      </c>
      <c r="E1095" s="23">
        <f t="shared" si="161"/>
        <v>1.5316046891548554</v>
      </c>
      <c r="F1095" s="47">
        <v>42300</v>
      </c>
      <c r="G1095" s="183">
        <v>35.085186999999998</v>
      </c>
      <c r="H1095" s="48">
        <f t="shared" si="158"/>
        <v>1.3745811404352715E-2</v>
      </c>
      <c r="I1095" s="23">
        <f t="shared" si="159"/>
        <v>1.2825984203454153</v>
      </c>
      <c r="N1095" s="50">
        <f t="shared" si="153"/>
        <v>42300</v>
      </c>
      <c r="O1095" s="51">
        <f t="shared" si="160"/>
        <v>161.2217690240949</v>
      </c>
      <c r="P1095" s="51">
        <f t="shared" si="154"/>
        <v>122.44087203540069</v>
      </c>
      <c r="Q1095" s="56">
        <f t="shared" si="155"/>
        <v>2075.1499020000001</v>
      </c>
      <c r="R1095" s="52">
        <f t="shared" si="156"/>
        <v>35.085186999999998</v>
      </c>
    </row>
    <row r="1096" spans="2:18">
      <c r="B1096" s="47">
        <v>42303</v>
      </c>
      <c r="C1096" s="183">
        <v>2071.179932</v>
      </c>
      <c r="D1096" s="23">
        <f t="shared" si="157"/>
        <v>-1.9131003481598352E-3</v>
      </c>
      <c r="E1096" s="23">
        <f t="shared" si="161"/>
        <v>1.5296915888066955</v>
      </c>
      <c r="F1096" s="47">
        <v>42303</v>
      </c>
      <c r="G1096" s="183">
        <v>35.590649999999997</v>
      </c>
      <c r="H1096" s="48">
        <f t="shared" si="158"/>
        <v>1.4406735241285773E-2</v>
      </c>
      <c r="I1096" s="23">
        <f t="shared" si="159"/>
        <v>1.297005155586701</v>
      </c>
      <c r="L1096" s="22"/>
      <c r="N1096" s="50">
        <f t="shared" si="153"/>
        <v>42303</v>
      </c>
      <c r="O1096" s="51">
        <f t="shared" si="160"/>
        <v>160.91333560164395</v>
      </c>
      <c r="P1096" s="51">
        <f t="shared" si="154"/>
        <v>124.20484526152684</v>
      </c>
      <c r="Q1096" s="56">
        <f t="shared" si="155"/>
        <v>2071.179932</v>
      </c>
      <c r="R1096" s="52">
        <f t="shared" si="156"/>
        <v>35.590649999999997</v>
      </c>
    </row>
    <row r="1097" spans="2:18">
      <c r="B1097" s="47">
        <v>42304</v>
      </c>
      <c r="C1097" s="183">
        <v>2065.889893</v>
      </c>
      <c r="D1097" s="23">
        <f t="shared" si="157"/>
        <v>-2.5541185091011442E-3</v>
      </c>
      <c r="E1097" s="23">
        <f t="shared" si="161"/>
        <v>1.5271374702975944</v>
      </c>
      <c r="F1097" s="47">
        <v>42304</v>
      </c>
      <c r="G1097" s="183">
        <v>36.314157000000002</v>
      </c>
      <c r="H1097" s="48">
        <f t="shared" si="158"/>
        <v>2.0328569441693478E-2</v>
      </c>
      <c r="I1097" s="23">
        <f t="shared" si="159"/>
        <v>1.3173337250283945</v>
      </c>
      <c r="L1097" s="22"/>
      <c r="N1097" s="50">
        <f t="shared" si="153"/>
        <v>42304</v>
      </c>
      <c r="O1097" s="51">
        <f t="shared" si="160"/>
        <v>160.50234387282259</v>
      </c>
      <c r="P1097" s="51">
        <f t="shared" si="154"/>
        <v>126.72975208342059</v>
      </c>
      <c r="Q1097" s="56">
        <f t="shared" si="155"/>
        <v>2065.889893</v>
      </c>
      <c r="R1097" s="52">
        <f t="shared" si="156"/>
        <v>36.314157000000002</v>
      </c>
    </row>
    <row r="1098" spans="2:18">
      <c r="B1098" s="47">
        <v>42305</v>
      </c>
      <c r="C1098" s="183">
        <v>2090.3500979999999</v>
      </c>
      <c r="D1098" s="23">
        <f t="shared" si="157"/>
        <v>1.1840033238402548E-2</v>
      </c>
      <c r="E1098" s="23">
        <f t="shared" si="161"/>
        <v>1.5389775035359969</v>
      </c>
      <c r="F1098" s="47">
        <v>42305</v>
      </c>
      <c r="G1098" s="183">
        <v>36.918733000000003</v>
      </c>
      <c r="H1098" s="48">
        <f t="shared" si="158"/>
        <v>1.6648493313503154E-2</v>
      </c>
      <c r="I1098" s="23">
        <f t="shared" si="159"/>
        <v>1.3339822183418977</v>
      </c>
      <c r="L1098" s="22"/>
      <c r="N1098" s="50">
        <f t="shared" si="153"/>
        <v>42305</v>
      </c>
      <c r="O1098" s="51">
        <f t="shared" si="160"/>
        <v>162.40269695911832</v>
      </c>
      <c r="P1098" s="51">
        <f t="shared" si="154"/>
        <v>128.8396115136033</v>
      </c>
      <c r="Q1098" s="56">
        <f t="shared" si="155"/>
        <v>2090.3500979999999</v>
      </c>
      <c r="R1098" s="52">
        <f t="shared" si="156"/>
        <v>36.918733000000003</v>
      </c>
    </row>
    <row r="1099" spans="2:18">
      <c r="B1099" s="47">
        <v>42306</v>
      </c>
      <c r="C1099" s="183">
        <v>2089.4099120000001</v>
      </c>
      <c r="D1099" s="23">
        <f t="shared" si="157"/>
        <v>-4.4977441860072354E-4</v>
      </c>
      <c r="E1099" s="23">
        <f t="shared" si="161"/>
        <v>1.5385277291173962</v>
      </c>
      <c r="F1099" s="47">
        <v>42306</v>
      </c>
      <c r="G1099" s="183">
        <v>37.255710000000001</v>
      </c>
      <c r="H1099" s="48">
        <f t="shared" si="158"/>
        <v>9.1275342520555913E-3</v>
      </c>
      <c r="I1099" s="23">
        <f t="shared" si="159"/>
        <v>1.3431097525939533</v>
      </c>
      <c r="N1099" s="50">
        <f t="shared" si="153"/>
        <v>42306</v>
      </c>
      <c r="O1099" s="51">
        <f t="shared" si="160"/>
        <v>162.32965238051435</v>
      </c>
      <c r="P1099" s="51">
        <f t="shared" si="154"/>
        <v>130.01559948071525</v>
      </c>
      <c r="Q1099" s="56">
        <f t="shared" si="155"/>
        <v>2089.4099120000001</v>
      </c>
      <c r="R1099" s="52">
        <f t="shared" si="156"/>
        <v>37.255710000000001</v>
      </c>
    </row>
    <row r="1100" spans="2:18">
      <c r="B1100" s="47">
        <v>42307</v>
      </c>
      <c r="C1100" s="183">
        <v>2079.360107</v>
      </c>
      <c r="D1100" s="23">
        <f t="shared" si="157"/>
        <v>-4.809877153488018E-3</v>
      </c>
      <c r="E1100" s="23">
        <f t="shared" si="161"/>
        <v>1.5337178519639081</v>
      </c>
      <c r="F1100" s="47">
        <v>42307</v>
      </c>
      <c r="G1100" s="183">
        <v>37.057487000000002</v>
      </c>
      <c r="H1100" s="48">
        <f t="shared" si="158"/>
        <v>-5.3206072304083918E-3</v>
      </c>
      <c r="I1100" s="23">
        <f t="shared" si="159"/>
        <v>1.3377891453635449</v>
      </c>
      <c r="L1100" s="22"/>
      <c r="N1100" s="50">
        <f t="shared" si="153"/>
        <v>42307</v>
      </c>
      <c r="O1100" s="51">
        <f t="shared" si="160"/>
        <v>161.54886669419565</v>
      </c>
      <c r="P1100" s="51">
        <f t="shared" si="154"/>
        <v>129.3238375420523</v>
      </c>
      <c r="Q1100" s="56">
        <f t="shared" si="155"/>
        <v>2079.360107</v>
      </c>
      <c r="R1100" s="52">
        <f t="shared" si="156"/>
        <v>37.057487000000002</v>
      </c>
    </row>
    <row r="1101" spans="2:18">
      <c r="B1101" s="47">
        <v>42310</v>
      </c>
      <c r="C1101" s="183">
        <v>2104.0500489999999</v>
      </c>
      <c r="D1101" s="23">
        <f t="shared" si="157"/>
        <v>1.1873817294504763E-2</v>
      </c>
      <c r="E1101" s="23">
        <f t="shared" si="161"/>
        <v>1.5455916692584128</v>
      </c>
      <c r="F1101" s="47">
        <v>42310</v>
      </c>
      <c r="G1101" s="183">
        <v>37.434108999999999</v>
      </c>
      <c r="H1101" s="48">
        <f t="shared" si="158"/>
        <v>1.0163182408996052E-2</v>
      </c>
      <c r="I1101" s="23">
        <f t="shared" si="159"/>
        <v>1.3479523277725409</v>
      </c>
      <c r="L1101" s="22"/>
      <c r="N1101" s="50">
        <f t="shared" si="153"/>
        <v>42310</v>
      </c>
      <c r="O1101" s="51">
        <f t="shared" si="160"/>
        <v>163.46706842145687</v>
      </c>
      <c r="P1101" s="51">
        <f t="shared" si="154"/>
        <v>130.63817929282354</v>
      </c>
      <c r="Q1101" s="56">
        <f t="shared" si="155"/>
        <v>2104.0500489999999</v>
      </c>
      <c r="R1101" s="52">
        <f t="shared" si="156"/>
        <v>37.434108999999999</v>
      </c>
    </row>
    <row r="1102" spans="2:18">
      <c r="B1102" s="47">
        <v>42311</v>
      </c>
      <c r="C1102" s="183">
        <v>2109.790039</v>
      </c>
      <c r="D1102" s="23">
        <f t="shared" si="157"/>
        <v>2.7280672352485436E-3</v>
      </c>
      <c r="E1102" s="23">
        <f t="shared" si="161"/>
        <v>1.5483197364936614</v>
      </c>
      <c r="F1102" s="47">
        <v>42311</v>
      </c>
      <c r="G1102" s="183">
        <v>37.880108</v>
      </c>
      <c r="H1102" s="48">
        <f t="shared" si="158"/>
        <v>1.1914241100275724E-2</v>
      </c>
      <c r="I1102" s="23">
        <f t="shared" si="159"/>
        <v>1.3598665688728167</v>
      </c>
      <c r="N1102" s="50">
        <f t="shared" si="153"/>
        <v>42311</v>
      </c>
      <c r="O1102" s="51">
        <f t="shared" si="160"/>
        <v>163.91301757485957</v>
      </c>
      <c r="P1102" s="51">
        <f t="shared" si="154"/>
        <v>132.19463405781929</v>
      </c>
      <c r="Q1102" s="56">
        <f t="shared" si="155"/>
        <v>2109.790039</v>
      </c>
      <c r="R1102" s="52">
        <f t="shared" si="156"/>
        <v>37.880108</v>
      </c>
    </row>
    <row r="1103" spans="2:18">
      <c r="B1103" s="47">
        <v>42312</v>
      </c>
      <c r="C1103" s="183">
        <v>2102.3100589999999</v>
      </c>
      <c r="D1103" s="23">
        <f t="shared" si="157"/>
        <v>-3.5453670089111711E-3</v>
      </c>
      <c r="E1103" s="23">
        <f t="shared" si="161"/>
        <v>1.5447743694847502</v>
      </c>
      <c r="F1103" s="47">
        <v>42312</v>
      </c>
      <c r="G1103" s="183">
        <v>37.235886999999998</v>
      </c>
      <c r="H1103" s="48">
        <f t="shared" si="158"/>
        <v>-1.7006841691158847E-2</v>
      </c>
      <c r="I1103" s="23">
        <f t="shared" si="159"/>
        <v>1.3428597271816578</v>
      </c>
      <c r="N1103" s="50">
        <f t="shared" si="153"/>
        <v>42312</v>
      </c>
      <c r="O1103" s="51">
        <f t="shared" si="160"/>
        <v>163.33188577001857</v>
      </c>
      <c r="P1103" s="51">
        <f t="shared" si="154"/>
        <v>129.94642084397725</v>
      </c>
      <c r="Q1103" s="56">
        <f t="shared" si="155"/>
        <v>2102.3100589999999</v>
      </c>
      <c r="R1103" s="52">
        <f t="shared" si="156"/>
        <v>37.235886999999998</v>
      </c>
    </row>
    <row r="1104" spans="2:18">
      <c r="B1104" s="47">
        <v>42313</v>
      </c>
      <c r="C1104" s="183">
        <v>2099.929932</v>
      </c>
      <c r="D1104" s="23">
        <f t="shared" si="157"/>
        <v>-1.1321484144598548E-3</v>
      </c>
      <c r="E1104" s="23">
        <f t="shared" si="161"/>
        <v>1.5436422210702903</v>
      </c>
      <c r="F1104" s="47">
        <v>42313</v>
      </c>
      <c r="G1104" s="183">
        <v>37.216064000000003</v>
      </c>
      <c r="H1104" s="48">
        <f t="shared" si="158"/>
        <v>-5.3236277143053901E-4</v>
      </c>
      <c r="I1104" s="23">
        <f t="shared" si="159"/>
        <v>1.3423273644102274</v>
      </c>
      <c r="L1104" s="22"/>
      <c r="N1104" s="50">
        <f t="shared" si="153"/>
        <v>42313</v>
      </c>
      <c r="O1104" s="51">
        <f t="shared" si="160"/>
        <v>163.1469698345133</v>
      </c>
      <c r="P1104" s="51">
        <f t="shared" si="154"/>
        <v>129.87724220723928</v>
      </c>
      <c r="Q1104" s="56">
        <f t="shared" si="155"/>
        <v>2099.929932</v>
      </c>
      <c r="R1104" s="52">
        <f t="shared" si="156"/>
        <v>37.216064000000003</v>
      </c>
    </row>
    <row r="1105" spans="2:18">
      <c r="B1105" s="47">
        <v>42314</v>
      </c>
      <c r="C1105" s="183">
        <v>2099.1999510000001</v>
      </c>
      <c r="D1105" s="23">
        <f t="shared" si="157"/>
        <v>-3.4762159864287767E-4</v>
      </c>
      <c r="E1105" s="23">
        <f t="shared" si="161"/>
        <v>1.5432945994716474</v>
      </c>
      <c r="F1105" s="47">
        <v>42314</v>
      </c>
      <c r="G1105" s="183">
        <v>37.632331000000001</v>
      </c>
      <c r="H1105" s="48">
        <f t="shared" si="158"/>
        <v>1.1185143060802982E-2</v>
      </c>
      <c r="I1105" s="23">
        <f t="shared" si="159"/>
        <v>1.3535125074710304</v>
      </c>
      <c r="L1105" s="22"/>
      <c r="N1105" s="50">
        <f t="shared" si="153"/>
        <v>42314</v>
      </c>
      <c r="O1105" s="51">
        <f t="shared" si="160"/>
        <v>163.09025642404569</v>
      </c>
      <c r="P1105" s="51">
        <f t="shared" si="154"/>
        <v>131.32993774166982</v>
      </c>
      <c r="Q1105" s="56">
        <f t="shared" si="155"/>
        <v>2099.1999510000001</v>
      </c>
      <c r="R1105" s="52">
        <f t="shared" si="156"/>
        <v>37.632331000000001</v>
      </c>
    </row>
    <row r="1106" spans="2:18">
      <c r="B1106" s="47">
        <v>42317</v>
      </c>
      <c r="C1106" s="183">
        <v>2078.580078</v>
      </c>
      <c r="D1106" s="23">
        <f t="shared" si="157"/>
        <v>-9.8227293641929281E-3</v>
      </c>
      <c r="E1106" s="23">
        <f t="shared" si="161"/>
        <v>1.5334718701074546</v>
      </c>
      <c r="F1106" s="47">
        <v>42317</v>
      </c>
      <c r="G1106" s="183">
        <v>37.325087000000003</v>
      </c>
      <c r="H1106" s="48">
        <f t="shared" si="158"/>
        <v>-8.1643627124771134E-3</v>
      </c>
      <c r="I1106" s="23">
        <f t="shared" si="159"/>
        <v>1.3453481447585531</v>
      </c>
      <c r="L1106" s="22"/>
      <c r="N1106" s="50">
        <f t="shared" si="153"/>
        <v>42317</v>
      </c>
      <c r="O1106" s="51">
        <f t="shared" si="160"/>
        <v>161.48826497325547</v>
      </c>
      <c r="P1106" s="51">
        <f t="shared" si="154"/>
        <v>130.25771249493977</v>
      </c>
      <c r="Q1106" s="56">
        <f t="shared" si="155"/>
        <v>2078.580078</v>
      </c>
      <c r="R1106" s="52">
        <f t="shared" si="156"/>
        <v>37.325087000000003</v>
      </c>
    </row>
    <row r="1107" spans="2:18">
      <c r="B1107" s="47">
        <v>42318</v>
      </c>
      <c r="C1107" s="183">
        <v>2081.719971</v>
      </c>
      <c r="D1107" s="23">
        <f t="shared" si="157"/>
        <v>1.5105951573544107E-3</v>
      </c>
      <c r="E1107" s="23">
        <f t="shared" si="161"/>
        <v>1.534982465264809</v>
      </c>
      <c r="F1107" s="47">
        <v>42318</v>
      </c>
      <c r="G1107" s="183">
        <v>37.642240999999999</v>
      </c>
      <c r="H1107" s="48">
        <f t="shared" si="158"/>
        <v>8.4970732955020889E-3</v>
      </c>
      <c r="I1107" s="23">
        <f t="shared" si="159"/>
        <v>1.3538452180540552</v>
      </c>
      <c r="N1107" s="50">
        <f t="shared" si="153"/>
        <v>42318</v>
      </c>
      <c r="O1107" s="51">
        <f t="shared" si="160"/>
        <v>161.7322083642936</v>
      </c>
      <c r="P1107" s="51">
        <f t="shared" si="154"/>
        <v>131.36452182531372</v>
      </c>
      <c r="Q1107" s="56">
        <f t="shared" si="155"/>
        <v>2081.719971</v>
      </c>
      <c r="R1107" s="52">
        <f t="shared" si="156"/>
        <v>37.642240999999999</v>
      </c>
    </row>
    <row r="1108" spans="2:18">
      <c r="B1108" s="47">
        <v>42319</v>
      </c>
      <c r="C1108" s="183">
        <v>2075</v>
      </c>
      <c r="D1108" s="23">
        <f t="shared" si="157"/>
        <v>-3.2280859546982565E-3</v>
      </c>
      <c r="E1108" s="23">
        <f t="shared" si="161"/>
        <v>1.5317543793101107</v>
      </c>
      <c r="F1108" s="47">
        <v>42319</v>
      </c>
      <c r="G1108" s="183">
        <v>37.543131000000002</v>
      </c>
      <c r="H1108" s="48">
        <f t="shared" si="158"/>
        <v>-2.6329463221914651E-3</v>
      </c>
      <c r="I1108" s="23">
        <f t="shared" si="159"/>
        <v>1.3512122717318638</v>
      </c>
      <c r="L1108" s="22"/>
      <c r="N1108" s="50">
        <f t="shared" si="153"/>
        <v>42319</v>
      </c>
      <c r="O1108" s="51">
        <f t="shared" si="160"/>
        <v>161.2101228940505</v>
      </c>
      <c r="P1108" s="51">
        <f t="shared" si="154"/>
        <v>131.01864609070734</v>
      </c>
      <c r="Q1108" s="56">
        <f t="shared" si="155"/>
        <v>2075</v>
      </c>
      <c r="R1108" s="52">
        <f t="shared" si="156"/>
        <v>37.543131000000002</v>
      </c>
    </row>
    <row r="1109" spans="2:18">
      <c r="B1109" s="47">
        <v>42320</v>
      </c>
      <c r="C1109" s="183">
        <v>2045.969971</v>
      </c>
      <c r="D1109" s="23">
        <f t="shared" si="157"/>
        <v>-1.3990375421686796E-2</v>
      </c>
      <c r="E1109" s="23">
        <f t="shared" si="161"/>
        <v>1.5177640038884239</v>
      </c>
      <c r="F1109" s="47">
        <v>42320</v>
      </c>
      <c r="G1109" s="183">
        <v>37.126865000000002</v>
      </c>
      <c r="H1109" s="48">
        <f t="shared" si="158"/>
        <v>-1.1087674067461251E-2</v>
      </c>
      <c r="I1109" s="23">
        <f t="shared" si="159"/>
        <v>1.3401245976644025</v>
      </c>
      <c r="L1109" s="22"/>
      <c r="N1109" s="50">
        <f t="shared" si="153"/>
        <v>42320</v>
      </c>
      <c r="O1109" s="51">
        <f t="shared" si="160"/>
        <v>158.95473275298647</v>
      </c>
      <c r="P1109" s="51">
        <f t="shared" si="154"/>
        <v>129.56595404609351</v>
      </c>
      <c r="Q1109" s="56">
        <f t="shared" si="155"/>
        <v>2045.969971</v>
      </c>
      <c r="R1109" s="52">
        <f t="shared" si="156"/>
        <v>37.126865000000002</v>
      </c>
    </row>
    <row r="1110" spans="2:18">
      <c r="B1110" s="47">
        <v>42321</v>
      </c>
      <c r="C1110" s="183">
        <v>2023.040039</v>
      </c>
      <c r="D1110" s="23">
        <f t="shared" si="157"/>
        <v>-1.1207364880723381E-2</v>
      </c>
      <c r="E1110" s="23">
        <f t="shared" si="161"/>
        <v>1.5065566390077005</v>
      </c>
      <c r="F1110" s="47">
        <v>42321</v>
      </c>
      <c r="G1110" s="183">
        <v>37.235886999999998</v>
      </c>
      <c r="H1110" s="48">
        <f t="shared" si="158"/>
        <v>2.9364720129210209E-3</v>
      </c>
      <c r="I1110" s="23">
        <f t="shared" si="159"/>
        <v>1.3430610696773235</v>
      </c>
      <c r="N1110" s="50">
        <f t="shared" si="153"/>
        <v>42321</v>
      </c>
      <c r="O1110" s="51">
        <f t="shared" si="160"/>
        <v>157.17326906350587</v>
      </c>
      <c r="P1110" s="51">
        <f t="shared" si="154"/>
        <v>129.94642084397725</v>
      </c>
      <c r="Q1110" s="56">
        <f t="shared" si="155"/>
        <v>2023.040039</v>
      </c>
      <c r="R1110" s="52">
        <f t="shared" si="156"/>
        <v>37.235886999999998</v>
      </c>
    </row>
    <row r="1111" spans="2:18">
      <c r="B1111" s="47">
        <v>42324</v>
      </c>
      <c r="C1111" s="183">
        <v>2053.1899410000001</v>
      </c>
      <c r="D1111" s="23">
        <f t="shared" si="157"/>
        <v>1.490326509548634E-2</v>
      </c>
      <c r="E1111" s="23">
        <f t="shared" si="161"/>
        <v>1.5214599041031869</v>
      </c>
      <c r="F1111" s="47">
        <v>42324</v>
      </c>
      <c r="G1111" s="183">
        <v>37.592686</v>
      </c>
      <c r="H1111" s="48">
        <f t="shared" si="158"/>
        <v>9.5821270485647592E-3</v>
      </c>
      <c r="I1111" s="23">
        <f t="shared" si="159"/>
        <v>1.3526431967258883</v>
      </c>
      <c r="N1111" s="50">
        <f t="shared" si="153"/>
        <v>42324</v>
      </c>
      <c r="O1111" s="51">
        <f t="shared" si="160"/>
        <v>159.51566395828351</v>
      </c>
      <c r="P1111" s="51">
        <f t="shared" si="154"/>
        <v>131.19158395801051</v>
      </c>
      <c r="Q1111" s="56">
        <f t="shared" si="155"/>
        <v>2053.1899410000001</v>
      </c>
      <c r="R1111" s="52">
        <f t="shared" si="156"/>
        <v>37.592686</v>
      </c>
    </row>
    <row r="1112" spans="2:18">
      <c r="B1112" s="47">
        <v>42325</v>
      </c>
      <c r="C1112" s="183">
        <v>2050.4399410000001</v>
      </c>
      <c r="D1112" s="23">
        <f t="shared" si="157"/>
        <v>-1.3393792484004408E-3</v>
      </c>
      <c r="E1112" s="23">
        <f t="shared" si="161"/>
        <v>1.5201205248547864</v>
      </c>
      <c r="F1112" s="47">
        <v>42325</v>
      </c>
      <c r="G1112" s="183">
        <v>37.434108999999999</v>
      </c>
      <c r="H1112" s="48">
        <f t="shared" si="158"/>
        <v>-4.2182939521799856E-3</v>
      </c>
      <c r="I1112" s="23">
        <f t="shared" si="159"/>
        <v>1.3484249027737083</v>
      </c>
      <c r="N1112" s="50">
        <f t="shared" si="153"/>
        <v>42325</v>
      </c>
      <c r="O1112" s="51">
        <f t="shared" si="160"/>
        <v>159.30201198818295</v>
      </c>
      <c r="P1112" s="51">
        <f t="shared" si="154"/>
        <v>130.63817929282354</v>
      </c>
      <c r="Q1112" s="56">
        <f t="shared" si="155"/>
        <v>2050.4399410000001</v>
      </c>
      <c r="R1112" s="52">
        <f t="shared" si="156"/>
        <v>37.434108999999999</v>
      </c>
    </row>
    <row r="1113" spans="2:18">
      <c r="B1113" s="47">
        <v>42326</v>
      </c>
      <c r="C1113" s="183">
        <v>2083.580078</v>
      </c>
      <c r="D1113" s="23">
        <f t="shared" si="157"/>
        <v>1.616245193889343E-2</v>
      </c>
      <c r="E1113" s="23">
        <f t="shared" si="161"/>
        <v>1.5362829767936799</v>
      </c>
      <c r="F1113" s="47">
        <v>42326</v>
      </c>
      <c r="G1113" s="183">
        <v>37.731439999999999</v>
      </c>
      <c r="H1113" s="48">
        <f t="shared" si="158"/>
        <v>7.942782877508936E-3</v>
      </c>
      <c r="I1113" s="23">
        <f t="shared" si="159"/>
        <v>1.3563676856512172</v>
      </c>
      <c r="L1113" s="22"/>
      <c r="N1113" s="50">
        <f t="shared" si="153"/>
        <v>42326</v>
      </c>
      <c r="O1113" s="51">
        <f t="shared" si="160"/>
        <v>161.87672310071099</v>
      </c>
      <c r="P1113" s="51">
        <f t="shared" si="154"/>
        <v>131.67580998645948</v>
      </c>
      <c r="Q1113" s="56">
        <f t="shared" si="155"/>
        <v>2083.580078</v>
      </c>
      <c r="R1113" s="52">
        <f t="shared" si="156"/>
        <v>37.731439999999999</v>
      </c>
    </row>
    <row r="1114" spans="2:18">
      <c r="B1114" s="47">
        <v>42327</v>
      </c>
      <c r="C1114" s="183">
        <v>2081.23999</v>
      </c>
      <c r="D1114" s="23">
        <f t="shared" si="157"/>
        <v>-1.1231092218189076E-3</v>
      </c>
      <c r="E1114" s="23">
        <f t="shared" si="161"/>
        <v>1.535159867571861</v>
      </c>
      <c r="F1114" s="47">
        <v>42327</v>
      </c>
      <c r="G1114" s="183">
        <v>37.572862999999998</v>
      </c>
      <c r="H1114" s="48">
        <f t="shared" si="158"/>
        <v>-4.2027815529966928E-3</v>
      </c>
      <c r="I1114" s="23">
        <f t="shared" si="159"/>
        <v>1.3521649040982204</v>
      </c>
      <c r="L1114" s="22"/>
      <c r="N1114" s="50">
        <f t="shared" si="153"/>
        <v>42327</v>
      </c>
      <c r="O1114" s="51">
        <f t="shared" si="160"/>
        <v>161.69491786019876</v>
      </c>
      <c r="P1114" s="51">
        <f t="shared" si="154"/>
        <v>131.12240532127251</v>
      </c>
      <c r="Q1114" s="56">
        <f t="shared" si="155"/>
        <v>2081.23999</v>
      </c>
      <c r="R1114" s="52">
        <f t="shared" si="156"/>
        <v>37.572862999999998</v>
      </c>
    </row>
    <row r="1115" spans="2:18">
      <c r="B1115" s="47">
        <v>42328</v>
      </c>
      <c r="C1115" s="183">
        <v>2089.169922</v>
      </c>
      <c r="D1115" s="23">
        <f t="shared" si="157"/>
        <v>3.8101958630922805E-3</v>
      </c>
      <c r="E1115" s="23">
        <f t="shared" si="161"/>
        <v>1.5389700634349532</v>
      </c>
      <c r="F1115" s="47">
        <v>42328</v>
      </c>
      <c r="G1115" s="183">
        <v>37.969307999999998</v>
      </c>
      <c r="H1115" s="48">
        <f t="shared" si="158"/>
        <v>1.0551365223352871E-2</v>
      </c>
      <c r="I1115" s="23">
        <f t="shared" si="159"/>
        <v>1.3627162693215733</v>
      </c>
      <c r="L1115" s="22"/>
      <c r="N1115" s="50">
        <f t="shared" si="153"/>
        <v>42328</v>
      </c>
      <c r="O1115" s="51">
        <f t="shared" si="160"/>
        <v>162.31100716731274</v>
      </c>
      <c r="P1115" s="51">
        <f t="shared" si="154"/>
        <v>132.50592570878177</v>
      </c>
      <c r="Q1115" s="56">
        <f t="shared" si="155"/>
        <v>2089.169922</v>
      </c>
      <c r="R1115" s="52">
        <f t="shared" si="156"/>
        <v>37.969307999999998</v>
      </c>
    </row>
    <row r="1116" spans="2:18">
      <c r="B1116" s="47">
        <v>42331</v>
      </c>
      <c r="C1116" s="183">
        <v>2086.5900879999999</v>
      </c>
      <c r="D1116" s="23">
        <f t="shared" si="157"/>
        <v>-1.2348607802712408E-3</v>
      </c>
      <c r="E1116" s="23">
        <f t="shared" si="161"/>
        <v>1.537735202654682</v>
      </c>
      <c r="F1116" s="47">
        <v>42331</v>
      </c>
      <c r="G1116" s="183">
        <v>37.731439999999999</v>
      </c>
      <c r="H1116" s="48">
        <f t="shared" si="158"/>
        <v>-6.2647441454555253E-3</v>
      </c>
      <c r="I1116" s="23">
        <f t="shared" si="159"/>
        <v>1.3564515251761178</v>
      </c>
      <c r="N1116" s="50">
        <f t="shared" si="153"/>
        <v>42331</v>
      </c>
      <c r="O1116" s="51">
        <f t="shared" si="160"/>
        <v>162.1105756703555</v>
      </c>
      <c r="P1116" s="51">
        <f t="shared" si="154"/>
        <v>131.67580998645948</v>
      </c>
      <c r="Q1116" s="56">
        <f t="shared" si="155"/>
        <v>2086.5900879999999</v>
      </c>
      <c r="R1116" s="52">
        <f t="shared" si="156"/>
        <v>37.731439999999999</v>
      </c>
    </row>
    <row r="1117" spans="2:18">
      <c r="B1117" s="47">
        <v>42332</v>
      </c>
      <c r="C1117" s="183">
        <v>2089.139893</v>
      </c>
      <c r="D1117" s="23">
        <f t="shared" si="157"/>
        <v>1.2219961240418353E-3</v>
      </c>
      <c r="E1117" s="23">
        <f t="shared" si="161"/>
        <v>1.5389571987787238</v>
      </c>
      <c r="F1117" s="47">
        <v>42332</v>
      </c>
      <c r="G1117" s="183">
        <v>37.701708000000004</v>
      </c>
      <c r="H1117" s="48">
        <f t="shared" si="158"/>
        <v>-7.8799006875951427E-4</v>
      </c>
      <c r="I1117" s="23">
        <f t="shared" si="159"/>
        <v>1.3556635351073583</v>
      </c>
      <c r="L1117" s="22"/>
      <c r="N1117" s="50">
        <f t="shared" si="153"/>
        <v>42332</v>
      </c>
      <c r="O1117" s="51">
        <f t="shared" si="160"/>
        <v>162.30867416549086</v>
      </c>
      <c r="P1117" s="51">
        <f t="shared" si="154"/>
        <v>131.57205075589431</v>
      </c>
      <c r="Q1117" s="56">
        <f t="shared" si="155"/>
        <v>2089.139893</v>
      </c>
      <c r="R1117" s="52">
        <f t="shared" si="156"/>
        <v>37.701708000000004</v>
      </c>
    </row>
    <row r="1118" spans="2:18">
      <c r="B1118" s="47">
        <v>42333</v>
      </c>
      <c r="C1118" s="183">
        <v>2088.8701169999999</v>
      </c>
      <c r="D1118" s="23">
        <f t="shared" si="157"/>
        <v>-1.2913256833779752E-4</v>
      </c>
      <c r="E1118" s="23">
        <f t="shared" si="161"/>
        <v>1.5388280662103861</v>
      </c>
      <c r="F1118" s="47">
        <v>42333</v>
      </c>
      <c r="G1118" s="183">
        <v>37.543131000000002</v>
      </c>
      <c r="H1118" s="48">
        <f t="shared" si="158"/>
        <v>-4.2060959148058075E-3</v>
      </c>
      <c r="I1118" s="23">
        <f t="shared" si="159"/>
        <v>1.3514574391925525</v>
      </c>
      <c r="L1118" s="22"/>
      <c r="N1118" s="50">
        <f t="shared" si="153"/>
        <v>42333</v>
      </c>
      <c r="O1118" s="51">
        <f t="shared" si="160"/>
        <v>162.28771482953235</v>
      </c>
      <c r="P1118" s="51">
        <f t="shared" si="154"/>
        <v>131.01864609070734</v>
      </c>
      <c r="Q1118" s="56">
        <f t="shared" si="155"/>
        <v>2088.8701169999999</v>
      </c>
      <c r="R1118" s="52">
        <f t="shared" si="156"/>
        <v>37.543131000000002</v>
      </c>
    </row>
    <row r="1119" spans="2:18">
      <c r="B1119" s="47">
        <v>42335</v>
      </c>
      <c r="C1119" s="183">
        <v>2090.110107</v>
      </c>
      <c r="D1119" s="23">
        <f t="shared" si="157"/>
        <v>5.9361756861209258E-4</v>
      </c>
      <c r="E1119" s="23">
        <f t="shared" si="161"/>
        <v>1.5394216837789982</v>
      </c>
      <c r="F1119" s="47">
        <v>42335</v>
      </c>
      <c r="G1119" s="183">
        <v>37.344909000000001</v>
      </c>
      <c r="H1119" s="48">
        <f t="shared" si="158"/>
        <v>-5.2798473307940075E-3</v>
      </c>
      <c r="I1119" s="23">
        <f t="shared" si="159"/>
        <v>1.3461775918617584</v>
      </c>
      <c r="N1119" s="50">
        <f t="shared" si="153"/>
        <v>42335</v>
      </c>
      <c r="O1119" s="51">
        <f t="shared" si="160"/>
        <v>162.38405166822508</v>
      </c>
      <c r="P1119" s="51">
        <f t="shared" si="154"/>
        <v>130.32688764186105</v>
      </c>
      <c r="Q1119" s="56">
        <f t="shared" si="155"/>
        <v>2090.110107</v>
      </c>
      <c r="R1119" s="52">
        <f t="shared" si="156"/>
        <v>37.344909000000001</v>
      </c>
    </row>
    <row r="1120" spans="2:18">
      <c r="B1120" s="47">
        <v>42338</v>
      </c>
      <c r="C1120" s="183">
        <v>2080.4099120000001</v>
      </c>
      <c r="D1120" s="23">
        <f t="shared" si="157"/>
        <v>-4.6409971261862637E-3</v>
      </c>
      <c r="E1120" s="23">
        <f t="shared" si="161"/>
        <v>1.534780686652812</v>
      </c>
      <c r="F1120" s="47">
        <v>42338</v>
      </c>
      <c r="G1120" s="183">
        <v>37.315176999999998</v>
      </c>
      <c r="H1120" s="48">
        <f t="shared" si="158"/>
        <v>-7.9614600212318809E-4</v>
      </c>
      <c r="I1120" s="23">
        <f t="shared" si="159"/>
        <v>1.3453814458596351</v>
      </c>
      <c r="L1120" s="22"/>
      <c r="N1120" s="50">
        <f t="shared" si="153"/>
        <v>42338</v>
      </c>
      <c r="O1120" s="51">
        <f t="shared" si="160"/>
        <v>161.63042775109437</v>
      </c>
      <c r="P1120" s="51">
        <f t="shared" si="154"/>
        <v>130.22312841129582</v>
      </c>
      <c r="Q1120" s="56">
        <f t="shared" si="155"/>
        <v>2080.4099120000001</v>
      </c>
      <c r="R1120" s="52">
        <f t="shared" si="156"/>
        <v>37.315176999999998</v>
      </c>
    </row>
    <row r="1121" spans="2:18">
      <c r="B1121" s="47">
        <v>42339</v>
      </c>
      <c r="C1121" s="183">
        <v>2102.6298830000001</v>
      </c>
      <c r="D1121" s="23">
        <f t="shared" si="157"/>
        <v>1.0680573511899327E-2</v>
      </c>
      <c r="E1121" s="23">
        <f t="shared" si="161"/>
        <v>1.5454612601647113</v>
      </c>
      <c r="F1121" s="47">
        <v>42339</v>
      </c>
      <c r="G1121" s="183">
        <v>37.602595000000001</v>
      </c>
      <c r="H1121" s="48">
        <f t="shared" si="158"/>
        <v>7.7024423601153025E-3</v>
      </c>
      <c r="I1121" s="23">
        <f t="shared" si="159"/>
        <v>1.3530838882197505</v>
      </c>
      <c r="N1121" s="50">
        <f t="shared" si="153"/>
        <v>42339</v>
      </c>
      <c r="O1121" s="51">
        <f t="shared" si="160"/>
        <v>163.35673341644966</v>
      </c>
      <c r="P1121" s="51">
        <f t="shared" si="154"/>
        <v>131.22616455183774</v>
      </c>
      <c r="Q1121" s="56">
        <f t="shared" si="155"/>
        <v>2102.6298830000001</v>
      </c>
      <c r="R1121" s="52">
        <f t="shared" si="156"/>
        <v>37.602595000000001</v>
      </c>
    </row>
    <row r="1122" spans="2:18">
      <c r="B1122" s="47">
        <v>42340</v>
      </c>
      <c r="C1122" s="183">
        <v>2079.51001</v>
      </c>
      <c r="D1122" s="23">
        <f t="shared" si="157"/>
        <v>-1.0995693149292163E-2</v>
      </c>
      <c r="E1122" s="23">
        <f t="shared" si="161"/>
        <v>1.534465567015419</v>
      </c>
      <c r="F1122" s="47">
        <v>42340</v>
      </c>
      <c r="G1122" s="183">
        <v>37.140331000000003</v>
      </c>
      <c r="H1122" s="48">
        <f t="shared" si="158"/>
        <v>-1.2293406877902924E-2</v>
      </c>
      <c r="I1122" s="23">
        <f t="shared" si="159"/>
        <v>1.3407904813418474</v>
      </c>
      <c r="N1122" s="50">
        <f t="shared" si="153"/>
        <v>42340</v>
      </c>
      <c r="O1122" s="51">
        <f t="shared" si="160"/>
        <v>161.56051290193165</v>
      </c>
      <c r="P1122" s="51">
        <f t="shared" si="154"/>
        <v>129.61294791797536</v>
      </c>
      <c r="Q1122" s="56">
        <f t="shared" si="155"/>
        <v>2079.51001</v>
      </c>
      <c r="R1122" s="52">
        <f t="shared" si="156"/>
        <v>37.140331000000003</v>
      </c>
    </row>
    <row r="1123" spans="2:18">
      <c r="B1123" s="47">
        <v>42341</v>
      </c>
      <c r="C1123" s="183">
        <v>2049.6201169999999</v>
      </c>
      <c r="D1123" s="23">
        <f t="shared" si="157"/>
        <v>-1.4373526867514363E-2</v>
      </c>
      <c r="E1123" s="23">
        <f t="shared" si="161"/>
        <v>1.5200920401479046</v>
      </c>
      <c r="F1123" s="47">
        <v>42341</v>
      </c>
      <c r="G1123" s="183">
        <v>36.653210000000001</v>
      </c>
      <c r="H1123" s="48">
        <f t="shared" si="158"/>
        <v>-1.3115688171976725E-2</v>
      </c>
      <c r="I1123" s="23">
        <f t="shared" si="159"/>
        <v>1.3276747931698707</v>
      </c>
      <c r="N1123" s="50">
        <f t="shared" si="153"/>
        <v>42341</v>
      </c>
      <c r="O1123" s="51">
        <f t="shared" si="160"/>
        <v>159.23831852900634</v>
      </c>
      <c r="P1123" s="51">
        <f t="shared" si="154"/>
        <v>127.91298491003251</v>
      </c>
      <c r="Q1123" s="56">
        <f t="shared" si="155"/>
        <v>2049.6201169999999</v>
      </c>
      <c r="R1123" s="52">
        <f t="shared" si="156"/>
        <v>36.653210000000001</v>
      </c>
    </row>
    <row r="1124" spans="2:18">
      <c r="B1124" s="47">
        <v>42342</v>
      </c>
      <c r="C1124" s="183">
        <v>2091.6899410000001</v>
      </c>
      <c r="D1124" s="23">
        <f t="shared" si="157"/>
        <v>2.0525668952535936E-2</v>
      </c>
      <c r="E1124" s="23">
        <f t="shared" si="161"/>
        <v>1.5406177091004405</v>
      </c>
      <c r="F1124" s="47">
        <v>42342</v>
      </c>
      <c r="G1124" s="183">
        <v>37.319271999999998</v>
      </c>
      <c r="H1124" s="48">
        <f t="shared" si="158"/>
        <v>1.8171996395404344E-2</v>
      </c>
      <c r="I1124" s="23">
        <f t="shared" si="159"/>
        <v>1.345846789565275</v>
      </c>
      <c r="L1124" s="22"/>
      <c r="N1124" s="50">
        <f t="shared" si="153"/>
        <v>42342</v>
      </c>
      <c r="O1124" s="51">
        <f t="shared" si="160"/>
        <v>162.50679153969122</v>
      </c>
      <c r="P1124" s="51">
        <f t="shared" si="154"/>
        <v>130.23741921074304</v>
      </c>
      <c r="Q1124" s="56">
        <f t="shared" si="155"/>
        <v>2091.6899410000001</v>
      </c>
      <c r="R1124" s="52">
        <f t="shared" si="156"/>
        <v>37.319271999999998</v>
      </c>
    </row>
    <row r="1125" spans="2:18">
      <c r="B1125" s="47">
        <v>42345</v>
      </c>
      <c r="C1125" s="183">
        <v>2077.070068</v>
      </c>
      <c r="D1125" s="23">
        <f t="shared" si="157"/>
        <v>-6.9895029437349043E-3</v>
      </c>
      <c r="E1125" s="23">
        <f t="shared" si="161"/>
        <v>1.5336282061567057</v>
      </c>
      <c r="F1125" s="47">
        <v>42345</v>
      </c>
      <c r="G1125" s="183">
        <v>37.508153999999998</v>
      </c>
      <c r="H1125" s="48">
        <f t="shared" si="158"/>
        <v>5.0612455677054857E-3</v>
      </c>
      <c r="I1125" s="23">
        <f t="shared" si="159"/>
        <v>1.3509080351329805</v>
      </c>
      <c r="N1125" s="50">
        <f t="shared" si="153"/>
        <v>42345</v>
      </c>
      <c r="O1125" s="51">
        <f t="shared" si="160"/>
        <v>161.37094984184762</v>
      </c>
      <c r="P1125" s="51">
        <f t="shared" si="154"/>
        <v>130.89658277147282</v>
      </c>
      <c r="Q1125" s="56">
        <f t="shared" si="155"/>
        <v>2077.070068</v>
      </c>
      <c r="R1125" s="52">
        <f t="shared" si="156"/>
        <v>37.508153999999998</v>
      </c>
    </row>
    <row r="1126" spans="2:18">
      <c r="B1126" s="47">
        <v>42346</v>
      </c>
      <c r="C1126" s="183">
        <v>2063.5900879999999</v>
      </c>
      <c r="D1126" s="23">
        <f t="shared" si="157"/>
        <v>-6.4899014278222422E-3</v>
      </c>
      <c r="E1126" s="23">
        <f t="shared" si="161"/>
        <v>1.5271383047288833</v>
      </c>
      <c r="F1126" s="47">
        <v>42346</v>
      </c>
      <c r="G1126" s="183">
        <v>36.981271</v>
      </c>
      <c r="H1126" s="48">
        <f t="shared" si="158"/>
        <v>-1.4047158919097913E-2</v>
      </c>
      <c r="I1126" s="23">
        <f t="shared" si="159"/>
        <v>1.3368608762138825</v>
      </c>
      <c r="L1126" s="22"/>
      <c r="N1126" s="50">
        <f t="shared" si="153"/>
        <v>42346</v>
      </c>
      <c r="O1126" s="51">
        <f t="shared" si="160"/>
        <v>160.32366828406001</v>
      </c>
      <c r="P1126" s="51">
        <f t="shared" si="154"/>
        <v>129.05785767131511</v>
      </c>
      <c r="Q1126" s="56">
        <f t="shared" si="155"/>
        <v>2063.5900879999999</v>
      </c>
      <c r="R1126" s="52">
        <f t="shared" si="156"/>
        <v>36.981271</v>
      </c>
    </row>
    <row r="1127" spans="2:18">
      <c r="B1127" s="47">
        <v>42347</v>
      </c>
      <c r="C1127" s="183">
        <v>2047.619995</v>
      </c>
      <c r="D1127" s="23">
        <f t="shared" si="157"/>
        <v>-7.738985127360154E-3</v>
      </c>
      <c r="E1127" s="23">
        <f t="shared" si="161"/>
        <v>1.5193993196015232</v>
      </c>
      <c r="F1127" s="47">
        <v>42347</v>
      </c>
      <c r="G1127" s="183">
        <v>36.553798999999998</v>
      </c>
      <c r="H1127" s="48">
        <f t="shared" si="158"/>
        <v>-1.1559148413260334E-2</v>
      </c>
      <c r="I1127" s="23">
        <f t="shared" si="159"/>
        <v>1.3253017278006221</v>
      </c>
      <c r="L1127" s="22"/>
      <c r="N1127" s="50">
        <f t="shared" si="153"/>
        <v>42347</v>
      </c>
      <c r="O1127" s="51">
        <f t="shared" si="160"/>
        <v>159.08292579964584</v>
      </c>
      <c r="P1127" s="51">
        <f t="shared" si="154"/>
        <v>127.56605874059493</v>
      </c>
      <c r="Q1127" s="56">
        <f t="shared" si="155"/>
        <v>2047.619995</v>
      </c>
      <c r="R1127" s="52">
        <f t="shared" si="156"/>
        <v>36.553798999999998</v>
      </c>
    </row>
    <row r="1128" spans="2:18">
      <c r="B1128" s="47">
        <v>42348</v>
      </c>
      <c r="C1128" s="183">
        <v>2052.2299800000001</v>
      </c>
      <c r="D1128" s="23">
        <f t="shared" si="157"/>
        <v>2.2513869815967702E-3</v>
      </c>
      <c r="E1128" s="23">
        <f t="shared" si="161"/>
        <v>1.52165070658312</v>
      </c>
      <c r="F1128" s="47">
        <v>42348</v>
      </c>
      <c r="G1128" s="183">
        <v>37.060799000000003</v>
      </c>
      <c r="H1128" s="48">
        <f t="shared" si="158"/>
        <v>1.3869967386973991E-2</v>
      </c>
      <c r="I1128" s="23">
        <f t="shared" si="159"/>
        <v>1.339171695187596</v>
      </c>
      <c r="N1128" s="50">
        <f t="shared" si="153"/>
        <v>42348</v>
      </c>
      <c r="O1128" s="51">
        <f t="shared" si="160"/>
        <v>159.44108302778545</v>
      </c>
      <c r="P1128" s="51">
        <f t="shared" si="154"/>
        <v>129.33539581501179</v>
      </c>
      <c r="Q1128" s="56">
        <f t="shared" si="155"/>
        <v>2052.2299800000001</v>
      </c>
      <c r="R1128" s="52">
        <f t="shared" si="156"/>
        <v>37.060799000000003</v>
      </c>
    </row>
    <row r="1129" spans="2:18">
      <c r="B1129" s="47">
        <v>42349</v>
      </c>
      <c r="C1129" s="183">
        <v>2012.369995</v>
      </c>
      <c r="D1129" s="23">
        <f t="shared" si="157"/>
        <v>-1.9422767130611751E-2</v>
      </c>
      <c r="E1129" s="23">
        <f t="shared" si="161"/>
        <v>1.5022279394525082</v>
      </c>
      <c r="F1129" s="47">
        <v>42349</v>
      </c>
      <c r="G1129" s="183">
        <v>36.623387999999998</v>
      </c>
      <c r="H1129" s="48">
        <f t="shared" si="158"/>
        <v>-1.1802524818744553E-2</v>
      </c>
      <c r="I1129" s="23">
        <f t="shared" si="159"/>
        <v>1.3273691703688515</v>
      </c>
      <c r="L1129" s="22"/>
      <c r="N1129" s="50">
        <f t="shared" si="153"/>
        <v>42349</v>
      </c>
      <c r="O1129" s="51">
        <f t="shared" si="160"/>
        <v>156.34429600108425</v>
      </c>
      <c r="P1129" s="51">
        <f t="shared" si="154"/>
        <v>127.80891159596297</v>
      </c>
      <c r="Q1129" s="56">
        <f t="shared" si="155"/>
        <v>2012.369995</v>
      </c>
      <c r="R1129" s="52">
        <f t="shared" si="156"/>
        <v>36.623387999999998</v>
      </c>
    </row>
    <row r="1130" spans="2:18">
      <c r="B1130" s="47">
        <v>42352</v>
      </c>
      <c r="C1130" s="183">
        <v>2021.9399410000001</v>
      </c>
      <c r="D1130" s="23">
        <f t="shared" si="157"/>
        <v>4.7555598740678384E-3</v>
      </c>
      <c r="E1130" s="23">
        <f t="shared" si="161"/>
        <v>1.506983499326576</v>
      </c>
      <c r="F1130" s="47">
        <v>42352</v>
      </c>
      <c r="G1130" s="183">
        <v>36.315209000000003</v>
      </c>
      <c r="H1130" s="48">
        <f t="shared" si="158"/>
        <v>-8.4148140527030568E-3</v>
      </c>
      <c r="I1130" s="23">
        <f t="shared" si="159"/>
        <v>1.3189543563161483</v>
      </c>
      <c r="N1130" s="50">
        <f t="shared" si="153"/>
        <v>42352</v>
      </c>
      <c r="O1130" s="51">
        <f t="shared" si="160"/>
        <v>157.08780066168637</v>
      </c>
      <c r="P1130" s="51">
        <f t="shared" si="154"/>
        <v>126.73342337060458</v>
      </c>
      <c r="Q1130" s="56">
        <f t="shared" si="155"/>
        <v>2021.9399410000001</v>
      </c>
      <c r="R1130" s="52">
        <f t="shared" si="156"/>
        <v>36.315209000000003</v>
      </c>
    </row>
    <row r="1131" spans="2:18">
      <c r="B1131" s="47">
        <v>42353</v>
      </c>
      <c r="C1131" s="183">
        <v>2043.410034</v>
      </c>
      <c r="D1131" s="23">
        <f t="shared" si="157"/>
        <v>1.0618561196917398E-2</v>
      </c>
      <c r="E1131" s="23">
        <f t="shared" si="161"/>
        <v>1.5176020605234934</v>
      </c>
      <c r="F1131" s="47">
        <v>42353</v>
      </c>
      <c r="G1131" s="183">
        <v>37.040916000000003</v>
      </c>
      <c r="H1131" s="48">
        <f t="shared" si="158"/>
        <v>1.9983555650195939E-2</v>
      </c>
      <c r="I1131" s="23">
        <f t="shared" si="159"/>
        <v>1.3389379119663443</v>
      </c>
      <c r="L1131" s="22"/>
      <c r="N1131" s="50">
        <f t="shared" si="153"/>
        <v>42353</v>
      </c>
      <c r="O1131" s="51">
        <f t="shared" si="160"/>
        <v>158.75584708630163</v>
      </c>
      <c r="P1131" s="51">
        <f t="shared" si="154"/>
        <v>129.2660077892709</v>
      </c>
      <c r="Q1131" s="56">
        <f t="shared" si="155"/>
        <v>2043.410034</v>
      </c>
      <c r="R1131" s="52">
        <f t="shared" si="156"/>
        <v>37.040916000000003</v>
      </c>
    </row>
    <row r="1132" spans="2:18">
      <c r="B1132" s="47">
        <v>42354</v>
      </c>
      <c r="C1132" s="183">
        <v>2073.070068</v>
      </c>
      <c r="D1132" s="23">
        <f t="shared" si="157"/>
        <v>1.4514969343641715E-2</v>
      </c>
      <c r="E1132" s="23">
        <f t="shared" si="161"/>
        <v>1.5321170298671352</v>
      </c>
      <c r="F1132" s="47">
        <v>42354</v>
      </c>
      <c r="G1132" s="183">
        <v>37.607568000000001</v>
      </c>
      <c r="H1132" s="48">
        <f t="shared" si="158"/>
        <v>1.5298001809674444E-2</v>
      </c>
      <c r="I1132" s="23">
        <f t="shared" si="159"/>
        <v>1.3542359137760187</v>
      </c>
      <c r="N1132" s="50">
        <f t="shared" si="153"/>
        <v>42354</v>
      </c>
      <c r="O1132" s="51">
        <f t="shared" si="160"/>
        <v>161.0601833398832</v>
      </c>
      <c r="P1132" s="51">
        <f t="shared" si="154"/>
        <v>131.24351941036056</v>
      </c>
      <c r="Q1132" s="56">
        <f t="shared" si="155"/>
        <v>2073.070068</v>
      </c>
      <c r="R1132" s="52">
        <f t="shared" si="156"/>
        <v>37.607568000000001</v>
      </c>
    </row>
    <row r="1133" spans="2:18">
      <c r="B1133" s="47">
        <v>42355</v>
      </c>
      <c r="C1133" s="183">
        <v>2041.8900149999999</v>
      </c>
      <c r="D1133" s="23">
        <f t="shared" si="157"/>
        <v>-1.5040520569611582E-2</v>
      </c>
      <c r="E1133" s="23">
        <f t="shared" si="161"/>
        <v>1.5170765092975236</v>
      </c>
      <c r="F1133" s="47">
        <v>42355</v>
      </c>
      <c r="G1133" s="183">
        <v>37.319271999999998</v>
      </c>
      <c r="H1133" s="48">
        <f t="shared" si="158"/>
        <v>-7.6659038414821357E-3</v>
      </c>
      <c r="I1133" s="23">
        <f t="shared" si="159"/>
        <v>1.3465700099345366</v>
      </c>
      <c r="N1133" s="50">
        <f t="shared" si="153"/>
        <v>42355</v>
      </c>
      <c r="O1133" s="51">
        <f t="shared" si="160"/>
        <v>158.63775433941427</v>
      </c>
      <c r="P1133" s="51">
        <f t="shared" si="154"/>
        <v>130.23741921074304</v>
      </c>
      <c r="Q1133" s="56">
        <f t="shared" si="155"/>
        <v>2041.8900149999999</v>
      </c>
      <c r="R1133" s="52">
        <f t="shared" si="156"/>
        <v>37.319271999999998</v>
      </c>
    </row>
    <row r="1134" spans="2:18">
      <c r="B1134" s="47">
        <v>42356</v>
      </c>
      <c r="C1134" s="183">
        <v>2005.5500489999999</v>
      </c>
      <c r="D1134" s="23">
        <f t="shared" si="157"/>
        <v>-1.779722009170015E-2</v>
      </c>
      <c r="E1134" s="23">
        <f t="shared" si="161"/>
        <v>1.4992792892058233</v>
      </c>
      <c r="F1134" s="47">
        <v>42356</v>
      </c>
      <c r="G1134" s="183">
        <v>36.434505999999999</v>
      </c>
      <c r="H1134" s="48">
        <f t="shared" si="158"/>
        <v>-2.370801874163031E-2</v>
      </c>
      <c r="I1134" s="23">
        <f t="shared" si="159"/>
        <v>1.3228619911929063</v>
      </c>
      <c r="L1134" s="22"/>
      <c r="N1134" s="50">
        <f t="shared" si="153"/>
        <v>42356</v>
      </c>
      <c r="O1134" s="51">
        <f t="shared" si="160"/>
        <v>155.81444331058265</v>
      </c>
      <c r="P1134" s="51">
        <f t="shared" si="154"/>
        <v>127.14974803523317</v>
      </c>
      <c r="Q1134" s="56">
        <f t="shared" si="155"/>
        <v>2005.5500489999999</v>
      </c>
      <c r="R1134" s="52">
        <f t="shared" si="156"/>
        <v>36.434505999999999</v>
      </c>
    </row>
    <row r="1135" spans="2:18">
      <c r="B1135" s="47">
        <v>42359</v>
      </c>
      <c r="C1135" s="183">
        <v>2021.150024</v>
      </c>
      <c r="D1135" s="23">
        <f t="shared" si="157"/>
        <v>7.7784022432043631E-3</v>
      </c>
      <c r="E1135" s="23">
        <f t="shared" si="161"/>
        <v>1.5070576914490277</v>
      </c>
      <c r="F1135" s="47">
        <v>42359</v>
      </c>
      <c r="G1135" s="183">
        <v>36.464328999999999</v>
      </c>
      <c r="H1135" s="48">
        <f t="shared" si="158"/>
        <v>8.1853724049385512E-4</v>
      </c>
      <c r="I1135" s="23">
        <f t="shared" si="159"/>
        <v>1.3236805284334001</v>
      </c>
      <c r="N1135" s="50">
        <f t="shared" si="153"/>
        <v>42359</v>
      </c>
      <c r="O1135" s="51">
        <f t="shared" si="160"/>
        <v>157.02643072595333</v>
      </c>
      <c r="P1135" s="51">
        <f t="shared" si="154"/>
        <v>127.25382483911945</v>
      </c>
      <c r="Q1135" s="56">
        <f t="shared" si="155"/>
        <v>2021.150024</v>
      </c>
      <c r="R1135" s="52">
        <f t="shared" si="156"/>
        <v>36.464328999999999</v>
      </c>
    </row>
    <row r="1136" spans="2:18">
      <c r="B1136" s="47">
        <v>42360</v>
      </c>
      <c r="C1136" s="183">
        <v>2038.969971</v>
      </c>
      <c r="D1136" s="23">
        <f t="shared" si="157"/>
        <v>8.8167364066982223E-3</v>
      </c>
      <c r="E1136" s="23">
        <f t="shared" si="161"/>
        <v>1.5158744278557259</v>
      </c>
      <c r="F1136" s="47">
        <v>42360</v>
      </c>
      <c r="G1136" s="183">
        <v>37.398800000000001</v>
      </c>
      <c r="H1136" s="48">
        <f t="shared" si="158"/>
        <v>2.5626990147000983E-2</v>
      </c>
      <c r="I1136" s="23">
        <f t="shared" si="159"/>
        <v>1.3493075185804011</v>
      </c>
      <c r="L1136" s="22"/>
      <c r="N1136" s="50">
        <f t="shared" si="153"/>
        <v>42360</v>
      </c>
      <c r="O1136" s="51">
        <f t="shared" si="160"/>
        <v>158.41089137454873</v>
      </c>
      <c r="P1136" s="51">
        <f t="shared" si="154"/>
        <v>130.51495735443973</v>
      </c>
      <c r="Q1136" s="56">
        <f t="shared" si="155"/>
        <v>2038.969971</v>
      </c>
      <c r="R1136" s="52">
        <f t="shared" si="156"/>
        <v>37.398800000000001</v>
      </c>
    </row>
    <row r="1137" spans="2:18">
      <c r="B1137" s="47">
        <v>42361</v>
      </c>
      <c r="C1137" s="183">
        <v>2064.290039</v>
      </c>
      <c r="D1137" s="23">
        <f t="shared" si="157"/>
        <v>1.2418068122691306E-2</v>
      </c>
      <c r="E1137" s="23">
        <f t="shared" si="161"/>
        <v>1.5282924959784172</v>
      </c>
      <c r="F1137" s="47">
        <v>42361</v>
      </c>
      <c r="G1137" s="183">
        <v>37.915742999999999</v>
      </c>
      <c r="H1137" s="48">
        <f t="shared" si="158"/>
        <v>1.3822448848626046E-2</v>
      </c>
      <c r="I1137" s="23">
        <f t="shared" si="159"/>
        <v>1.3631299674290271</v>
      </c>
      <c r="L1137" s="22"/>
      <c r="N1137" s="50">
        <f t="shared" si="153"/>
        <v>42361</v>
      </c>
      <c r="O1137" s="51">
        <f t="shared" si="160"/>
        <v>160.37804861501414</v>
      </c>
      <c r="P1137" s="51">
        <f t="shared" si="154"/>
        <v>132.3189936764521</v>
      </c>
      <c r="Q1137" s="56">
        <f t="shared" si="155"/>
        <v>2064.290039</v>
      </c>
      <c r="R1137" s="52">
        <f t="shared" si="156"/>
        <v>37.915742999999999</v>
      </c>
    </row>
    <row r="1138" spans="2:18">
      <c r="B1138" s="47">
        <v>42362</v>
      </c>
      <c r="C1138" s="183">
        <v>2060.98999</v>
      </c>
      <c r="D1138" s="23">
        <f t="shared" si="157"/>
        <v>-1.5986363048084984E-3</v>
      </c>
      <c r="E1138" s="23">
        <f t="shared" si="161"/>
        <v>1.5266938596736086</v>
      </c>
      <c r="F1138" s="47">
        <v>42362</v>
      </c>
      <c r="G1138" s="183">
        <v>37.925685999999999</v>
      </c>
      <c r="H1138" s="48">
        <f t="shared" si="158"/>
        <v>2.6223935529889886E-4</v>
      </c>
      <c r="I1138" s="23">
        <f t="shared" si="159"/>
        <v>1.363392206784326</v>
      </c>
      <c r="N1138" s="50">
        <f t="shared" si="153"/>
        <v>42362</v>
      </c>
      <c r="O1138" s="51">
        <f t="shared" si="160"/>
        <v>160.12166244400382</v>
      </c>
      <c r="P1138" s="51">
        <f t="shared" si="154"/>
        <v>132.35369292404761</v>
      </c>
      <c r="Q1138" s="56">
        <f t="shared" si="155"/>
        <v>2060.98999</v>
      </c>
      <c r="R1138" s="52">
        <f t="shared" si="156"/>
        <v>37.925685999999999</v>
      </c>
    </row>
    <row r="1139" spans="2:18">
      <c r="B1139" s="47">
        <v>42366</v>
      </c>
      <c r="C1139" s="183">
        <v>2056.5</v>
      </c>
      <c r="D1139" s="23">
        <f t="shared" si="157"/>
        <v>-2.1785598289102426E-3</v>
      </c>
      <c r="E1139" s="23">
        <f t="shared" si="161"/>
        <v>1.5245152998446985</v>
      </c>
      <c r="F1139" s="47">
        <v>42366</v>
      </c>
      <c r="G1139" s="183">
        <v>37.915742999999999</v>
      </c>
      <c r="H1139" s="48">
        <f t="shared" si="158"/>
        <v>-2.621706038488103E-4</v>
      </c>
      <c r="I1139" s="23">
        <f t="shared" si="159"/>
        <v>1.3631300361804772</v>
      </c>
      <c r="L1139" s="22"/>
      <c r="N1139" s="50">
        <f t="shared" si="153"/>
        <v>42366</v>
      </c>
      <c r="O1139" s="51">
        <f t="shared" si="160"/>
        <v>159.77282782246499</v>
      </c>
      <c r="P1139" s="51">
        <f t="shared" si="154"/>
        <v>132.3189936764521</v>
      </c>
      <c r="Q1139" s="56">
        <f t="shared" si="155"/>
        <v>2056.5</v>
      </c>
      <c r="R1139" s="52">
        <f t="shared" si="156"/>
        <v>37.915742999999999</v>
      </c>
    </row>
    <row r="1140" spans="2:18">
      <c r="B1140" s="47">
        <v>42367</v>
      </c>
      <c r="C1140" s="183">
        <v>2078.360107</v>
      </c>
      <c r="D1140" s="23">
        <f t="shared" si="157"/>
        <v>1.0629762703622703E-2</v>
      </c>
      <c r="E1140" s="23">
        <f t="shared" si="161"/>
        <v>1.5351450625483212</v>
      </c>
      <c r="F1140" s="47">
        <v>42367</v>
      </c>
      <c r="G1140" s="183">
        <v>38.333275999999998</v>
      </c>
      <c r="H1140" s="48">
        <f t="shared" si="158"/>
        <v>1.1012127600928068E-2</v>
      </c>
      <c r="I1140" s="23">
        <f t="shared" si="159"/>
        <v>1.3741421637814053</v>
      </c>
      <c r="L1140" s="22"/>
      <c r="N1140" s="50">
        <f t="shared" si="153"/>
        <v>42367</v>
      </c>
      <c r="O1140" s="51">
        <f t="shared" si="160"/>
        <v>161.47117506870455</v>
      </c>
      <c r="P1140" s="51">
        <f t="shared" si="154"/>
        <v>133.7761073188436</v>
      </c>
      <c r="Q1140" s="56">
        <f t="shared" si="155"/>
        <v>2078.360107</v>
      </c>
      <c r="R1140" s="52">
        <f t="shared" si="156"/>
        <v>38.333275999999998</v>
      </c>
    </row>
    <row r="1141" spans="2:18">
      <c r="B1141" s="47">
        <v>42368</v>
      </c>
      <c r="C1141" s="183">
        <v>2063.360107</v>
      </c>
      <c r="D1141" s="23">
        <f t="shared" si="157"/>
        <v>-7.2172285974309025E-3</v>
      </c>
      <c r="E1141" s="23">
        <f t="shared" si="161"/>
        <v>1.5279278339508902</v>
      </c>
      <c r="F1141" s="47">
        <v>42368</v>
      </c>
      <c r="G1141" s="183">
        <v>37.826272000000003</v>
      </c>
      <c r="H1141" s="48">
        <f t="shared" si="158"/>
        <v>-1.3226211086159068E-2</v>
      </c>
      <c r="I1141" s="23">
        <f t="shared" si="159"/>
        <v>1.3609159526952461</v>
      </c>
      <c r="L1141" s="22"/>
      <c r="N1141" s="50">
        <f t="shared" si="153"/>
        <v>42368</v>
      </c>
      <c r="O1141" s="51">
        <f t="shared" si="160"/>
        <v>160.30580068633793</v>
      </c>
      <c r="P1141" s="51">
        <f t="shared" si="154"/>
        <v>132.0067562851599</v>
      </c>
      <c r="Q1141" s="56">
        <f t="shared" si="155"/>
        <v>2063.360107</v>
      </c>
      <c r="R1141" s="52">
        <f t="shared" si="156"/>
        <v>37.826272000000003</v>
      </c>
    </row>
    <row r="1142" spans="2:18">
      <c r="B1142" s="47">
        <v>42369</v>
      </c>
      <c r="C1142" s="183">
        <v>2043.9399410000001</v>
      </c>
      <c r="D1142" s="23">
        <f t="shared" si="157"/>
        <v>-9.4119130897784009E-3</v>
      </c>
      <c r="E1142" s="23">
        <f t="shared" si="161"/>
        <v>1.5185159208611116</v>
      </c>
      <c r="F1142" s="47">
        <v>42369</v>
      </c>
      <c r="G1142" s="183">
        <v>37.925685999999999</v>
      </c>
      <c r="H1142" s="48">
        <f t="shared" si="158"/>
        <v>2.6281733499933235E-3</v>
      </c>
      <c r="I1142" s="23">
        <f t="shared" si="159"/>
        <v>1.3635441260452394</v>
      </c>
      <c r="N1142" s="50">
        <f t="shared" si="153"/>
        <v>42369</v>
      </c>
      <c r="O1142" s="51">
        <f t="shared" si="160"/>
        <v>158.79701642249077</v>
      </c>
      <c r="P1142" s="51">
        <f t="shared" si="154"/>
        <v>132.35369292404761</v>
      </c>
      <c r="Q1142" s="56">
        <f t="shared" si="155"/>
        <v>2043.9399410000001</v>
      </c>
      <c r="R1142" s="52">
        <f t="shared" si="156"/>
        <v>37.925685999999999</v>
      </c>
    </row>
    <row r="1143" spans="2:18">
      <c r="B1143" s="47">
        <v>42373</v>
      </c>
      <c r="C1143" s="183">
        <v>2012.660034</v>
      </c>
      <c r="D1143" s="23">
        <f t="shared" si="157"/>
        <v>-1.5303730981790165E-2</v>
      </c>
      <c r="E1143" s="23">
        <f t="shared" si="161"/>
        <v>1.5032121898793216</v>
      </c>
      <c r="F1143" s="47">
        <v>42373</v>
      </c>
      <c r="G1143" s="183">
        <v>36.951445</v>
      </c>
      <c r="H1143" s="48">
        <f t="shared" si="158"/>
        <v>-2.5688157624887742E-2</v>
      </c>
      <c r="I1143" s="23">
        <f t="shared" si="159"/>
        <v>1.3378559684203517</v>
      </c>
      <c r="L1143" s="22"/>
      <c r="N1143" s="50">
        <f t="shared" si="153"/>
        <v>42373</v>
      </c>
      <c r="O1143" s="51">
        <f t="shared" si="160"/>
        <v>156.36682960245005</v>
      </c>
      <c r="P1143" s="51">
        <f t="shared" si="154"/>
        <v>128.95377039797867</v>
      </c>
      <c r="Q1143" s="56">
        <f t="shared" si="155"/>
        <v>2012.660034</v>
      </c>
      <c r="R1143" s="52">
        <f t="shared" si="156"/>
        <v>36.951445</v>
      </c>
    </row>
    <row r="1144" spans="2:18">
      <c r="B1144" s="47">
        <v>42374</v>
      </c>
      <c r="C1144" s="183">
        <v>2016.709961</v>
      </c>
      <c r="D1144" s="23">
        <f t="shared" si="157"/>
        <v>2.0122260747390541E-3</v>
      </c>
      <c r="E1144" s="23">
        <f t="shared" si="161"/>
        <v>1.5052244159540606</v>
      </c>
      <c r="F1144" s="47">
        <v>42374</v>
      </c>
      <c r="G1144" s="183">
        <v>37.100565000000003</v>
      </c>
      <c r="H1144" s="48">
        <f t="shared" si="158"/>
        <v>4.0355661327995396E-3</v>
      </c>
      <c r="I1144" s="23">
        <f t="shared" si="159"/>
        <v>1.3418915345531512</v>
      </c>
      <c r="L1144" s="22"/>
      <c r="N1144" s="50">
        <f t="shared" si="153"/>
        <v>42374</v>
      </c>
      <c r="O1144" s="51">
        <f t="shared" si="160"/>
        <v>156.68147501420037</v>
      </c>
      <c r="P1144" s="51">
        <f t="shared" si="154"/>
        <v>129.47417186649358</v>
      </c>
      <c r="Q1144" s="56">
        <f t="shared" si="155"/>
        <v>2016.709961</v>
      </c>
      <c r="R1144" s="52">
        <f t="shared" si="156"/>
        <v>37.100565000000003</v>
      </c>
    </row>
    <row r="1145" spans="2:18">
      <c r="B1145" s="47">
        <v>42375</v>
      </c>
      <c r="C1145" s="183">
        <v>1990.26001</v>
      </c>
      <c r="D1145" s="23">
        <f t="shared" si="157"/>
        <v>-1.3115396617015107E-2</v>
      </c>
      <c r="E1145" s="23">
        <f t="shared" si="161"/>
        <v>1.4921090193370454</v>
      </c>
      <c r="F1145" s="47">
        <v>42375</v>
      </c>
      <c r="G1145" s="183">
        <v>37.190035999999999</v>
      </c>
      <c r="H1145" s="48">
        <f t="shared" si="158"/>
        <v>2.4115805244473432E-3</v>
      </c>
      <c r="I1145" s="23">
        <f t="shared" si="159"/>
        <v>1.3443031150775986</v>
      </c>
      <c r="N1145" s="50">
        <f t="shared" si="153"/>
        <v>42375</v>
      </c>
      <c r="O1145" s="51">
        <f t="shared" si="160"/>
        <v>154.62653532685019</v>
      </c>
      <c r="P1145" s="51">
        <f t="shared" si="154"/>
        <v>129.78640925778578</v>
      </c>
      <c r="Q1145" s="56">
        <f t="shared" si="155"/>
        <v>1990.26001</v>
      </c>
      <c r="R1145" s="52">
        <f t="shared" si="156"/>
        <v>37.190035999999999</v>
      </c>
    </row>
    <row r="1146" spans="2:18">
      <c r="B1146" s="47">
        <v>42376</v>
      </c>
      <c r="C1146" s="183">
        <v>1943.089966</v>
      </c>
      <c r="D1146" s="23">
        <f t="shared" si="157"/>
        <v>-2.3700443039098129E-2</v>
      </c>
      <c r="E1146" s="23">
        <f t="shared" si="161"/>
        <v>1.4684085762979473</v>
      </c>
      <c r="F1146" s="47">
        <v>42376</v>
      </c>
      <c r="G1146" s="183">
        <v>36.573681999999998</v>
      </c>
      <c r="H1146" s="48">
        <f t="shared" si="158"/>
        <v>-1.6573095008566296E-2</v>
      </c>
      <c r="I1146" s="23">
        <f t="shared" si="159"/>
        <v>1.3277300200690323</v>
      </c>
      <c r="N1146" s="50">
        <f t="shared" si="153"/>
        <v>42376</v>
      </c>
      <c r="O1146" s="51">
        <f t="shared" si="160"/>
        <v>150.96181793400311</v>
      </c>
      <c r="P1146" s="51">
        <f t="shared" si="154"/>
        <v>127.63544676633583</v>
      </c>
      <c r="Q1146" s="56">
        <f t="shared" si="155"/>
        <v>1943.089966</v>
      </c>
      <c r="R1146" s="52">
        <f t="shared" si="156"/>
        <v>36.573681999999998</v>
      </c>
    </row>
    <row r="1147" spans="2:18">
      <c r="B1147" s="47">
        <v>42377</v>
      </c>
      <c r="C1147" s="183">
        <v>1922.030029</v>
      </c>
      <c r="D1147" s="23">
        <f t="shared" si="157"/>
        <v>-1.0838374634476344E-2</v>
      </c>
      <c r="E1147" s="23">
        <f t="shared" si="161"/>
        <v>1.4575702016634708</v>
      </c>
      <c r="F1147" s="47">
        <v>42377</v>
      </c>
      <c r="G1147" s="183">
        <v>35.987150999999997</v>
      </c>
      <c r="H1147" s="48">
        <f t="shared" si="158"/>
        <v>-1.6036968878331725E-2</v>
      </c>
      <c r="I1147" s="23">
        <f t="shared" si="159"/>
        <v>1.3116930511907006</v>
      </c>
      <c r="L1147" s="22"/>
      <c r="N1147" s="50">
        <f t="shared" si="153"/>
        <v>42377</v>
      </c>
      <c r="O1147" s="51">
        <f t="shared" si="160"/>
        <v>149.32563719573275</v>
      </c>
      <c r="P1147" s="51">
        <f t="shared" si="154"/>
        <v>125.58856107877212</v>
      </c>
      <c r="Q1147" s="56">
        <f t="shared" si="155"/>
        <v>1922.030029</v>
      </c>
      <c r="R1147" s="52">
        <f t="shared" si="156"/>
        <v>35.987150999999997</v>
      </c>
    </row>
    <row r="1148" spans="2:18">
      <c r="B1148" s="47">
        <v>42380</v>
      </c>
      <c r="C1148" s="183">
        <v>1923.670044</v>
      </c>
      <c r="D1148" s="23">
        <f t="shared" si="157"/>
        <v>8.5327230857745739E-4</v>
      </c>
      <c r="E1148" s="23">
        <f t="shared" si="161"/>
        <v>1.4584234739720483</v>
      </c>
      <c r="F1148" s="47">
        <v>42380</v>
      </c>
      <c r="G1148" s="183">
        <v>35.380737000000003</v>
      </c>
      <c r="H1148" s="48">
        <f t="shared" si="158"/>
        <v>-1.6850847681718184E-2</v>
      </c>
      <c r="I1148" s="23">
        <f t="shared" si="159"/>
        <v>1.2948422035089824</v>
      </c>
      <c r="N1148" s="50">
        <f t="shared" si="153"/>
        <v>42380</v>
      </c>
      <c r="O1148" s="51">
        <f t="shared" si="160"/>
        <v>149.45305262691255</v>
      </c>
      <c r="P1148" s="51">
        <f t="shared" si="154"/>
        <v>123.47228736546758</v>
      </c>
      <c r="Q1148" s="56">
        <f t="shared" si="155"/>
        <v>1923.670044</v>
      </c>
      <c r="R1148" s="52">
        <f t="shared" si="156"/>
        <v>35.380737000000003</v>
      </c>
    </row>
    <row r="1149" spans="2:18">
      <c r="B1149" s="47">
        <v>42381</v>
      </c>
      <c r="C1149" s="183">
        <v>1938.6800539999999</v>
      </c>
      <c r="D1149" s="23">
        <f t="shared" si="157"/>
        <v>7.8027986383719661E-3</v>
      </c>
      <c r="E1149" s="23">
        <f t="shared" si="161"/>
        <v>1.4662262726104203</v>
      </c>
      <c r="F1149" s="47">
        <v>42381</v>
      </c>
      <c r="G1149" s="183">
        <v>35.271383999999998</v>
      </c>
      <c r="H1149" s="48">
        <f t="shared" si="158"/>
        <v>-3.0907496358825171E-3</v>
      </c>
      <c r="I1149" s="23">
        <f t="shared" si="159"/>
        <v>1.2917514538730999</v>
      </c>
      <c r="L1149" s="22"/>
      <c r="N1149" s="50">
        <f t="shared" si="153"/>
        <v>42381</v>
      </c>
      <c r="O1149" s="51">
        <f t="shared" si="160"/>
        <v>150.61920470245033</v>
      </c>
      <c r="P1149" s="51">
        <f t="shared" si="154"/>
        <v>123.09066543825118</v>
      </c>
      <c r="Q1149" s="56">
        <f t="shared" si="155"/>
        <v>1938.6800539999999</v>
      </c>
      <c r="R1149" s="52">
        <f t="shared" si="156"/>
        <v>35.271383999999998</v>
      </c>
    </row>
    <row r="1150" spans="2:18">
      <c r="B1150" s="47">
        <v>42382</v>
      </c>
      <c r="C1150" s="183">
        <v>1890.280029</v>
      </c>
      <c r="D1150" s="23">
        <f t="shared" si="157"/>
        <v>-2.496545260273253E-2</v>
      </c>
      <c r="E1150" s="23">
        <f t="shared" si="161"/>
        <v>1.4412608200076877</v>
      </c>
      <c r="F1150" s="47">
        <v>42382</v>
      </c>
      <c r="G1150" s="183">
        <v>34.625208000000001</v>
      </c>
      <c r="H1150" s="48">
        <f t="shared" si="158"/>
        <v>-1.8320120355923564E-2</v>
      </c>
      <c r="I1150" s="23">
        <f t="shared" si="159"/>
        <v>1.2734313335171763</v>
      </c>
      <c r="L1150" s="22"/>
      <c r="N1150" s="50">
        <f t="shared" si="153"/>
        <v>42382</v>
      </c>
      <c r="O1150" s="51">
        <f t="shared" si="160"/>
        <v>146.85892808639005</v>
      </c>
      <c r="P1150" s="51">
        <f t="shared" si="154"/>
        <v>120.8356296327317</v>
      </c>
      <c r="Q1150" s="56">
        <f t="shared" si="155"/>
        <v>1890.280029</v>
      </c>
      <c r="R1150" s="52">
        <f t="shared" si="156"/>
        <v>34.625208000000001</v>
      </c>
    </row>
    <row r="1151" spans="2:18">
      <c r="B1151" s="47">
        <v>42383</v>
      </c>
      <c r="C1151" s="183">
        <v>1921.839966</v>
      </c>
      <c r="D1151" s="23">
        <f t="shared" si="157"/>
        <v>1.6695905641396447E-2</v>
      </c>
      <c r="E1151" s="23">
        <f t="shared" si="161"/>
        <v>1.4579567256490842</v>
      </c>
      <c r="F1151" s="47">
        <v>42383</v>
      </c>
      <c r="G1151" s="183">
        <v>35.102384999999998</v>
      </c>
      <c r="H1151" s="48">
        <f t="shared" si="158"/>
        <v>1.3781202411838223E-2</v>
      </c>
      <c r="I1151" s="23">
        <f t="shared" si="159"/>
        <v>1.2872125359290145</v>
      </c>
      <c r="L1151" s="22"/>
      <c r="N1151" s="50">
        <f t="shared" si="153"/>
        <v>42383</v>
      </c>
      <c r="O1151" s="51">
        <f t="shared" si="160"/>
        <v>149.31087089231704</v>
      </c>
      <c r="P1151" s="51">
        <f t="shared" si="154"/>
        <v>122.50088990326226</v>
      </c>
      <c r="Q1151" s="56">
        <f t="shared" si="155"/>
        <v>1921.839966</v>
      </c>
      <c r="R1151" s="52">
        <f t="shared" si="156"/>
        <v>35.102384999999998</v>
      </c>
    </row>
    <row r="1152" spans="2:18">
      <c r="B1152" s="47">
        <v>42384</v>
      </c>
      <c r="C1152" s="183">
        <v>1880.329956</v>
      </c>
      <c r="D1152" s="23">
        <f t="shared" si="157"/>
        <v>-2.1599098121783955E-2</v>
      </c>
      <c r="E1152" s="23">
        <f t="shared" si="161"/>
        <v>1.4363576275273002</v>
      </c>
      <c r="F1152" s="47">
        <v>42384</v>
      </c>
      <c r="G1152" s="183">
        <v>34.893616999999999</v>
      </c>
      <c r="H1152" s="48">
        <f t="shared" si="158"/>
        <v>-5.9474021494551055E-3</v>
      </c>
      <c r="I1152" s="23">
        <f t="shared" si="159"/>
        <v>1.2812651337795593</v>
      </c>
      <c r="L1152" s="22"/>
      <c r="N1152" s="50">
        <f t="shared" si="153"/>
        <v>42384</v>
      </c>
      <c r="O1152" s="51">
        <f t="shared" si="160"/>
        <v>146.08589074126485</v>
      </c>
      <c r="P1152" s="51">
        <f t="shared" si="154"/>
        <v>121.77232784734144</v>
      </c>
      <c r="Q1152" s="56">
        <f t="shared" si="155"/>
        <v>1880.329956</v>
      </c>
      <c r="R1152" s="52">
        <f t="shared" si="156"/>
        <v>34.893616999999999</v>
      </c>
    </row>
    <row r="1153" spans="2:18">
      <c r="B1153" s="47">
        <v>42388</v>
      </c>
      <c r="C1153" s="183">
        <v>1881.329956</v>
      </c>
      <c r="D1153" s="23">
        <f t="shared" si="157"/>
        <v>5.318215544081184E-4</v>
      </c>
      <c r="E1153" s="23">
        <f t="shared" si="161"/>
        <v>1.4368894490817083</v>
      </c>
      <c r="F1153" s="47">
        <v>42388</v>
      </c>
      <c r="G1153" s="183">
        <v>35.152090000000001</v>
      </c>
      <c r="H1153" s="48">
        <f t="shared" si="158"/>
        <v>7.4074579313461175E-3</v>
      </c>
      <c r="I1153" s="23">
        <f t="shared" si="159"/>
        <v>1.2886725917109054</v>
      </c>
      <c r="N1153" s="50">
        <f t="shared" si="153"/>
        <v>42388</v>
      </c>
      <c r="O1153" s="51">
        <f t="shared" si="160"/>
        <v>146.16358236675597</v>
      </c>
      <c r="P1153" s="51">
        <f t="shared" si="154"/>
        <v>122.67435124307271</v>
      </c>
      <c r="Q1153" s="56">
        <f t="shared" si="155"/>
        <v>1881.329956</v>
      </c>
      <c r="R1153" s="52">
        <f t="shared" si="156"/>
        <v>35.152090000000001</v>
      </c>
    </row>
    <row r="1154" spans="2:18">
      <c r="B1154" s="47">
        <v>42389</v>
      </c>
      <c r="C1154" s="183">
        <v>1859.329956</v>
      </c>
      <c r="D1154" s="23">
        <f t="shared" si="157"/>
        <v>-1.1693855152753452E-2</v>
      </c>
      <c r="E1154" s="23">
        <f t="shared" si="161"/>
        <v>1.4251955939289549</v>
      </c>
      <c r="F1154" s="47">
        <v>42389</v>
      </c>
      <c r="G1154" s="183">
        <v>34.555616000000001</v>
      </c>
      <c r="H1154" s="48">
        <f t="shared" si="158"/>
        <v>-1.6968379405036815E-2</v>
      </c>
      <c r="I1154" s="23">
        <f t="shared" si="159"/>
        <v>1.2717042123058686</v>
      </c>
      <c r="L1154" s="22"/>
      <c r="N1154" s="50">
        <f t="shared" si="153"/>
        <v>42389</v>
      </c>
      <c r="O1154" s="51">
        <f t="shared" si="160"/>
        <v>144.45436660595158</v>
      </c>
      <c r="P1154" s="51">
        <f t="shared" si="154"/>
        <v>120.59276630791351</v>
      </c>
      <c r="Q1154" s="56">
        <f t="shared" si="155"/>
        <v>1859.329956</v>
      </c>
      <c r="R1154" s="52">
        <f t="shared" si="156"/>
        <v>34.555616000000001</v>
      </c>
    </row>
    <row r="1155" spans="2:18">
      <c r="B1155" s="47">
        <v>42390</v>
      </c>
      <c r="C1155" s="183">
        <v>1868.98999</v>
      </c>
      <c r="D1155" s="23">
        <f t="shared" si="157"/>
        <v>5.1954382646433039E-3</v>
      </c>
      <c r="E1155" s="23">
        <f t="shared" si="161"/>
        <v>1.4303910321935982</v>
      </c>
      <c r="F1155" s="47">
        <v>42390</v>
      </c>
      <c r="G1155" s="183">
        <v>35.042735999999998</v>
      </c>
      <c r="H1155" s="48">
        <f t="shared" si="158"/>
        <v>1.4096695599349118E-2</v>
      </c>
      <c r="I1155" s="23">
        <f t="shared" si="159"/>
        <v>1.2858009079052177</v>
      </c>
      <c r="N1155" s="50">
        <f t="shared" si="153"/>
        <v>42390</v>
      </c>
      <c r="O1155" s="51">
        <f t="shared" si="160"/>
        <v>145.20487034971094</v>
      </c>
      <c r="P1155" s="51">
        <f t="shared" si="154"/>
        <v>122.2927258260396</v>
      </c>
      <c r="Q1155" s="56">
        <f t="shared" si="155"/>
        <v>1868.98999</v>
      </c>
      <c r="R1155" s="52">
        <f t="shared" si="156"/>
        <v>35.042735999999998</v>
      </c>
    </row>
    <row r="1156" spans="2:18">
      <c r="B1156" s="47">
        <v>42391</v>
      </c>
      <c r="C1156" s="183">
        <v>1906.900024</v>
      </c>
      <c r="D1156" s="23">
        <f t="shared" si="157"/>
        <v>2.0283700930896931E-2</v>
      </c>
      <c r="E1156" s="23">
        <f t="shared" si="161"/>
        <v>1.4506747331244951</v>
      </c>
      <c r="F1156" s="47">
        <v>42391</v>
      </c>
      <c r="G1156" s="183">
        <v>35.857914999999998</v>
      </c>
      <c r="H1156" s="48">
        <f t="shared" si="158"/>
        <v>2.3262424486489852E-2</v>
      </c>
      <c r="I1156" s="23">
        <f t="shared" si="159"/>
        <v>1.3090633323917076</v>
      </c>
      <c r="L1156" s="22"/>
      <c r="N1156" s="50">
        <f t="shared" ref="N1156:N1219" si="162">B1156</f>
        <v>42391</v>
      </c>
      <c r="O1156" s="51">
        <f t="shared" si="160"/>
        <v>148.15016251359415</v>
      </c>
      <c r="P1156" s="51">
        <f t="shared" ref="P1156:P1219" si="163">(R1156/$R$3)*100</f>
        <v>125.13755112581487</v>
      </c>
      <c r="Q1156" s="56">
        <f t="shared" ref="Q1156:Q1219" si="164">C1156</f>
        <v>1906.900024</v>
      </c>
      <c r="R1156" s="52">
        <f t="shared" ref="R1156:R1219" si="165">G1156</f>
        <v>35.857914999999998</v>
      </c>
    </row>
    <row r="1157" spans="2:18">
      <c r="B1157" s="47">
        <v>42394</v>
      </c>
      <c r="C1157" s="183">
        <v>1877.079956</v>
      </c>
      <c r="D1157" s="23">
        <f t="shared" ref="D1157:D1220" si="166">C1157/C1156-1</f>
        <v>-1.5637981868314221E-2</v>
      </c>
      <c r="E1157" s="23">
        <f t="shared" si="161"/>
        <v>1.435036751256181</v>
      </c>
      <c r="F1157" s="47">
        <v>42394</v>
      </c>
      <c r="G1157" s="183">
        <v>35.838031999999998</v>
      </c>
      <c r="H1157" s="48">
        <f t="shared" ref="H1157:H1220" si="167">G1157/G1156-1</f>
        <v>-5.5449403569618472E-4</v>
      </c>
      <c r="I1157" s="23">
        <f t="shared" ref="I1157:I1220" si="168">I1156+H1157</f>
        <v>1.3085088383560115</v>
      </c>
      <c r="N1157" s="50">
        <f t="shared" si="162"/>
        <v>42394</v>
      </c>
      <c r="O1157" s="51">
        <f t="shared" ref="O1157:O1220" si="169">(Q1157/$Q$3)*100</f>
        <v>145.83339295841876</v>
      </c>
      <c r="P1157" s="51">
        <f t="shared" si="163"/>
        <v>125.06816310007397</v>
      </c>
      <c r="Q1157" s="56">
        <f t="shared" si="164"/>
        <v>1877.079956</v>
      </c>
      <c r="R1157" s="52">
        <f t="shared" si="165"/>
        <v>35.838031999999998</v>
      </c>
    </row>
    <row r="1158" spans="2:18">
      <c r="B1158" s="47">
        <v>42395</v>
      </c>
      <c r="C1158" s="183">
        <v>1903.630005</v>
      </c>
      <c r="D1158" s="23">
        <f t="shared" si="166"/>
        <v>1.4144335682203524E-2</v>
      </c>
      <c r="E1158" s="23">
        <f t="shared" ref="E1158:E1221" si="170">E1157+D1158</f>
        <v>1.4491810869383845</v>
      </c>
      <c r="F1158" s="47">
        <v>42395</v>
      </c>
      <c r="G1158" s="183">
        <v>36.325152000000003</v>
      </c>
      <c r="H1158" s="48">
        <f t="shared" si="167"/>
        <v>1.3592264218079908E-2</v>
      </c>
      <c r="I1158" s="23">
        <f t="shared" si="168"/>
        <v>1.3221011025740914</v>
      </c>
      <c r="L1158" s="22"/>
      <c r="N1158" s="50">
        <f t="shared" si="162"/>
        <v>42395</v>
      </c>
      <c r="O1158" s="51">
        <f t="shared" si="169"/>
        <v>147.89610942209734</v>
      </c>
      <c r="P1158" s="51">
        <f t="shared" si="163"/>
        <v>126.7681226182001</v>
      </c>
      <c r="Q1158" s="56">
        <f t="shared" si="164"/>
        <v>1903.630005</v>
      </c>
      <c r="R1158" s="52">
        <f t="shared" si="165"/>
        <v>36.325152000000003</v>
      </c>
    </row>
    <row r="1159" spans="2:18">
      <c r="B1159" s="47">
        <v>42396</v>
      </c>
      <c r="C1159" s="183">
        <v>1882.9499510000001</v>
      </c>
      <c r="D1159" s="23">
        <f t="shared" si="166"/>
        <v>-1.0863483946818686E-2</v>
      </c>
      <c r="E1159" s="23">
        <f t="shared" si="170"/>
        <v>1.4383176029915659</v>
      </c>
      <c r="F1159" s="47">
        <v>42396</v>
      </c>
      <c r="G1159" s="183">
        <v>36.285387</v>
      </c>
      <c r="H1159" s="48">
        <f t="shared" si="167"/>
        <v>-1.0946960387118176E-3</v>
      </c>
      <c r="I1159" s="23">
        <f t="shared" si="168"/>
        <v>1.3210064065353797</v>
      </c>
      <c r="L1159" s="22"/>
      <c r="N1159" s="50">
        <f t="shared" si="162"/>
        <v>42396</v>
      </c>
      <c r="O1159" s="51">
        <f t="shared" si="169"/>
        <v>146.28944241159343</v>
      </c>
      <c r="P1159" s="51">
        <f t="shared" si="163"/>
        <v>126.62935005653502</v>
      </c>
      <c r="Q1159" s="56">
        <f t="shared" si="164"/>
        <v>1882.9499510000001</v>
      </c>
      <c r="R1159" s="52">
        <f t="shared" si="165"/>
        <v>36.285387</v>
      </c>
    </row>
    <row r="1160" spans="2:18">
      <c r="B1160" s="47">
        <v>42397</v>
      </c>
      <c r="C1160" s="183">
        <v>1893.3599850000001</v>
      </c>
      <c r="D1160" s="23">
        <f t="shared" si="166"/>
        <v>5.5285771108635196E-3</v>
      </c>
      <c r="E1160" s="23">
        <f t="shared" si="170"/>
        <v>1.4438461801024294</v>
      </c>
      <c r="F1160" s="47">
        <v>42397</v>
      </c>
      <c r="G1160" s="183">
        <v>35.490091</v>
      </c>
      <c r="H1160" s="48">
        <f t="shared" si="167"/>
        <v>-2.1917803990901374E-2</v>
      </c>
      <c r="I1160" s="23">
        <f t="shared" si="168"/>
        <v>1.2990886025444783</v>
      </c>
      <c r="N1160" s="50">
        <f t="shared" si="162"/>
        <v>42397</v>
      </c>
      <c r="O1160" s="51">
        <f t="shared" si="169"/>
        <v>147.09821487447115</v>
      </c>
      <c r="P1160" s="51">
        <f t="shared" si="163"/>
        <v>123.85391278250066</v>
      </c>
      <c r="Q1160" s="56">
        <f t="shared" si="164"/>
        <v>1893.3599850000001</v>
      </c>
      <c r="R1160" s="52">
        <f t="shared" si="165"/>
        <v>35.490091</v>
      </c>
    </row>
    <row r="1161" spans="2:18">
      <c r="B1161" s="47">
        <v>42398</v>
      </c>
      <c r="C1161" s="183">
        <v>1940.23999</v>
      </c>
      <c r="D1161" s="23">
        <f t="shared" si="166"/>
        <v>2.476021748183288E-2</v>
      </c>
      <c r="E1161" s="23">
        <f t="shared" si="170"/>
        <v>1.4686063975842623</v>
      </c>
      <c r="F1161" s="47">
        <v>42398</v>
      </c>
      <c r="G1161" s="183">
        <v>36.384796999999999</v>
      </c>
      <c r="H1161" s="48">
        <f t="shared" si="167"/>
        <v>2.5210022707464974E-2</v>
      </c>
      <c r="I1161" s="23">
        <f t="shared" si="168"/>
        <v>1.3242986252519433</v>
      </c>
      <c r="N1161" s="50">
        <f t="shared" si="162"/>
        <v>42398</v>
      </c>
      <c r="O1161" s="51">
        <f t="shared" si="169"/>
        <v>150.74039866595243</v>
      </c>
      <c r="P1161" s="51">
        <f t="shared" si="163"/>
        <v>126.97627273615588</v>
      </c>
      <c r="Q1161" s="56">
        <f t="shared" si="164"/>
        <v>1940.23999</v>
      </c>
      <c r="R1161" s="52">
        <f t="shared" si="165"/>
        <v>36.384796999999999</v>
      </c>
    </row>
    <row r="1162" spans="2:18">
      <c r="B1162" s="47">
        <v>42401</v>
      </c>
      <c r="C1162" s="183">
        <v>1939.380005</v>
      </c>
      <c r="D1162" s="23">
        <f t="shared" si="166"/>
        <v>-4.4323640602828007E-4</v>
      </c>
      <c r="E1162" s="23">
        <f t="shared" si="170"/>
        <v>1.468163161178234</v>
      </c>
      <c r="F1162" s="47">
        <v>42401</v>
      </c>
      <c r="G1162" s="183">
        <v>37.060799000000003</v>
      </c>
      <c r="H1162" s="48">
        <f t="shared" si="167"/>
        <v>1.8579243413121338E-2</v>
      </c>
      <c r="I1162" s="23">
        <f t="shared" si="168"/>
        <v>1.3428778686650646</v>
      </c>
      <c r="N1162" s="50">
        <f t="shared" si="162"/>
        <v>42401</v>
      </c>
      <c r="O1162" s="51">
        <f t="shared" si="169"/>
        <v>150.67358503340446</v>
      </c>
      <c r="P1162" s="51">
        <f t="shared" si="163"/>
        <v>129.33539581501179</v>
      </c>
      <c r="Q1162" s="56">
        <f t="shared" si="164"/>
        <v>1939.380005</v>
      </c>
      <c r="R1162" s="52">
        <f t="shared" si="165"/>
        <v>37.060799000000003</v>
      </c>
    </row>
    <row r="1163" spans="2:18">
      <c r="B1163" s="47">
        <v>42402</v>
      </c>
      <c r="C1163" s="183">
        <v>1903.030029</v>
      </c>
      <c r="D1163" s="23">
        <f t="shared" si="166"/>
        <v>-1.8743091042644822E-2</v>
      </c>
      <c r="E1163" s="23">
        <f t="shared" si="170"/>
        <v>1.4494200701355893</v>
      </c>
      <c r="F1163" s="47">
        <v>42402</v>
      </c>
      <c r="G1163" s="183">
        <v>37.726861999999997</v>
      </c>
      <c r="H1163" s="48">
        <f t="shared" si="167"/>
        <v>1.7972170540629495E-2</v>
      </c>
      <c r="I1163" s="23">
        <f t="shared" si="168"/>
        <v>1.3608500392056941</v>
      </c>
      <c r="L1163" s="22"/>
      <c r="N1163" s="50">
        <f t="shared" si="162"/>
        <v>42402</v>
      </c>
      <c r="O1163" s="51">
        <f t="shared" si="169"/>
        <v>147.84949631140168</v>
      </c>
      <c r="P1163" s="51">
        <f t="shared" si="163"/>
        <v>131.65983360553901</v>
      </c>
      <c r="Q1163" s="56">
        <f t="shared" si="164"/>
        <v>1903.030029</v>
      </c>
      <c r="R1163" s="52">
        <f t="shared" si="165"/>
        <v>37.726861999999997</v>
      </c>
    </row>
    <row r="1164" spans="2:18">
      <c r="B1164" s="47">
        <v>42403</v>
      </c>
      <c r="C1164" s="183">
        <v>1912.530029</v>
      </c>
      <c r="D1164" s="23">
        <f t="shared" si="166"/>
        <v>4.9920389353981243E-3</v>
      </c>
      <c r="E1164" s="23">
        <f t="shared" si="170"/>
        <v>1.4544121090709874</v>
      </c>
      <c r="F1164" s="47">
        <v>42403</v>
      </c>
      <c r="G1164" s="183">
        <v>38.035035999999998</v>
      </c>
      <c r="H1164" s="48">
        <f t="shared" si="167"/>
        <v>8.1685563988862508E-3</v>
      </c>
      <c r="I1164" s="23">
        <f t="shared" si="168"/>
        <v>1.3690185956045804</v>
      </c>
      <c r="N1164" s="50">
        <f t="shared" si="162"/>
        <v>42403</v>
      </c>
      <c r="O1164" s="51">
        <f t="shared" si="169"/>
        <v>148.58756675356722</v>
      </c>
      <c r="P1164" s="51">
        <f t="shared" si="163"/>
        <v>132.73530438181385</v>
      </c>
      <c r="Q1164" s="56">
        <f t="shared" si="164"/>
        <v>1912.530029</v>
      </c>
      <c r="R1164" s="52">
        <f t="shared" si="165"/>
        <v>38.035035999999998</v>
      </c>
    </row>
    <row r="1165" spans="2:18">
      <c r="B1165" s="47">
        <v>42404</v>
      </c>
      <c r="C1165" s="183">
        <v>1915.4499510000001</v>
      </c>
      <c r="D1165" s="23">
        <f t="shared" si="166"/>
        <v>1.5267326294097217E-3</v>
      </c>
      <c r="E1165" s="23">
        <f t="shared" si="170"/>
        <v>1.4559388417003971</v>
      </c>
      <c r="F1165" s="47">
        <v>42404</v>
      </c>
      <c r="G1165" s="183">
        <v>38.064863000000003</v>
      </c>
      <c r="H1165" s="48">
        <f t="shared" si="167"/>
        <v>7.8419802205531575E-4</v>
      </c>
      <c r="I1165" s="23">
        <f t="shared" si="168"/>
        <v>1.3698027936266357</v>
      </c>
      <c r="L1165" s="22"/>
      <c r="N1165" s="50">
        <f t="shared" si="162"/>
        <v>42404</v>
      </c>
      <c r="O1165" s="51">
        <f t="shared" si="169"/>
        <v>148.81442024005446</v>
      </c>
      <c r="P1165" s="51">
        <f t="shared" si="163"/>
        <v>132.839395144967</v>
      </c>
      <c r="Q1165" s="56">
        <f t="shared" si="164"/>
        <v>1915.4499510000001</v>
      </c>
      <c r="R1165" s="52">
        <f t="shared" si="165"/>
        <v>38.064863000000003</v>
      </c>
    </row>
    <row r="1166" spans="2:18">
      <c r="B1166" s="47">
        <v>42405</v>
      </c>
      <c r="C1166" s="183">
        <v>1880.0500489999999</v>
      </c>
      <c r="D1166" s="23">
        <f t="shared" si="166"/>
        <v>-1.8481246133065898E-2</v>
      </c>
      <c r="E1166" s="23">
        <f t="shared" si="170"/>
        <v>1.4374575955673312</v>
      </c>
      <c r="F1166" s="47">
        <v>42405</v>
      </c>
      <c r="G1166" s="183">
        <v>37.269567000000002</v>
      </c>
      <c r="H1166" s="48">
        <f t="shared" si="167"/>
        <v>-2.0893179098004366E-2</v>
      </c>
      <c r="I1166" s="23">
        <f t="shared" si="168"/>
        <v>1.3489096145286315</v>
      </c>
      <c r="N1166" s="50">
        <f t="shared" si="162"/>
        <v>42405</v>
      </c>
      <c r="O1166" s="51">
        <f t="shared" si="169"/>
        <v>146.06414431144853</v>
      </c>
      <c r="P1166" s="51">
        <f t="shared" si="163"/>
        <v>130.0639578709326</v>
      </c>
      <c r="Q1166" s="56">
        <f t="shared" si="164"/>
        <v>1880.0500489999999</v>
      </c>
      <c r="R1166" s="52">
        <f t="shared" si="165"/>
        <v>37.269567000000002</v>
      </c>
    </row>
    <row r="1167" spans="2:18">
      <c r="B1167" s="47">
        <v>42408</v>
      </c>
      <c r="C1167" s="183">
        <v>1853.4399410000001</v>
      </c>
      <c r="D1167" s="23">
        <f t="shared" si="166"/>
        <v>-1.4153935962584518E-2</v>
      </c>
      <c r="E1167" s="23">
        <f t="shared" si="170"/>
        <v>1.4233036596047466</v>
      </c>
      <c r="F1167" s="47">
        <v>42408</v>
      </c>
      <c r="G1167" s="183">
        <v>35.788327000000002</v>
      </c>
      <c r="H1167" s="48">
        <f t="shared" si="167"/>
        <v>-3.9743955168569545E-2</v>
      </c>
      <c r="I1167" s="23">
        <f t="shared" si="168"/>
        <v>1.3091656593600618</v>
      </c>
      <c r="L1167" s="22"/>
      <c r="N1167" s="50">
        <f t="shared" si="162"/>
        <v>42408</v>
      </c>
      <c r="O1167" s="51">
        <f t="shared" si="169"/>
        <v>143.99676176643456</v>
      </c>
      <c r="P1167" s="51">
        <f t="shared" si="163"/>
        <v>124.89470176026356</v>
      </c>
      <c r="Q1167" s="56">
        <f t="shared" si="164"/>
        <v>1853.4399410000001</v>
      </c>
      <c r="R1167" s="52">
        <f t="shared" si="165"/>
        <v>35.788327000000002</v>
      </c>
    </row>
    <row r="1168" spans="2:18">
      <c r="B1168" s="47">
        <v>42409</v>
      </c>
      <c r="C1168" s="183">
        <v>1852.209961</v>
      </c>
      <c r="D1168" s="23">
        <f t="shared" si="166"/>
        <v>-6.6362010054477061E-4</v>
      </c>
      <c r="E1168" s="23">
        <f t="shared" si="170"/>
        <v>1.4226400395042018</v>
      </c>
      <c r="F1168" s="47">
        <v>42409</v>
      </c>
      <c r="G1168" s="183">
        <v>35.977207999999997</v>
      </c>
      <c r="H1168" s="48">
        <f t="shared" si="167"/>
        <v>5.2777264497441134E-3</v>
      </c>
      <c r="I1168" s="23">
        <f t="shared" si="168"/>
        <v>1.3144433858098059</v>
      </c>
      <c r="L1168" s="22"/>
      <c r="N1168" s="50">
        <f t="shared" si="162"/>
        <v>42409</v>
      </c>
      <c r="O1168" s="51">
        <f t="shared" si="169"/>
        <v>143.90120262091301</v>
      </c>
      <c r="P1168" s="51">
        <f t="shared" si="163"/>
        <v>125.5538618311766</v>
      </c>
      <c r="Q1168" s="56">
        <f t="shared" si="164"/>
        <v>1852.209961</v>
      </c>
      <c r="R1168" s="52">
        <f t="shared" si="165"/>
        <v>35.977207999999997</v>
      </c>
    </row>
    <row r="1169" spans="2:18">
      <c r="B1169" s="47">
        <v>42410</v>
      </c>
      <c r="C1169" s="183">
        <v>1851.8599850000001</v>
      </c>
      <c r="D1169" s="23">
        <f t="shared" si="166"/>
        <v>-1.8895050095235622E-4</v>
      </c>
      <c r="E1169" s="23">
        <f t="shared" si="170"/>
        <v>1.4224510890032493</v>
      </c>
      <c r="F1169" s="47">
        <v>42410</v>
      </c>
      <c r="G1169" s="183">
        <v>36.692976000000002</v>
      </c>
      <c r="H1169" s="48">
        <f t="shared" si="167"/>
        <v>1.9895040215460957E-2</v>
      </c>
      <c r="I1169" s="23">
        <f t="shared" si="168"/>
        <v>1.3343384260252669</v>
      </c>
      <c r="N1169" s="50">
        <f t="shared" si="162"/>
        <v>42410</v>
      </c>
      <c r="O1169" s="51">
        <f t="shared" si="169"/>
        <v>143.87401241659012</v>
      </c>
      <c r="P1169" s="51">
        <f t="shared" si="163"/>
        <v>128.0517609615143</v>
      </c>
      <c r="Q1169" s="56">
        <f t="shared" si="164"/>
        <v>1851.8599850000001</v>
      </c>
      <c r="R1169" s="52">
        <f t="shared" si="165"/>
        <v>36.692976000000002</v>
      </c>
    </row>
    <row r="1170" spans="2:18">
      <c r="B1170" s="47">
        <v>42411</v>
      </c>
      <c r="C1170" s="183">
        <v>1829.079956</v>
      </c>
      <c r="D1170" s="23">
        <f t="shared" si="166"/>
        <v>-1.2301161634528213E-2</v>
      </c>
      <c r="E1170" s="23">
        <f t="shared" si="170"/>
        <v>1.410149927368721</v>
      </c>
      <c r="F1170" s="47">
        <v>42411</v>
      </c>
      <c r="G1170" s="183">
        <v>35.669032999999999</v>
      </c>
      <c r="H1170" s="48">
        <f t="shared" si="167"/>
        <v>-2.7905695084530668E-2</v>
      </c>
      <c r="I1170" s="23">
        <f t="shared" si="168"/>
        <v>1.3064327309407362</v>
      </c>
      <c r="N1170" s="50">
        <f t="shared" si="162"/>
        <v>42411</v>
      </c>
      <c r="O1170" s="51">
        <f t="shared" si="169"/>
        <v>142.10419493484554</v>
      </c>
      <c r="P1170" s="51">
        <f t="shared" si="163"/>
        <v>124.47838756508507</v>
      </c>
      <c r="Q1170" s="56">
        <f t="shared" si="164"/>
        <v>1829.079956</v>
      </c>
      <c r="R1170" s="52">
        <f t="shared" si="165"/>
        <v>35.669032999999999</v>
      </c>
    </row>
    <row r="1171" spans="2:18">
      <c r="B1171" s="47">
        <v>42412</v>
      </c>
      <c r="C1171" s="183">
        <v>1864.780029</v>
      </c>
      <c r="D1171" s="23">
        <f t="shared" si="166"/>
        <v>1.9518049434029239E-2</v>
      </c>
      <c r="E1171" s="23">
        <f t="shared" si="170"/>
        <v>1.4296679768027503</v>
      </c>
      <c r="F1171" s="47">
        <v>42412</v>
      </c>
      <c r="G1171" s="183">
        <v>36.394739999999999</v>
      </c>
      <c r="H1171" s="48">
        <f t="shared" si="167"/>
        <v>2.0345575390283255E-2</v>
      </c>
      <c r="I1171" s="23">
        <f t="shared" si="168"/>
        <v>1.3267783063310195</v>
      </c>
      <c r="N1171" s="50">
        <f t="shared" si="162"/>
        <v>42412</v>
      </c>
      <c r="O1171" s="51">
        <f t="shared" si="169"/>
        <v>144.87779163636679</v>
      </c>
      <c r="P1171" s="51">
        <f t="shared" si="163"/>
        <v>127.0109719837514</v>
      </c>
      <c r="Q1171" s="56">
        <f t="shared" si="164"/>
        <v>1864.780029</v>
      </c>
      <c r="R1171" s="52">
        <f t="shared" si="165"/>
        <v>36.394739999999999</v>
      </c>
    </row>
    <row r="1172" spans="2:18">
      <c r="B1172" s="47">
        <v>42416</v>
      </c>
      <c r="C1172" s="183">
        <v>1895.579956</v>
      </c>
      <c r="D1172" s="23">
        <f t="shared" si="166"/>
        <v>1.6516654254666641E-2</v>
      </c>
      <c r="E1172" s="23">
        <f t="shared" si="170"/>
        <v>1.4461846310574169</v>
      </c>
      <c r="F1172" s="47">
        <v>42416</v>
      </c>
      <c r="G1172" s="183">
        <v>37.190035999999999</v>
      </c>
      <c r="H1172" s="48">
        <f t="shared" si="167"/>
        <v>2.1851948935478038E-2</v>
      </c>
      <c r="I1172" s="23">
        <f t="shared" si="168"/>
        <v>1.3486302552664975</v>
      </c>
      <c r="L1172" s="22"/>
      <c r="N1172" s="50">
        <f t="shared" si="162"/>
        <v>42416</v>
      </c>
      <c r="O1172" s="51">
        <f t="shared" si="169"/>
        <v>147.27068803000427</v>
      </c>
      <c r="P1172" s="51">
        <f t="shared" si="163"/>
        <v>129.78640925778578</v>
      </c>
      <c r="Q1172" s="56">
        <f t="shared" si="164"/>
        <v>1895.579956</v>
      </c>
      <c r="R1172" s="52">
        <f t="shared" si="165"/>
        <v>37.190035999999999</v>
      </c>
    </row>
    <row r="1173" spans="2:18">
      <c r="B1173" s="47">
        <v>42417</v>
      </c>
      <c r="C1173" s="183">
        <v>1926.8199460000001</v>
      </c>
      <c r="D1173" s="23">
        <f t="shared" si="166"/>
        <v>1.6480439087318555E-2</v>
      </c>
      <c r="E1173" s="23">
        <f t="shared" si="170"/>
        <v>1.4626650701447355</v>
      </c>
      <c r="F1173" s="47">
        <v>42417</v>
      </c>
      <c r="G1173" s="183">
        <v>37.985331000000002</v>
      </c>
      <c r="H1173" s="48">
        <f t="shared" si="167"/>
        <v>2.1384625709961691E-2</v>
      </c>
      <c r="I1173" s="23">
        <f t="shared" si="168"/>
        <v>1.3700148809764592</v>
      </c>
      <c r="N1173" s="50">
        <f t="shared" si="162"/>
        <v>42417</v>
      </c>
      <c r="O1173" s="51">
        <f t="shared" si="169"/>
        <v>149.69777363343024</v>
      </c>
      <c r="P1173" s="51">
        <f t="shared" si="163"/>
        <v>132.56184304200343</v>
      </c>
      <c r="Q1173" s="56">
        <f t="shared" si="164"/>
        <v>1926.8199460000001</v>
      </c>
      <c r="R1173" s="52">
        <f t="shared" si="165"/>
        <v>37.985331000000002</v>
      </c>
    </row>
    <row r="1174" spans="2:18">
      <c r="B1174" s="47">
        <v>42418</v>
      </c>
      <c r="C1174" s="183">
        <v>1917.829956</v>
      </c>
      <c r="D1174" s="23">
        <f t="shared" si="166"/>
        <v>-4.6657135860892485E-3</v>
      </c>
      <c r="E1174" s="23">
        <f t="shared" si="170"/>
        <v>1.4579993565586462</v>
      </c>
      <c r="F1174" s="47">
        <v>42418</v>
      </c>
      <c r="G1174" s="183">
        <v>37.846155000000003</v>
      </c>
      <c r="H1174" s="48">
        <f t="shared" si="167"/>
        <v>-3.6639406933165475E-3</v>
      </c>
      <c r="I1174" s="23">
        <f t="shared" si="168"/>
        <v>1.3663509402831426</v>
      </c>
      <c r="N1174" s="50">
        <f t="shared" si="162"/>
        <v>42418</v>
      </c>
      <c r="O1174" s="51">
        <f t="shared" si="169"/>
        <v>148.99932669718143</v>
      </c>
      <c r="P1174" s="51">
        <f t="shared" si="163"/>
        <v>132.07614431090079</v>
      </c>
      <c r="Q1174" s="56">
        <f t="shared" si="164"/>
        <v>1917.829956</v>
      </c>
      <c r="R1174" s="52">
        <f t="shared" si="165"/>
        <v>37.846155000000003</v>
      </c>
    </row>
    <row r="1175" spans="2:18">
      <c r="B1175" s="47">
        <v>42419</v>
      </c>
      <c r="C1175" s="183">
        <v>1917.780029</v>
      </c>
      <c r="D1175" s="23">
        <f t="shared" si="166"/>
        <v>-2.6033069221664817E-5</v>
      </c>
      <c r="E1175" s="23">
        <f t="shared" si="170"/>
        <v>1.4579733234894245</v>
      </c>
      <c r="F1175" s="47">
        <v>42419</v>
      </c>
      <c r="G1175" s="183">
        <v>37.428626000000001</v>
      </c>
      <c r="H1175" s="48">
        <f t="shared" si="167"/>
        <v>-1.1032269988853649E-2</v>
      </c>
      <c r="I1175" s="23">
        <f t="shared" si="168"/>
        <v>1.355318670294289</v>
      </c>
      <c r="N1175" s="50">
        <f t="shared" si="162"/>
        <v>42419</v>
      </c>
      <c r="O1175" s="51">
        <f t="shared" si="169"/>
        <v>148.99544778739553</v>
      </c>
      <c r="P1175" s="51">
        <f t="shared" si="163"/>
        <v>130.61904462777613</v>
      </c>
      <c r="Q1175" s="56">
        <f t="shared" si="164"/>
        <v>1917.780029</v>
      </c>
      <c r="R1175" s="52">
        <f t="shared" si="165"/>
        <v>37.428626000000001</v>
      </c>
    </row>
    <row r="1176" spans="2:18">
      <c r="B1176" s="47">
        <v>42422</v>
      </c>
      <c r="C1176" s="183">
        <v>1945.5</v>
      </c>
      <c r="D1176" s="23">
        <f t="shared" si="166"/>
        <v>1.4454197343192865E-2</v>
      </c>
      <c r="E1176" s="23">
        <f t="shared" si="170"/>
        <v>1.4724275208326174</v>
      </c>
      <c r="F1176" s="47">
        <v>42422</v>
      </c>
      <c r="G1176" s="183">
        <v>38.184156000000002</v>
      </c>
      <c r="H1176" s="48">
        <f t="shared" si="167"/>
        <v>2.0185886599203506E-2</v>
      </c>
      <c r="I1176" s="23">
        <f t="shared" si="168"/>
        <v>1.3755045568934925</v>
      </c>
      <c r="N1176" s="50">
        <f t="shared" si="162"/>
        <v>42422</v>
      </c>
      <c r="O1176" s="51">
        <f t="shared" si="169"/>
        <v>151.14905739295193</v>
      </c>
      <c r="P1176" s="51">
        <f t="shared" si="163"/>
        <v>133.25570585032872</v>
      </c>
      <c r="Q1176" s="56">
        <f t="shared" si="164"/>
        <v>1945.5</v>
      </c>
      <c r="R1176" s="52">
        <f t="shared" si="165"/>
        <v>38.184156000000002</v>
      </c>
    </row>
    <row r="1177" spans="2:18">
      <c r="B1177" s="47">
        <v>42423</v>
      </c>
      <c r="C1177" s="183">
        <v>1921.2700199999999</v>
      </c>
      <c r="D1177" s="23">
        <f t="shared" si="166"/>
        <v>-1.2454371626831162E-2</v>
      </c>
      <c r="E1177" s="23">
        <f t="shared" si="170"/>
        <v>1.4599731492057861</v>
      </c>
      <c r="F1177" s="47">
        <v>42423</v>
      </c>
      <c r="G1177" s="183">
        <v>38.114567999999998</v>
      </c>
      <c r="H1177" s="48">
        <f t="shared" si="167"/>
        <v>-1.8224312722796565E-3</v>
      </c>
      <c r="I1177" s="23">
        <f t="shared" si="168"/>
        <v>1.3736821256212128</v>
      </c>
      <c r="N1177" s="50">
        <f t="shared" si="162"/>
        <v>42423</v>
      </c>
      <c r="O1177" s="51">
        <f t="shared" si="169"/>
        <v>149.26659086113489</v>
      </c>
      <c r="P1177" s="51">
        <f t="shared" si="163"/>
        <v>133.01285648477742</v>
      </c>
      <c r="Q1177" s="56">
        <f t="shared" si="164"/>
        <v>1921.2700199999999</v>
      </c>
      <c r="R1177" s="52">
        <f t="shared" si="165"/>
        <v>38.114567999999998</v>
      </c>
    </row>
    <row r="1178" spans="2:18">
      <c r="B1178" s="47">
        <v>42424</v>
      </c>
      <c r="C1178" s="183">
        <v>1929.8000489999999</v>
      </c>
      <c r="D1178" s="23">
        <f t="shared" si="166"/>
        <v>4.4397866573695488E-3</v>
      </c>
      <c r="E1178" s="23">
        <f t="shared" si="170"/>
        <v>1.4644129358631557</v>
      </c>
      <c r="F1178" s="47">
        <v>42424</v>
      </c>
      <c r="G1178" s="183">
        <v>38.740864999999999</v>
      </c>
      <c r="H1178" s="48">
        <f t="shared" si="167"/>
        <v>1.6431958509932398E-2</v>
      </c>
      <c r="I1178" s="23">
        <f t="shared" si="168"/>
        <v>1.3901140841311452</v>
      </c>
      <c r="N1178" s="50">
        <f t="shared" si="162"/>
        <v>42424</v>
      </c>
      <c r="O1178" s="51">
        <f t="shared" si="169"/>
        <v>149.92930267963115</v>
      </c>
      <c r="P1178" s="51">
        <f t="shared" si="163"/>
        <v>135.19851822382287</v>
      </c>
      <c r="Q1178" s="56">
        <f t="shared" si="164"/>
        <v>1929.8000489999999</v>
      </c>
      <c r="R1178" s="52">
        <f t="shared" si="165"/>
        <v>38.740864999999999</v>
      </c>
    </row>
    <row r="1179" spans="2:18">
      <c r="B1179" s="47">
        <v>42425</v>
      </c>
      <c r="C1179" s="183">
        <v>1951.6999510000001</v>
      </c>
      <c r="D1179" s="23">
        <f t="shared" si="166"/>
        <v>1.1348275180813827E-2</v>
      </c>
      <c r="E1179" s="23">
        <f t="shared" si="170"/>
        <v>1.4757612110439695</v>
      </c>
      <c r="F1179" s="47">
        <v>42425</v>
      </c>
      <c r="G1179" s="183">
        <v>39.605747999999998</v>
      </c>
      <c r="H1179" s="48">
        <f t="shared" si="167"/>
        <v>2.2324824187585968E-2</v>
      </c>
      <c r="I1179" s="23">
        <f t="shared" si="168"/>
        <v>1.4124389083187312</v>
      </c>
      <c r="N1179" s="50">
        <f t="shared" si="162"/>
        <v>42425</v>
      </c>
      <c r="O1179" s="51">
        <f t="shared" si="169"/>
        <v>151.63074166410715</v>
      </c>
      <c r="P1179" s="51">
        <f t="shared" si="163"/>
        <v>138.21680137359184</v>
      </c>
      <c r="Q1179" s="56">
        <f t="shared" si="164"/>
        <v>1951.6999510000001</v>
      </c>
      <c r="R1179" s="52">
        <f t="shared" si="165"/>
        <v>39.605747999999998</v>
      </c>
    </row>
    <row r="1180" spans="2:18">
      <c r="B1180" s="47">
        <v>42426</v>
      </c>
      <c r="C1180" s="183">
        <v>1948.0500489999999</v>
      </c>
      <c r="D1180" s="23">
        <f t="shared" si="166"/>
        <v>-1.8701143063153403E-3</v>
      </c>
      <c r="E1180" s="23">
        <f t="shared" si="170"/>
        <v>1.4738910967376542</v>
      </c>
      <c r="F1180" s="47">
        <v>42426</v>
      </c>
      <c r="G1180" s="183">
        <v>39.198158999999997</v>
      </c>
      <c r="H1180" s="48">
        <f t="shared" si="167"/>
        <v>-1.0291157738013257E-2</v>
      </c>
      <c r="I1180" s="23">
        <f t="shared" si="168"/>
        <v>1.4021477505807178</v>
      </c>
      <c r="N1180" s="50">
        <f t="shared" si="162"/>
        <v>42426</v>
      </c>
      <c r="O1180" s="51">
        <f t="shared" si="169"/>
        <v>151.34717484484389</v>
      </c>
      <c r="P1180" s="51">
        <f t="shared" si="163"/>
        <v>136.79439046861256</v>
      </c>
      <c r="Q1180" s="56">
        <f t="shared" si="164"/>
        <v>1948.0500489999999</v>
      </c>
      <c r="R1180" s="52">
        <f t="shared" si="165"/>
        <v>39.198158999999997</v>
      </c>
    </row>
    <row r="1181" spans="2:18">
      <c r="B1181" s="47">
        <v>42429</v>
      </c>
      <c r="C1181" s="183">
        <v>1932.2299800000001</v>
      </c>
      <c r="D1181" s="23">
        <f t="shared" si="166"/>
        <v>-8.120976670040303E-3</v>
      </c>
      <c r="E1181" s="23">
        <f t="shared" si="170"/>
        <v>1.4657701200676139</v>
      </c>
      <c r="F1181" s="47">
        <v>42429</v>
      </c>
      <c r="G1181" s="183">
        <v>39.277687</v>
      </c>
      <c r="H1181" s="48">
        <f t="shared" si="167"/>
        <v>2.0288707946718443E-3</v>
      </c>
      <c r="I1181" s="23">
        <f t="shared" si="168"/>
        <v>1.4041766213753897</v>
      </c>
      <c r="N1181" s="50">
        <f t="shared" si="162"/>
        <v>42429</v>
      </c>
      <c r="O1181" s="51">
        <f t="shared" si="169"/>
        <v>150.11808796885242</v>
      </c>
      <c r="P1181" s="51">
        <f t="shared" si="163"/>
        <v>137.07192861230928</v>
      </c>
      <c r="Q1181" s="56">
        <f t="shared" si="164"/>
        <v>1932.2299800000001</v>
      </c>
      <c r="R1181" s="52">
        <f t="shared" si="165"/>
        <v>39.277687</v>
      </c>
    </row>
    <row r="1182" spans="2:18">
      <c r="B1182" s="47">
        <v>42430</v>
      </c>
      <c r="C1182" s="183">
        <v>1978.349976</v>
      </c>
      <c r="D1182" s="23">
        <f t="shared" si="166"/>
        <v>2.3868792264572836E-2</v>
      </c>
      <c r="E1182" s="23">
        <f t="shared" si="170"/>
        <v>1.4896389123321867</v>
      </c>
      <c r="F1182" s="47">
        <v>42430</v>
      </c>
      <c r="G1182" s="183">
        <v>39.744923999999997</v>
      </c>
      <c r="H1182" s="48">
        <f t="shared" si="167"/>
        <v>1.1895736121121381E-2</v>
      </c>
      <c r="I1182" s="23">
        <f t="shared" si="168"/>
        <v>1.4160723574965111</v>
      </c>
      <c r="N1182" s="50">
        <f t="shared" si="162"/>
        <v>42430</v>
      </c>
      <c r="O1182" s="51">
        <f t="shared" si="169"/>
        <v>153.70122542573583</v>
      </c>
      <c r="P1182" s="51">
        <f t="shared" si="163"/>
        <v>138.70250010469448</v>
      </c>
      <c r="Q1182" s="56">
        <f t="shared" si="164"/>
        <v>1978.349976</v>
      </c>
      <c r="R1182" s="52">
        <f t="shared" si="165"/>
        <v>39.744923999999997</v>
      </c>
    </row>
    <row r="1183" spans="2:18">
      <c r="B1183" s="47">
        <v>42431</v>
      </c>
      <c r="C1183" s="183">
        <v>1986.4499510000001</v>
      </c>
      <c r="D1183" s="23">
        <f t="shared" si="166"/>
        <v>4.0943084379727601E-3</v>
      </c>
      <c r="E1183" s="23">
        <f t="shared" si="170"/>
        <v>1.4937332207701595</v>
      </c>
      <c r="F1183" s="47">
        <v>42431</v>
      </c>
      <c r="G1183" s="183">
        <v>39.590389999999999</v>
      </c>
      <c r="H1183" s="48">
        <f t="shared" si="167"/>
        <v>-3.888144307434005E-3</v>
      </c>
      <c r="I1183" s="23">
        <f t="shared" si="168"/>
        <v>1.4121842131890769</v>
      </c>
      <c r="N1183" s="50">
        <f t="shared" si="162"/>
        <v>42431</v>
      </c>
      <c r="O1183" s="51">
        <f t="shared" si="169"/>
        <v>154.33052564992317</v>
      </c>
      <c r="P1183" s="51">
        <f t="shared" si="163"/>
        <v>138.16320476848557</v>
      </c>
      <c r="Q1183" s="56">
        <f t="shared" si="164"/>
        <v>1986.4499510000001</v>
      </c>
      <c r="R1183" s="52">
        <f t="shared" si="165"/>
        <v>39.590389999999999</v>
      </c>
    </row>
    <row r="1184" spans="2:18">
      <c r="B1184" s="47">
        <v>42432</v>
      </c>
      <c r="C1184" s="183">
        <v>1993.400024</v>
      </c>
      <c r="D1184" s="23">
        <f t="shared" si="166"/>
        <v>3.4987405529653959E-3</v>
      </c>
      <c r="E1184" s="23">
        <f t="shared" si="170"/>
        <v>1.4972319613231249</v>
      </c>
      <c r="F1184" s="47">
        <v>42432</v>
      </c>
      <c r="G1184" s="183">
        <v>39.211537</v>
      </c>
      <c r="H1184" s="48">
        <f t="shared" si="167"/>
        <v>-9.5693172004620575E-3</v>
      </c>
      <c r="I1184" s="23">
        <f t="shared" si="168"/>
        <v>1.4026148959886149</v>
      </c>
      <c r="N1184" s="50">
        <f t="shared" si="162"/>
        <v>42432</v>
      </c>
      <c r="O1184" s="51">
        <f t="shared" si="169"/>
        <v>154.87048811857505</v>
      </c>
      <c r="P1184" s="51">
        <f t="shared" si="163"/>
        <v>136.84107723662353</v>
      </c>
      <c r="Q1184" s="56">
        <f t="shared" si="164"/>
        <v>1993.400024</v>
      </c>
      <c r="R1184" s="52">
        <f t="shared" si="165"/>
        <v>39.211537</v>
      </c>
    </row>
    <row r="1185" spans="2:18">
      <c r="B1185" s="47">
        <v>42433</v>
      </c>
      <c r="C1185" s="183">
        <v>1999.98999</v>
      </c>
      <c r="D1185" s="23">
        <f t="shared" si="166"/>
        <v>3.305892405266686E-3</v>
      </c>
      <c r="E1185" s="23">
        <f t="shared" si="170"/>
        <v>1.5005378537283915</v>
      </c>
      <c r="F1185" s="47">
        <v>42433</v>
      </c>
      <c r="G1185" s="183">
        <v>39.341143000000002</v>
      </c>
      <c r="H1185" s="48">
        <f t="shared" si="167"/>
        <v>3.3053027225125042E-3</v>
      </c>
      <c r="I1185" s="23">
        <f t="shared" si="168"/>
        <v>1.4059201987111274</v>
      </c>
      <c r="N1185" s="50">
        <f t="shared" si="162"/>
        <v>42433</v>
      </c>
      <c r="O1185" s="51">
        <f t="shared" si="169"/>
        <v>155.3824732890462</v>
      </c>
      <c r="P1185" s="51">
        <f t="shared" si="163"/>
        <v>137.29337842176531</v>
      </c>
      <c r="Q1185" s="56">
        <f t="shared" si="164"/>
        <v>1999.98999</v>
      </c>
      <c r="R1185" s="52">
        <f t="shared" si="165"/>
        <v>39.341143000000002</v>
      </c>
    </row>
    <row r="1186" spans="2:18">
      <c r="B1186" s="47">
        <v>42436</v>
      </c>
      <c r="C1186" s="183">
        <v>2001.76001</v>
      </c>
      <c r="D1186" s="23">
        <f t="shared" si="166"/>
        <v>8.8501442949717735E-4</v>
      </c>
      <c r="E1186" s="23">
        <f t="shared" si="170"/>
        <v>1.5014228681578887</v>
      </c>
      <c r="F1186" s="47">
        <v>42436</v>
      </c>
      <c r="G1186" s="183">
        <v>39.700059000000003</v>
      </c>
      <c r="H1186" s="48">
        <f t="shared" si="167"/>
        <v>9.1231716373874061E-3</v>
      </c>
      <c r="I1186" s="23">
        <f t="shared" si="168"/>
        <v>1.4150433703485148</v>
      </c>
      <c r="N1186" s="50">
        <f t="shared" si="162"/>
        <v>42436</v>
      </c>
      <c r="O1186" s="51">
        <f t="shared" si="169"/>
        <v>155.51998901999795</v>
      </c>
      <c r="P1186" s="51">
        <f t="shared" si="163"/>
        <v>138.54592947778383</v>
      </c>
      <c r="Q1186" s="56">
        <f t="shared" si="164"/>
        <v>2001.76001</v>
      </c>
      <c r="R1186" s="52">
        <f t="shared" si="165"/>
        <v>39.700059000000003</v>
      </c>
    </row>
    <row r="1187" spans="2:18">
      <c r="B1187" s="47">
        <v>42437</v>
      </c>
      <c r="C1187" s="183">
        <v>1979.26001</v>
      </c>
      <c r="D1187" s="23">
        <f t="shared" si="166"/>
        <v>-1.1240108648189029E-2</v>
      </c>
      <c r="E1187" s="23">
        <f t="shared" si="170"/>
        <v>1.4901827595096997</v>
      </c>
      <c r="F1187" s="47">
        <v>42437</v>
      </c>
      <c r="G1187" s="183">
        <v>39.460783999999997</v>
      </c>
      <c r="H1187" s="48">
        <f t="shared" si="167"/>
        <v>-6.0270691285372324E-3</v>
      </c>
      <c r="I1187" s="23">
        <f t="shared" si="168"/>
        <v>1.4090163012199777</v>
      </c>
      <c r="N1187" s="50">
        <f t="shared" si="162"/>
        <v>42437</v>
      </c>
      <c r="O1187" s="51">
        <f t="shared" si="169"/>
        <v>153.77192744644802</v>
      </c>
      <c r="P1187" s="51">
        <f t="shared" si="163"/>
        <v>137.71090358334379</v>
      </c>
      <c r="Q1187" s="56">
        <f t="shared" si="164"/>
        <v>1979.26001</v>
      </c>
      <c r="R1187" s="52">
        <f t="shared" si="165"/>
        <v>39.460783999999997</v>
      </c>
    </row>
    <row r="1188" spans="2:18">
      <c r="B1188" s="47">
        <v>42438</v>
      </c>
      <c r="C1188" s="183">
        <v>1989.26001</v>
      </c>
      <c r="D1188" s="23">
        <f t="shared" si="166"/>
        <v>5.0523932931882953E-3</v>
      </c>
      <c r="E1188" s="23">
        <f t="shared" si="170"/>
        <v>1.495235152802888</v>
      </c>
      <c r="F1188" s="47">
        <v>42438</v>
      </c>
      <c r="G1188" s="183">
        <v>39.470753000000002</v>
      </c>
      <c r="H1188" s="48">
        <f t="shared" si="167"/>
        <v>2.5263056101487713E-4</v>
      </c>
      <c r="I1188" s="23">
        <f t="shared" si="168"/>
        <v>1.4092689317809926</v>
      </c>
      <c r="N1188" s="50">
        <f t="shared" si="162"/>
        <v>42438</v>
      </c>
      <c r="O1188" s="51">
        <f t="shared" si="169"/>
        <v>154.54884370135912</v>
      </c>
      <c r="P1188" s="51">
        <f t="shared" si="163"/>
        <v>137.74569356617391</v>
      </c>
      <c r="Q1188" s="56">
        <f t="shared" si="164"/>
        <v>1989.26001</v>
      </c>
      <c r="R1188" s="52">
        <f t="shared" si="165"/>
        <v>39.470753000000002</v>
      </c>
    </row>
    <row r="1189" spans="2:18">
      <c r="B1189" s="47">
        <v>42439</v>
      </c>
      <c r="C1189" s="183">
        <v>1989.5699460000001</v>
      </c>
      <c r="D1189" s="23">
        <f t="shared" si="166"/>
        <v>1.5580467030051892E-4</v>
      </c>
      <c r="E1189" s="23">
        <f t="shared" si="170"/>
        <v>1.4953909574731885</v>
      </c>
      <c r="F1189" s="47">
        <v>42439</v>
      </c>
      <c r="G1189" s="183">
        <v>39.680118999999998</v>
      </c>
      <c r="H1189" s="48">
        <f t="shared" si="167"/>
        <v>5.3043325522570406E-3</v>
      </c>
      <c r="I1189" s="23">
        <f t="shared" si="168"/>
        <v>1.4145732643332496</v>
      </c>
      <c r="L1189" s="22"/>
      <c r="N1189" s="50">
        <f t="shared" si="162"/>
        <v>42439</v>
      </c>
      <c r="O1189" s="51">
        <f t="shared" si="169"/>
        <v>154.57292313299732</v>
      </c>
      <c r="P1189" s="51">
        <f t="shared" si="163"/>
        <v>138.47634253249018</v>
      </c>
      <c r="Q1189" s="56">
        <f t="shared" si="164"/>
        <v>1989.5699460000001</v>
      </c>
      <c r="R1189" s="52">
        <f t="shared" si="165"/>
        <v>39.680118999999998</v>
      </c>
    </row>
    <row r="1190" spans="2:18">
      <c r="B1190" s="47">
        <v>42440</v>
      </c>
      <c r="C1190" s="183">
        <v>2022.1899410000001</v>
      </c>
      <c r="D1190" s="23">
        <f t="shared" si="166"/>
        <v>1.6395500477669467E-2</v>
      </c>
      <c r="E1190" s="23">
        <f t="shared" si="170"/>
        <v>1.511786457950858</v>
      </c>
      <c r="F1190" s="47">
        <v>42440</v>
      </c>
      <c r="G1190" s="183">
        <v>40.358071000000002</v>
      </c>
      <c r="H1190" s="48">
        <f t="shared" si="167"/>
        <v>1.7085432631893216E-2</v>
      </c>
      <c r="I1190" s="23">
        <f t="shared" si="168"/>
        <v>1.4316586969651428</v>
      </c>
      <c r="N1190" s="50">
        <f t="shared" si="162"/>
        <v>42440</v>
      </c>
      <c r="O1190" s="51">
        <f t="shared" si="169"/>
        <v>157.10722356805914</v>
      </c>
      <c r="P1190" s="51">
        <f t="shared" si="163"/>
        <v>140.84227075394</v>
      </c>
      <c r="Q1190" s="56">
        <f t="shared" si="164"/>
        <v>2022.1899410000001</v>
      </c>
      <c r="R1190" s="52">
        <f t="shared" si="165"/>
        <v>40.358071000000002</v>
      </c>
    </row>
    <row r="1191" spans="2:18">
      <c r="B1191" s="47">
        <v>42443</v>
      </c>
      <c r="C1191" s="183">
        <v>2019.6400149999999</v>
      </c>
      <c r="D1191" s="23">
        <f t="shared" si="166"/>
        <v>-1.2609725467921384E-3</v>
      </c>
      <c r="E1191" s="23">
        <f t="shared" si="170"/>
        <v>1.5105254854040657</v>
      </c>
      <c r="F1191" s="47">
        <v>42443</v>
      </c>
      <c r="G1191" s="184">
        <v>40.318190999999999</v>
      </c>
      <c r="H1191" s="48">
        <f t="shared" si="167"/>
        <v>-9.8815426535137085E-4</v>
      </c>
      <c r="I1191" s="23">
        <f t="shared" si="168"/>
        <v>1.4306705426997914</v>
      </c>
      <c r="N1191" s="50">
        <f t="shared" si="162"/>
        <v>42443</v>
      </c>
      <c r="O1191" s="51">
        <f t="shared" si="169"/>
        <v>156.90911567223711</v>
      </c>
      <c r="P1191" s="51">
        <f t="shared" si="163"/>
        <v>140.70309686335273</v>
      </c>
      <c r="Q1191" s="56">
        <f t="shared" si="164"/>
        <v>2019.6400149999999</v>
      </c>
      <c r="R1191" s="52">
        <f t="shared" si="165"/>
        <v>40.318190999999999</v>
      </c>
    </row>
    <row r="1192" spans="2:18">
      <c r="B1192" s="47">
        <v>42444</v>
      </c>
      <c r="C1192" s="183">
        <v>2015.9300539999999</v>
      </c>
      <c r="D1192" s="23">
        <f t="shared" si="166"/>
        <v>-1.8369417185468695E-3</v>
      </c>
      <c r="E1192" s="23">
        <f t="shared" si="170"/>
        <v>1.5086885436855189</v>
      </c>
      <c r="F1192" s="47">
        <v>42444</v>
      </c>
      <c r="G1192" s="183">
        <v>39.999155000000002</v>
      </c>
      <c r="H1192" s="48">
        <f t="shared" si="167"/>
        <v>-7.9129542295187649E-3</v>
      </c>
      <c r="I1192" s="23">
        <f t="shared" si="168"/>
        <v>1.4227575884702728</v>
      </c>
      <c r="L1192" s="22"/>
      <c r="N1192" s="50">
        <f t="shared" si="162"/>
        <v>42444</v>
      </c>
      <c r="O1192" s="51">
        <f t="shared" si="169"/>
        <v>156.62088277163849</v>
      </c>
      <c r="P1192" s="51">
        <f t="shared" si="163"/>
        <v>139.58971969792145</v>
      </c>
      <c r="Q1192" s="56">
        <f t="shared" si="164"/>
        <v>2015.9300539999999</v>
      </c>
      <c r="R1192" s="52">
        <f t="shared" si="165"/>
        <v>39.999155000000002</v>
      </c>
    </row>
    <row r="1193" spans="2:18">
      <c r="B1193" s="47">
        <v>42445</v>
      </c>
      <c r="C1193" s="183">
        <v>2027.219971</v>
      </c>
      <c r="D1193" s="23">
        <f t="shared" si="166"/>
        <v>5.6003515487050848E-3</v>
      </c>
      <c r="E1193" s="23">
        <f t="shared" si="170"/>
        <v>1.5142888952342239</v>
      </c>
      <c r="F1193" s="47">
        <v>42445</v>
      </c>
      <c r="G1193" s="183">
        <v>39.909426000000003</v>
      </c>
      <c r="H1193" s="48">
        <f t="shared" si="167"/>
        <v>-2.2432723891291362E-3</v>
      </c>
      <c r="I1193" s="23">
        <f t="shared" si="168"/>
        <v>1.4205143160811438</v>
      </c>
      <c r="N1193" s="50">
        <f t="shared" si="162"/>
        <v>42445</v>
      </c>
      <c r="O1193" s="51">
        <f t="shared" si="169"/>
        <v>157.4980147750282</v>
      </c>
      <c r="P1193" s="51">
        <f t="shared" si="163"/>
        <v>139.27658193391684</v>
      </c>
      <c r="Q1193" s="56">
        <f t="shared" si="164"/>
        <v>2027.219971</v>
      </c>
      <c r="R1193" s="52">
        <f t="shared" si="165"/>
        <v>39.909426000000003</v>
      </c>
    </row>
    <row r="1194" spans="2:18">
      <c r="B1194" s="47">
        <v>42446</v>
      </c>
      <c r="C1194" s="183">
        <v>2040.589966</v>
      </c>
      <c r="D1194" s="23">
        <f t="shared" si="166"/>
        <v>6.5952364278478726E-3</v>
      </c>
      <c r="E1194" s="23">
        <f t="shared" si="170"/>
        <v>1.5208841316620718</v>
      </c>
      <c r="F1194" s="47">
        <v>42446</v>
      </c>
      <c r="G1194" s="183">
        <v>39.600361999999997</v>
      </c>
      <c r="H1194" s="48">
        <f t="shared" si="167"/>
        <v>-7.7441354330680667E-3</v>
      </c>
      <c r="I1194" s="23">
        <f t="shared" si="168"/>
        <v>1.4127701806480757</v>
      </c>
      <c r="L1194" s="22"/>
      <c r="N1194" s="50">
        <f t="shared" si="162"/>
        <v>42446</v>
      </c>
      <c r="O1194" s="51">
        <f t="shared" si="169"/>
        <v>158.53675141938618</v>
      </c>
      <c r="P1194" s="51">
        <f t="shared" si="163"/>
        <v>138.19800522076579</v>
      </c>
      <c r="Q1194" s="56">
        <f t="shared" si="164"/>
        <v>2040.589966</v>
      </c>
      <c r="R1194" s="52">
        <f t="shared" si="165"/>
        <v>39.600361999999997</v>
      </c>
    </row>
    <row r="1195" spans="2:18">
      <c r="B1195" s="47">
        <v>42447</v>
      </c>
      <c r="C1195" s="183">
        <v>2049.580078</v>
      </c>
      <c r="D1195" s="23">
        <f t="shared" si="166"/>
        <v>4.405643539266535E-3</v>
      </c>
      <c r="E1195" s="23">
        <f t="shared" si="170"/>
        <v>1.5252897752013383</v>
      </c>
      <c r="F1195" s="47">
        <v>42447</v>
      </c>
      <c r="G1195" s="183">
        <v>40.009126999999999</v>
      </c>
      <c r="H1195" s="48">
        <f t="shared" si="167"/>
        <v>1.0322254124848662E-2</v>
      </c>
      <c r="I1195" s="23">
        <f t="shared" si="168"/>
        <v>1.4230924347729244</v>
      </c>
      <c r="N1195" s="50">
        <f t="shared" si="162"/>
        <v>42447</v>
      </c>
      <c r="O1195" s="51">
        <f t="shared" si="169"/>
        <v>159.23520783401329</v>
      </c>
      <c r="P1195" s="51">
        <f t="shared" si="163"/>
        <v>139.6245201502017</v>
      </c>
      <c r="Q1195" s="56">
        <f t="shared" si="164"/>
        <v>2049.580078</v>
      </c>
      <c r="R1195" s="52">
        <f t="shared" si="165"/>
        <v>40.009126999999999</v>
      </c>
    </row>
    <row r="1196" spans="2:18">
      <c r="B1196" s="47">
        <v>42450</v>
      </c>
      <c r="C1196" s="183">
        <v>2051.6000979999999</v>
      </c>
      <c r="D1196" s="23">
        <f t="shared" si="166"/>
        <v>9.8557749545014062E-4</v>
      </c>
      <c r="E1196" s="23">
        <f t="shared" si="170"/>
        <v>1.5262753526967885</v>
      </c>
      <c r="F1196" s="47">
        <v>42450</v>
      </c>
      <c r="G1196" s="183">
        <v>39.929366000000002</v>
      </c>
      <c r="H1196" s="48">
        <f t="shared" si="167"/>
        <v>-1.9935701171385212E-3</v>
      </c>
      <c r="I1196" s="23">
        <f t="shared" si="168"/>
        <v>1.4210988646557858</v>
      </c>
      <c r="N1196" s="50">
        <f t="shared" si="162"/>
        <v>42450</v>
      </c>
      <c r="O1196" s="51">
        <f t="shared" si="169"/>
        <v>159.39214647133787</v>
      </c>
      <c r="P1196" s="51">
        <f t="shared" si="163"/>
        <v>139.34616887921044</v>
      </c>
      <c r="Q1196" s="56">
        <f t="shared" si="164"/>
        <v>2051.6000979999999</v>
      </c>
      <c r="R1196" s="52">
        <f t="shared" si="165"/>
        <v>39.929366000000002</v>
      </c>
    </row>
    <row r="1197" spans="2:18">
      <c r="B1197" s="47">
        <v>42451</v>
      </c>
      <c r="C1197" s="183">
        <v>2049.8000489999999</v>
      </c>
      <c r="D1197" s="23">
        <f t="shared" si="166"/>
        <v>-8.7738785046598267E-4</v>
      </c>
      <c r="E1197" s="23">
        <f t="shared" si="170"/>
        <v>1.5253979648463225</v>
      </c>
      <c r="F1197" s="47">
        <v>42451</v>
      </c>
      <c r="G1197" s="183">
        <v>40.477708999999997</v>
      </c>
      <c r="H1197" s="48">
        <f t="shared" si="167"/>
        <v>1.3732825109219027E-2</v>
      </c>
      <c r="I1197" s="23">
        <f t="shared" si="168"/>
        <v>1.4348316897650049</v>
      </c>
      <c r="N1197" s="50">
        <f t="shared" si="162"/>
        <v>42451</v>
      </c>
      <c r="O1197" s="51">
        <f t="shared" si="169"/>
        <v>159.25229773856421</v>
      </c>
      <c r="P1197" s="51">
        <f t="shared" si="163"/>
        <v>141.25978544606838</v>
      </c>
      <c r="Q1197" s="56">
        <f t="shared" si="164"/>
        <v>2049.8000489999999</v>
      </c>
      <c r="R1197" s="52">
        <f t="shared" si="165"/>
        <v>40.477708999999997</v>
      </c>
    </row>
    <row r="1198" spans="2:18">
      <c r="B1198" s="47">
        <v>42452</v>
      </c>
      <c r="C1198" s="183">
        <v>2036.709961</v>
      </c>
      <c r="D1198" s="23">
        <f t="shared" si="166"/>
        <v>-6.3860316553245866E-3</v>
      </c>
      <c r="E1198" s="23">
        <f t="shared" si="170"/>
        <v>1.5190119331909979</v>
      </c>
      <c r="F1198" s="47">
        <v>42452</v>
      </c>
      <c r="G1198" s="183">
        <v>40.567438000000003</v>
      </c>
      <c r="H1198" s="48">
        <f t="shared" si="167"/>
        <v>2.2167509529753548E-3</v>
      </c>
      <c r="I1198" s="23">
        <f t="shared" si="168"/>
        <v>1.4370484407179802</v>
      </c>
      <c r="N1198" s="50">
        <f t="shared" si="162"/>
        <v>42452</v>
      </c>
      <c r="O1198" s="51">
        <f t="shared" si="169"/>
        <v>158.23530752402255</v>
      </c>
      <c r="P1198" s="51">
        <f t="shared" si="163"/>
        <v>141.57292321007299</v>
      </c>
      <c r="Q1198" s="56">
        <f t="shared" si="164"/>
        <v>2036.709961</v>
      </c>
      <c r="R1198" s="52">
        <f t="shared" si="165"/>
        <v>40.567438000000003</v>
      </c>
    </row>
    <row r="1199" spans="2:18">
      <c r="B1199" s="47">
        <v>42453</v>
      </c>
      <c r="C1199" s="183">
        <v>2035.9399410000001</v>
      </c>
      <c r="D1199" s="23">
        <f t="shared" si="166"/>
        <v>-3.7807052292404553E-4</v>
      </c>
      <c r="E1199" s="23">
        <f t="shared" si="170"/>
        <v>1.5186338626680738</v>
      </c>
      <c r="F1199" s="47">
        <v>42453</v>
      </c>
      <c r="G1199" s="183">
        <v>39.989187000000001</v>
      </c>
      <c r="H1199" s="48">
        <f t="shared" si="167"/>
        <v>-1.4254067510992452E-2</v>
      </c>
      <c r="I1199" s="23">
        <f t="shared" si="168"/>
        <v>1.4227943732069877</v>
      </c>
      <c r="N1199" s="50">
        <f t="shared" si="162"/>
        <v>42453</v>
      </c>
      <c r="O1199" s="51">
        <f t="shared" si="169"/>
        <v>158.1754834185619</v>
      </c>
      <c r="P1199" s="51">
        <f t="shared" si="163"/>
        <v>139.55493320490808</v>
      </c>
      <c r="Q1199" s="56">
        <f t="shared" si="164"/>
        <v>2035.9399410000001</v>
      </c>
      <c r="R1199" s="52">
        <f t="shared" si="165"/>
        <v>39.989187000000001</v>
      </c>
    </row>
    <row r="1200" spans="2:18">
      <c r="B1200" s="47">
        <v>42457</v>
      </c>
      <c r="C1200" s="183">
        <v>2037.0500489999999</v>
      </c>
      <c r="D1200" s="23">
        <f t="shared" si="166"/>
        <v>5.4525576989994384E-4</v>
      </c>
      <c r="E1200" s="23">
        <f t="shared" si="170"/>
        <v>1.5191791184379737</v>
      </c>
      <c r="F1200" s="47">
        <v>42457</v>
      </c>
      <c r="G1200" s="183">
        <v>40.358071000000002</v>
      </c>
      <c r="H1200" s="48">
        <f t="shared" si="167"/>
        <v>9.2245936382753246E-3</v>
      </c>
      <c r="I1200" s="23">
        <f t="shared" si="168"/>
        <v>1.432018966845263</v>
      </c>
      <c r="N1200" s="50">
        <f t="shared" si="162"/>
        <v>42457</v>
      </c>
      <c r="O1200" s="51">
        <f t="shared" si="169"/>
        <v>158.26172951355258</v>
      </c>
      <c r="P1200" s="51">
        <f t="shared" si="163"/>
        <v>140.84227075394</v>
      </c>
      <c r="Q1200" s="56">
        <f t="shared" si="164"/>
        <v>2037.0500489999999</v>
      </c>
      <c r="R1200" s="52">
        <f t="shared" si="165"/>
        <v>40.358071000000002</v>
      </c>
    </row>
    <row r="1201" spans="2:18">
      <c r="B1201" s="47">
        <v>42458</v>
      </c>
      <c r="C1201" s="183">
        <v>2055.01001</v>
      </c>
      <c r="D1201" s="23">
        <f t="shared" si="166"/>
        <v>8.8166518092260837E-3</v>
      </c>
      <c r="E1201" s="23">
        <f t="shared" si="170"/>
        <v>1.5279957702471998</v>
      </c>
      <c r="F1201" s="47">
        <v>42458</v>
      </c>
      <c r="G1201" s="183">
        <v>41.155661000000002</v>
      </c>
      <c r="H1201" s="48">
        <f t="shared" si="167"/>
        <v>1.9762837525113541E-2</v>
      </c>
      <c r="I1201" s="23">
        <f t="shared" si="168"/>
        <v>1.4517818043703765</v>
      </c>
      <c r="N1201" s="50">
        <f t="shared" si="162"/>
        <v>42458</v>
      </c>
      <c r="O1201" s="51">
        <f t="shared" si="169"/>
        <v>159.65706807739949</v>
      </c>
      <c r="P1201" s="51">
        <f t="shared" si="163"/>
        <v>143.62571366751817</v>
      </c>
      <c r="Q1201" s="56">
        <f t="shared" si="164"/>
        <v>2055.01001</v>
      </c>
      <c r="R1201" s="52">
        <f t="shared" si="165"/>
        <v>41.155661000000002</v>
      </c>
    </row>
    <row r="1202" spans="2:18">
      <c r="B1202" s="47">
        <v>42459</v>
      </c>
      <c r="C1202" s="183">
        <v>2063.9499510000001</v>
      </c>
      <c r="D1202" s="23">
        <f t="shared" si="166"/>
        <v>4.3503150624555342E-3</v>
      </c>
      <c r="E1202" s="23">
        <f t="shared" si="170"/>
        <v>1.5323460853096553</v>
      </c>
      <c r="F1202" s="47">
        <v>42459</v>
      </c>
      <c r="G1202" s="183">
        <v>41.135720999999997</v>
      </c>
      <c r="H1202" s="48">
        <f t="shared" si="167"/>
        <v>-4.8450199840077701E-4</v>
      </c>
      <c r="I1202" s="23">
        <f t="shared" si="168"/>
        <v>1.4512973023719757</v>
      </c>
      <c r="N1202" s="50">
        <f t="shared" si="162"/>
        <v>42459</v>
      </c>
      <c r="O1202" s="51">
        <f t="shared" si="169"/>
        <v>160.3516266254841</v>
      </c>
      <c r="P1202" s="51">
        <f t="shared" si="163"/>
        <v>143.55612672222452</v>
      </c>
      <c r="Q1202" s="56">
        <f t="shared" si="164"/>
        <v>2063.9499510000001</v>
      </c>
      <c r="R1202" s="52">
        <f t="shared" si="165"/>
        <v>41.135720999999997</v>
      </c>
    </row>
    <row r="1203" spans="2:18">
      <c r="B1203" s="47">
        <v>42460</v>
      </c>
      <c r="C1203" s="183">
        <v>2059.73999</v>
      </c>
      <c r="D1203" s="23">
        <f t="shared" si="166"/>
        <v>-2.039759248018691E-3</v>
      </c>
      <c r="E1203" s="23">
        <f t="shared" si="170"/>
        <v>1.5303063260616367</v>
      </c>
      <c r="F1203" s="47">
        <v>42460</v>
      </c>
      <c r="G1203" s="183">
        <v>40.956265999999999</v>
      </c>
      <c r="H1203" s="48">
        <f t="shared" si="167"/>
        <v>-4.3625101405174727E-3</v>
      </c>
      <c r="I1203" s="23">
        <f t="shared" si="168"/>
        <v>1.4469347922314584</v>
      </c>
      <c r="N1203" s="50">
        <f t="shared" si="162"/>
        <v>42460</v>
      </c>
      <c r="O1203" s="51">
        <f t="shared" si="169"/>
        <v>160.02454791213992</v>
      </c>
      <c r="P1203" s="51">
        <f t="shared" si="163"/>
        <v>142.92986166366541</v>
      </c>
      <c r="Q1203" s="56">
        <f t="shared" si="164"/>
        <v>2059.73999</v>
      </c>
      <c r="R1203" s="52">
        <f t="shared" si="165"/>
        <v>40.956265999999999</v>
      </c>
    </row>
    <row r="1204" spans="2:18">
      <c r="B1204" s="47">
        <v>42461</v>
      </c>
      <c r="C1204" s="183">
        <v>2072.780029</v>
      </c>
      <c r="D1204" s="23">
        <f t="shared" si="166"/>
        <v>6.3309150976866846E-3</v>
      </c>
      <c r="E1204" s="23">
        <f t="shared" si="170"/>
        <v>1.5366372411593234</v>
      </c>
      <c r="F1204" s="47">
        <v>42461</v>
      </c>
      <c r="G1204" s="183">
        <v>41.564425999999997</v>
      </c>
      <c r="H1204" s="48">
        <f t="shared" si="167"/>
        <v>1.4849009917066169E-2</v>
      </c>
      <c r="I1204" s="23">
        <f t="shared" si="168"/>
        <v>1.4617838021485245</v>
      </c>
      <c r="N1204" s="50">
        <f t="shared" si="162"/>
        <v>42461</v>
      </c>
      <c r="O1204" s="51">
        <f t="shared" si="169"/>
        <v>161.03764973851739</v>
      </c>
      <c r="P1204" s="51">
        <f t="shared" si="163"/>
        <v>145.05222859695408</v>
      </c>
      <c r="Q1204" s="56">
        <f t="shared" si="164"/>
        <v>2072.780029</v>
      </c>
      <c r="R1204" s="52">
        <f t="shared" si="165"/>
        <v>41.564425999999997</v>
      </c>
    </row>
    <row r="1205" spans="2:18">
      <c r="B1205" s="47">
        <v>42464</v>
      </c>
      <c r="C1205" s="183">
        <v>2066.1298830000001</v>
      </c>
      <c r="D1205" s="23">
        <f t="shared" si="166"/>
        <v>-3.2083221118298644E-3</v>
      </c>
      <c r="E1205" s="23">
        <f t="shared" si="170"/>
        <v>1.5334289190474935</v>
      </c>
      <c r="F1205" s="47">
        <v>42464</v>
      </c>
      <c r="G1205" s="183">
        <v>41.953254000000001</v>
      </c>
      <c r="H1205" s="48">
        <f t="shared" si="167"/>
        <v>9.3548266491159104E-3</v>
      </c>
      <c r="I1205" s="23">
        <f t="shared" si="168"/>
        <v>1.4711386287976405</v>
      </c>
      <c r="N1205" s="50">
        <f t="shared" si="162"/>
        <v>42464</v>
      </c>
      <c r="O1205" s="51">
        <f t="shared" si="169"/>
        <v>160.5209890860242</v>
      </c>
      <c r="P1205" s="51">
        <f t="shared" si="163"/>
        <v>146.4091670505465</v>
      </c>
      <c r="Q1205" s="56">
        <f t="shared" si="164"/>
        <v>2066.1298830000001</v>
      </c>
      <c r="R1205" s="52">
        <f t="shared" si="165"/>
        <v>41.953254000000001</v>
      </c>
    </row>
    <row r="1206" spans="2:18">
      <c r="B1206" s="47">
        <v>42465</v>
      </c>
      <c r="C1206" s="183">
        <v>2045.170044</v>
      </c>
      <c r="D1206" s="23">
        <f t="shared" si="166"/>
        <v>-1.0144492450574583E-2</v>
      </c>
      <c r="E1206" s="23">
        <f t="shared" si="170"/>
        <v>1.523284426596919</v>
      </c>
      <c r="F1206" s="47">
        <v>42465</v>
      </c>
      <c r="G1206" s="183">
        <v>41.185572999999998</v>
      </c>
      <c r="H1206" s="48">
        <f t="shared" si="167"/>
        <v>-1.8298485261715403E-2</v>
      </c>
      <c r="I1206" s="23">
        <f t="shared" si="168"/>
        <v>1.4528401435359251</v>
      </c>
      <c r="N1206" s="50">
        <f t="shared" si="162"/>
        <v>42465</v>
      </c>
      <c r="O1206" s="51">
        <f t="shared" si="169"/>
        <v>158.89258512408225</v>
      </c>
      <c r="P1206" s="51">
        <f t="shared" si="163"/>
        <v>143.73010106509204</v>
      </c>
      <c r="Q1206" s="56">
        <f t="shared" si="164"/>
        <v>2045.170044</v>
      </c>
      <c r="R1206" s="52">
        <f t="shared" si="165"/>
        <v>41.185572999999998</v>
      </c>
    </row>
    <row r="1207" spans="2:18">
      <c r="B1207" s="47">
        <v>42466</v>
      </c>
      <c r="C1207" s="183">
        <v>2066.6599120000001</v>
      </c>
      <c r="D1207" s="23">
        <f t="shared" si="166"/>
        <v>1.0507619189438877E-2</v>
      </c>
      <c r="E1207" s="23">
        <f t="shared" si="170"/>
        <v>1.5337920457863579</v>
      </c>
      <c r="F1207" s="47">
        <v>42466</v>
      </c>
      <c r="G1207" s="183">
        <v>42.092832000000001</v>
      </c>
      <c r="H1207" s="48">
        <f t="shared" si="167"/>
        <v>2.2028563254419264E-2</v>
      </c>
      <c r="I1207" s="23">
        <f t="shared" si="168"/>
        <v>1.4748687067903443</v>
      </c>
      <c r="L1207" s="22"/>
      <c r="N1207" s="50">
        <f t="shared" si="162"/>
        <v>42466</v>
      </c>
      <c r="O1207" s="51">
        <f t="shared" si="169"/>
        <v>160.56216790059162</v>
      </c>
      <c r="P1207" s="51">
        <f t="shared" si="163"/>
        <v>146.8962686879685</v>
      </c>
      <c r="Q1207" s="56">
        <f t="shared" si="164"/>
        <v>2066.6599120000001</v>
      </c>
      <c r="R1207" s="52">
        <f t="shared" si="165"/>
        <v>42.092832000000001</v>
      </c>
    </row>
    <row r="1208" spans="2:18">
      <c r="B1208" s="47">
        <v>42467</v>
      </c>
      <c r="C1208" s="183">
        <v>2041.910034</v>
      </c>
      <c r="D1208" s="23">
        <f t="shared" si="166"/>
        <v>-1.1975786560861179E-2</v>
      </c>
      <c r="E1208" s="23">
        <f t="shared" si="170"/>
        <v>1.5218162592254967</v>
      </c>
      <c r="F1208" s="47">
        <v>42467</v>
      </c>
      <c r="G1208" s="183">
        <v>41.604306000000001</v>
      </c>
      <c r="H1208" s="48">
        <f t="shared" si="167"/>
        <v>-1.160591903153485E-2</v>
      </c>
      <c r="I1208" s="23">
        <f t="shared" si="168"/>
        <v>1.4632627877588096</v>
      </c>
      <c r="N1208" s="50">
        <f t="shared" si="162"/>
        <v>42467</v>
      </c>
      <c r="O1208" s="51">
        <f t="shared" si="169"/>
        <v>158.63930964806499</v>
      </c>
      <c r="P1208" s="51">
        <f t="shared" si="163"/>
        <v>145.19140248754135</v>
      </c>
      <c r="Q1208" s="56">
        <f t="shared" si="164"/>
        <v>2041.910034</v>
      </c>
      <c r="R1208" s="52">
        <f t="shared" si="165"/>
        <v>41.604306000000001</v>
      </c>
    </row>
    <row r="1209" spans="2:18">
      <c r="B1209" s="47">
        <v>42468</v>
      </c>
      <c r="C1209" s="183">
        <v>2047.599976</v>
      </c>
      <c r="D1209" s="23">
        <f t="shared" si="166"/>
        <v>2.7865782063147826E-3</v>
      </c>
      <c r="E1209" s="23">
        <f t="shared" si="170"/>
        <v>1.5246028374318115</v>
      </c>
      <c r="F1209" s="47">
        <v>42468</v>
      </c>
      <c r="G1209" s="183">
        <v>41.713976000000002</v>
      </c>
      <c r="H1209" s="48">
        <f t="shared" si="167"/>
        <v>2.6360252229662429E-3</v>
      </c>
      <c r="I1209" s="23">
        <f t="shared" si="168"/>
        <v>1.4658988129817758</v>
      </c>
      <c r="L1209" s="22"/>
      <c r="N1209" s="50">
        <f t="shared" si="162"/>
        <v>42468</v>
      </c>
      <c r="O1209" s="51">
        <f t="shared" si="169"/>
        <v>159.08137049099511</v>
      </c>
      <c r="P1209" s="51">
        <f t="shared" si="163"/>
        <v>145.57413068665633</v>
      </c>
      <c r="Q1209" s="56">
        <f t="shared" si="164"/>
        <v>2047.599976</v>
      </c>
      <c r="R1209" s="52">
        <f t="shared" si="165"/>
        <v>41.713976000000002</v>
      </c>
    </row>
    <row r="1210" spans="2:18">
      <c r="B1210" s="47">
        <v>42471</v>
      </c>
      <c r="C1210" s="183">
        <v>2041.98999</v>
      </c>
      <c r="D1210" s="23">
        <f t="shared" si="166"/>
        <v>-2.7397861231465148E-3</v>
      </c>
      <c r="E1210" s="23">
        <f t="shared" si="170"/>
        <v>1.5218630513086651</v>
      </c>
      <c r="F1210" s="47">
        <v>42471</v>
      </c>
      <c r="G1210" s="183">
        <v>41.813673000000001</v>
      </c>
      <c r="H1210" s="48">
        <f t="shared" si="167"/>
        <v>2.3900143203803292E-3</v>
      </c>
      <c r="I1210" s="23">
        <f t="shared" si="168"/>
        <v>1.4682888273021562</v>
      </c>
      <c r="N1210" s="50">
        <f t="shared" si="162"/>
        <v>42471</v>
      </c>
      <c r="O1210" s="51">
        <f t="shared" si="169"/>
        <v>158.64552155967274</v>
      </c>
      <c r="P1210" s="51">
        <f t="shared" si="163"/>
        <v>145.92205494367437</v>
      </c>
      <c r="Q1210" s="56">
        <f t="shared" si="164"/>
        <v>2041.98999</v>
      </c>
      <c r="R1210" s="52">
        <f t="shared" si="165"/>
        <v>41.813673000000001</v>
      </c>
    </row>
    <row r="1211" spans="2:18">
      <c r="B1211" s="47">
        <v>42472</v>
      </c>
      <c r="C1211" s="183">
        <v>2061.719971</v>
      </c>
      <c r="D1211" s="23">
        <f t="shared" si="166"/>
        <v>9.6621340440556924E-3</v>
      </c>
      <c r="E1211" s="23">
        <f t="shared" si="170"/>
        <v>1.5315251853527208</v>
      </c>
      <c r="F1211" s="47">
        <v>42472</v>
      </c>
      <c r="G1211" s="183">
        <v>41.903402</v>
      </c>
      <c r="H1211" s="48">
        <f t="shared" si="167"/>
        <v>2.1459248509452244E-3</v>
      </c>
      <c r="I1211" s="23">
        <f t="shared" si="168"/>
        <v>1.4704347521531014</v>
      </c>
      <c r="N1211" s="50">
        <f t="shared" si="162"/>
        <v>42472</v>
      </c>
      <c r="O1211" s="51">
        <f t="shared" si="169"/>
        <v>160.17837585447143</v>
      </c>
      <c r="P1211" s="51">
        <f t="shared" si="163"/>
        <v>146.23519270767898</v>
      </c>
      <c r="Q1211" s="56">
        <f t="shared" si="164"/>
        <v>2061.719971</v>
      </c>
      <c r="R1211" s="52">
        <f t="shared" si="165"/>
        <v>41.903402</v>
      </c>
    </row>
    <row r="1212" spans="2:18">
      <c r="B1212" s="47">
        <v>42473</v>
      </c>
      <c r="C1212" s="183">
        <v>2082.419922</v>
      </c>
      <c r="D1212" s="23">
        <f t="shared" si="166"/>
        <v>1.0040137017230277E-2</v>
      </c>
      <c r="E1212" s="23">
        <f t="shared" si="170"/>
        <v>1.541565322369951</v>
      </c>
      <c r="F1212" s="47">
        <v>42473</v>
      </c>
      <c r="G1212" s="183">
        <v>42.212468999999999</v>
      </c>
      <c r="H1212" s="48">
        <f t="shared" si="167"/>
        <v>7.3757018582882861E-3</v>
      </c>
      <c r="I1212" s="23">
        <f t="shared" si="168"/>
        <v>1.4778104540113897</v>
      </c>
      <c r="N1212" s="50">
        <f t="shared" si="162"/>
        <v>42473</v>
      </c>
      <c r="O1212" s="51">
        <f t="shared" si="169"/>
        <v>161.78658869524773</v>
      </c>
      <c r="P1212" s="51">
        <f t="shared" si="163"/>
        <v>147.31377989028013</v>
      </c>
      <c r="Q1212" s="56">
        <f t="shared" si="164"/>
        <v>2082.419922</v>
      </c>
      <c r="R1212" s="52">
        <f t="shared" si="165"/>
        <v>42.212468999999999</v>
      </c>
    </row>
    <row r="1213" spans="2:18">
      <c r="B1213" s="47">
        <v>42474</v>
      </c>
      <c r="C1213" s="183">
        <v>2082.780029</v>
      </c>
      <c r="D1213" s="23">
        <f t="shared" si="166"/>
        <v>1.7292717774908262E-4</v>
      </c>
      <c r="E1213" s="23">
        <f t="shared" si="170"/>
        <v>1.5417382495477001</v>
      </c>
      <c r="F1213" s="47">
        <v>42474</v>
      </c>
      <c r="G1213" s="183">
        <v>42.521537000000002</v>
      </c>
      <c r="H1213" s="48">
        <f t="shared" si="167"/>
        <v>7.3217228776645271E-3</v>
      </c>
      <c r="I1213" s="23">
        <f t="shared" si="168"/>
        <v>1.4851321768890542</v>
      </c>
      <c r="N1213" s="50">
        <f t="shared" si="162"/>
        <v>42474</v>
      </c>
      <c r="O1213" s="51">
        <f t="shared" si="169"/>
        <v>161.81456599342846</v>
      </c>
      <c r="P1213" s="51">
        <f t="shared" si="163"/>
        <v>148.39237056269806</v>
      </c>
      <c r="Q1213" s="56">
        <f t="shared" si="164"/>
        <v>2082.780029</v>
      </c>
      <c r="R1213" s="52">
        <f t="shared" si="165"/>
        <v>42.521537000000002</v>
      </c>
    </row>
    <row r="1214" spans="2:18">
      <c r="B1214" s="47">
        <v>42475</v>
      </c>
      <c r="C1214" s="183">
        <v>2080.7299800000001</v>
      </c>
      <c r="D1214" s="23">
        <f t="shared" si="166"/>
        <v>-9.8428493237678882E-4</v>
      </c>
      <c r="E1214" s="23">
        <f t="shared" si="170"/>
        <v>1.5407539646153232</v>
      </c>
      <c r="F1214" s="47">
        <v>42475</v>
      </c>
      <c r="G1214" s="183">
        <v>42.561413999999999</v>
      </c>
      <c r="H1214" s="48">
        <f t="shared" si="167"/>
        <v>9.3780711642654779E-4</v>
      </c>
      <c r="I1214" s="23">
        <f t="shared" si="168"/>
        <v>1.4860699840054807</v>
      </c>
      <c r="N1214" s="50">
        <f t="shared" si="162"/>
        <v>42475</v>
      </c>
      <c r="O1214" s="51">
        <f t="shared" si="169"/>
        <v>161.65529435428206</v>
      </c>
      <c r="P1214" s="51">
        <f t="shared" si="163"/>
        <v>148.53153398383517</v>
      </c>
      <c r="Q1214" s="56">
        <f t="shared" si="164"/>
        <v>2080.7299800000001</v>
      </c>
      <c r="R1214" s="52">
        <f t="shared" si="165"/>
        <v>42.561413999999999</v>
      </c>
    </row>
    <row r="1215" spans="2:18">
      <c r="B1215" s="47">
        <v>42478</v>
      </c>
      <c r="C1215" s="183">
        <v>2094.3400879999999</v>
      </c>
      <c r="D1215" s="23">
        <f t="shared" si="166"/>
        <v>6.5410255683440166E-3</v>
      </c>
      <c r="E1215" s="23">
        <f t="shared" si="170"/>
        <v>1.5472949901836672</v>
      </c>
      <c r="F1215" s="47">
        <v>42478</v>
      </c>
      <c r="G1215" s="183">
        <v>42.970179000000002</v>
      </c>
      <c r="H1215" s="48">
        <f t="shared" si="167"/>
        <v>9.6041217051670014E-3</v>
      </c>
      <c r="I1215" s="23">
        <f t="shared" si="168"/>
        <v>1.4956741057106477</v>
      </c>
      <c r="N1215" s="50">
        <f t="shared" si="162"/>
        <v>42478</v>
      </c>
      <c r="O1215" s="51">
        <f t="shared" si="169"/>
        <v>162.71268576791158</v>
      </c>
      <c r="P1215" s="51">
        <f t="shared" si="163"/>
        <v>149.95804891327106</v>
      </c>
      <c r="Q1215" s="56">
        <f t="shared" si="164"/>
        <v>2094.3400879999999</v>
      </c>
      <c r="R1215" s="52">
        <f t="shared" si="165"/>
        <v>42.970179000000002</v>
      </c>
    </row>
    <row r="1216" spans="2:18">
      <c r="B1216" s="47">
        <v>42479</v>
      </c>
      <c r="C1216" s="183">
        <v>2100.8000489999999</v>
      </c>
      <c r="D1216" s="23">
        <f t="shared" si="166"/>
        <v>3.0844851975158072E-3</v>
      </c>
      <c r="E1216" s="23">
        <f t="shared" si="170"/>
        <v>1.550379475381183</v>
      </c>
      <c r="F1216" s="47">
        <v>42479</v>
      </c>
      <c r="G1216" s="183">
        <v>43.239365999999997</v>
      </c>
      <c r="H1216" s="48">
        <f t="shared" si="167"/>
        <v>6.264507299352795E-3</v>
      </c>
      <c r="I1216" s="23">
        <f t="shared" si="168"/>
        <v>1.5019386130100005</v>
      </c>
      <c r="L1216" s="22"/>
      <c r="N1216" s="50">
        <f t="shared" si="162"/>
        <v>42479</v>
      </c>
      <c r="O1216" s="51">
        <f t="shared" si="169"/>
        <v>163.21457063861075</v>
      </c>
      <c r="P1216" s="51">
        <f t="shared" si="163"/>
        <v>150.89746220528494</v>
      </c>
      <c r="Q1216" s="56">
        <f t="shared" si="164"/>
        <v>2100.8000489999999</v>
      </c>
      <c r="R1216" s="52">
        <f t="shared" si="165"/>
        <v>43.239365999999997</v>
      </c>
    </row>
    <row r="1217" spans="2:18">
      <c r="B1217" s="47">
        <v>42480</v>
      </c>
      <c r="C1217" s="183">
        <v>2102.3999020000001</v>
      </c>
      <c r="D1217" s="23">
        <f t="shared" si="166"/>
        <v>7.6154463189470611E-4</v>
      </c>
      <c r="E1217" s="23">
        <f t="shared" si="170"/>
        <v>1.5511410200130777</v>
      </c>
      <c r="F1217" s="47">
        <v>42480</v>
      </c>
      <c r="G1217" s="183">
        <v>43.129697</v>
      </c>
      <c r="H1217" s="48">
        <f t="shared" si="167"/>
        <v>-2.536323034893595E-3</v>
      </c>
      <c r="I1217" s="23">
        <f t="shared" si="168"/>
        <v>1.4994022899751069</v>
      </c>
      <c r="N1217" s="50">
        <f t="shared" si="162"/>
        <v>42480</v>
      </c>
      <c r="O1217" s="51">
        <f t="shared" si="169"/>
        <v>163.33886581872758</v>
      </c>
      <c r="P1217" s="51">
        <f t="shared" si="163"/>
        <v>150.51473749598671</v>
      </c>
      <c r="Q1217" s="56">
        <f t="shared" si="164"/>
        <v>2102.3999020000001</v>
      </c>
      <c r="R1217" s="52">
        <f t="shared" si="165"/>
        <v>43.129697</v>
      </c>
    </row>
    <row r="1218" spans="2:18">
      <c r="B1218" s="47">
        <v>42481</v>
      </c>
      <c r="C1218" s="183">
        <v>2091.4799800000001</v>
      </c>
      <c r="D1218" s="23">
        <f t="shared" si="166"/>
        <v>-5.1940270685952861E-3</v>
      </c>
      <c r="E1218" s="23">
        <f t="shared" si="170"/>
        <v>1.5459469929444825</v>
      </c>
      <c r="F1218" s="47">
        <v>42481</v>
      </c>
      <c r="G1218" s="183">
        <v>42.880450000000003</v>
      </c>
      <c r="H1218" s="48">
        <f t="shared" si="167"/>
        <v>-5.7790111532662891E-3</v>
      </c>
      <c r="I1218" s="23">
        <f t="shared" si="168"/>
        <v>1.4936232788218406</v>
      </c>
      <c r="N1218" s="50">
        <f t="shared" si="162"/>
        <v>42481</v>
      </c>
      <c r="O1218" s="51">
        <f t="shared" si="169"/>
        <v>162.49047932831147</v>
      </c>
      <c r="P1218" s="51">
        <f t="shared" si="163"/>
        <v>149.64491114926645</v>
      </c>
      <c r="Q1218" s="56">
        <f t="shared" si="164"/>
        <v>2091.4799800000001</v>
      </c>
      <c r="R1218" s="52">
        <f t="shared" si="165"/>
        <v>42.880450000000003</v>
      </c>
    </row>
    <row r="1219" spans="2:18">
      <c r="B1219" s="47">
        <v>42482</v>
      </c>
      <c r="C1219" s="183">
        <v>2091.580078</v>
      </c>
      <c r="D1219" s="23">
        <f t="shared" si="166"/>
        <v>4.78598891489046E-5</v>
      </c>
      <c r="E1219" s="23">
        <f t="shared" si="170"/>
        <v>1.5459948528336314</v>
      </c>
      <c r="F1219" s="47">
        <v>42482</v>
      </c>
      <c r="G1219" s="183">
        <v>43.189517000000002</v>
      </c>
      <c r="H1219" s="48">
        <f t="shared" si="167"/>
        <v>7.20764357650161E-3</v>
      </c>
      <c r="I1219" s="23">
        <f t="shared" si="168"/>
        <v>1.5008309223983423</v>
      </c>
      <c r="N1219" s="50">
        <f t="shared" si="162"/>
        <v>42482</v>
      </c>
      <c r="O1219" s="51">
        <f t="shared" si="169"/>
        <v>162.49825610463986</v>
      </c>
      <c r="P1219" s="51">
        <f t="shared" si="163"/>
        <v>150.7234983318676</v>
      </c>
      <c r="Q1219" s="56">
        <f t="shared" si="164"/>
        <v>2091.580078</v>
      </c>
      <c r="R1219" s="52">
        <f t="shared" si="165"/>
        <v>43.189517000000002</v>
      </c>
    </row>
    <row r="1220" spans="2:18">
      <c r="B1220" s="47">
        <v>42485</v>
      </c>
      <c r="C1220" s="183">
        <v>2087.790039</v>
      </c>
      <c r="D1220" s="23">
        <f t="shared" si="166"/>
        <v>-1.8120458498649405E-3</v>
      </c>
      <c r="E1220" s="23">
        <f t="shared" si="170"/>
        <v>1.5441828069837664</v>
      </c>
      <c r="F1220" s="47">
        <v>42485</v>
      </c>
      <c r="G1220" s="183">
        <v>43.498584999999999</v>
      </c>
      <c r="H1220" s="48">
        <f t="shared" si="167"/>
        <v>7.1560883628312144E-3</v>
      </c>
      <c r="I1220" s="23">
        <f t="shared" si="168"/>
        <v>1.5079870107611735</v>
      </c>
      <c r="N1220" s="50">
        <f t="shared" ref="N1220:N1248" si="171">B1220</f>
        <v>42485</v>
      </c>
      <c r="O1220" s="51">
        <f t="shared" si="169"/>
        <v>162.20380181405517</v>
      </c>
      <c r="P1220" s="51">
        <f t="shared" ref="P1220:P1248" si="172">(R1220/$R$3)*100</f>
        <v>151.80208900428548</v>
      </c>
      <c r="Q1220" s="56">
        <f t="shared" ref="Q1220:Q1248" si="173">C1220</f>
        <v>2087.790039</v>
      </c>
      <c r="R1220" s="52">
        <f t="shared" ref="R1220:R1248" si="174">G1220</f>
        <v>43.498584999999999</v>
      </c>
    </row>
    <row r="1221" spans="2:18">
      <c r="B1221" s="47">
        <v>42486</v>
      </c>
      <c r="C1221" s="183">
        <v>2091.6999510000001</v>
      </c>
      <c r="D1221" s="23">
        <f t="shared" ref="D1221:D1248" si="175">C1221/C1220-1</f>
        <v>1.8727515348586632E-3</v>
      </c>
      <c r="E1221" s="23">
        <f t="shared" si="170"/>
        <v>1.5460555585186251</v>
      </c>
      <c r="F1221" s="47">
        <v>42486</v>
      </c>
      <c r="G1221" s="183">
        <v>43.837561000000001</v>
      </c>
      <c r="H1221" s="48">
        <f t="shared" ref="H1221:H1248" si="176">G1221/G1220-1</f>
        <v>7.7928052142386406E-3</v>
      </c>
      <c r="I1221" s="23">
        <f t="shared" ref="I1221:I1248" si="177">I1220+H1221</f>
        <v>1.5157798159754121</v>
      </c>
      <c r="N1221" s="50">
        <f t="shared" si="171"/>
        <v>42486</v>
      </c>
      <c r="O1221" s="51">
        <f t="shared" ref="O1221:O1248" si="178">(Q1221/$Q$3)*100</f>
        <v>162.50756923286238</v>
      </c>
      <c r="P1221" s="51">
        <f t="shared" si="172"/>
        <v>152.98505311501037</v>
      </c>
      <c r="Q1221" s="56">
        <f t="shared" si="173"/>
        <v>2091.6999510000001</v>
      </c>
      <c r="R1221" s="52">
        <f t="shared" si="174"/>
        <v>43.837561000000001</v>
      </c>
    </row>
    <row r="1222" spans="2:18">
      <c r="B1222" s="47">
        <v>42487</v>
      </c>
      <c r="C1222" s="183">
        <v>2095.1499020000001</v>
      </c>
      <c r="D1222" s="23">
        <f t="shared" si="175"/>
        <v>1.6493527182761536E-3</v>
      </c>
      <c r="E1222" s="23">
        <f t="shared" ref="E1222:E1248" si="179">E1221+D1222</f>
        <v>1.5477049112369012</v>
      </c>
      <c r="F1222" s="47">
        <v>42487</v>
      </c>
      <c r="G1222" s="183">
        <v>44.046926999999997</v>
      </c>
      <c r="H1222" s="48">
        <f t="shared" si="176"/>
        <v>4.7759500123649712E-3</v>
      </c>
      <c r="I1222" s="23">
        <f t="shared" si="177"/>
        <v>1.5205557659877771</v>
      </c>
      <c r="N1222" s="50">
        <f t="shared" si="171"/>
        <v>42487</v>
      </c>
      <c r="O1222" s="51">
        <f t="shared" si="178"/>
        <v>162.77560153391707</v>
      </c>
      <c r="P1222" s="51">
        <f t="shared" si="172"/>
        <v>153.71570208132667</v>
      </c>
      <c r="Q1222" s="56">
        <f t="shared" si="173"/>
        <v>2095.1499020000001</v>
      </c>
      <c r="R1222" s="52">
        <f t="shared" si="174"/>
        <v>44.046926999999997</v>
      </c>
    </row>
    <row r="1223" spans="2:18">
      <c r="B1223" s="47">
        <v>42488</v>
      </c>
      <c r="C1223" s="183">
        <v>2075.8100589999999</v>
      </c>
      <c r="D1223" s="23">
        <f t="shared" si="175"/>
        <v>-9.2307681572276756E-3</v>
      </c>
      <c r="E1223" s="23">
        <f t="shared" si="179"/>
        <v>1.5384741430796736</v>
      </c>
      <c r="F1223" s="47">
        <v>42488</v>
      </c>
      <c r="G1223" s="183">
        <v>44.126685000000002</v>
      </c>
      <c r="H1223" s="48">
        <f t="shared" si="176"/>
        <v>1.8107506115012661E-3</v>
      </c>
      <c r="I1223" s="23">
        <f t="shared" si="177"/>
        <v>1.5223665165992784</v>
      </c>
      <c r="N1223" s="50">
        <f t="shared" si="171"/>
        <v>42488</v>
      </c>
      <c r="O1223" s="51">
        <f t="shared" si="178"/>
        <v>161.27305769450419</v>
      </c>
      <c r="P1223" s="51">
        <f t="shared" si="172"/>
        <v>153.9940428828678</v>
      </c>
      <c r="Q1223" s="56">
        <f t="shared" si="173"/>
        <v>2075.8100589999999</v>
      </c>
      <c r="R1223" s="52">
        <f t="shared" si="174"/>
        <v>44.126685000000002</v>
      </c>
    </row>
    <row r="1224" spans="2:18">
      <c r="B1224" s="47">
        <v>42489</v>
      </c>
      <c r="C1224" s="183">
        <v>2065.3000489999999</v>
      </c>
      <c r="D1224" s="23">
        <f t="shared" si="175"/>
        <v>-5.0630884817385313E-3</v>
      </c>
      <c r="E1224" s="23">
        <f t="shared" si="179"/>
        <v>1.5334110545979351</v>
      </c>
      <c r="F1224" s="47">
        <v>42489</v>
      </c>
      <c r="G1224" s="183">
        <v>44.086807999999998</v>
      </c>
      <c r="H1224" s="48">
        <f t="shared" si="176"/>
        <v>-9.0369353600894264E-4</v>
      </c>
      <c r="I1224" s="23">
        <f t="shared" si="177"/>
        <v>1.5214628230632694</v>
      </c>
      <c r="N1224" s="50">
        <f t="shared" si="171"/>
        <v>42489</v>
      </c>
      <c r="O1224" s="51">
        <f t="shared" si="178"/>
        <v>160.45651793367639</v>
      </c>
      <c r="P1224" s="51">
        <f t="shared" si="172"/>
        <v>153.85487946173063</v>
      </c>
      <c r="Q1224" s="56">
        <f t="shared" si="173"/>
        <v>2065.3000489999999</v>
      </c>
      <c r="R1224" s="52">
        <f t="shared" si="174"/>
        <v>44.086807999999998</v>
      </c>
    </row>
    <row r="1225" spans="2:18">
      <c r="B1225" s="47">
        <v>42492</v>
      </c>
      <c r="C1225" s="183">
        <v>2081.429932</v>
      </c>
      <c r="D1225" s="23">
        <f t="shared" si="175"/>
        <v>7.809946553678726E-3</v>
      </c>
      <c r="E1225" s="23">
        <f t="shared" si="179"/>
        <v>1.5412210011516139</v>
      </c>
      <c r="F1225" s="47">
        <v>42492</v>
      </c>
      <c r="G1225" s="183">
        <v>44.575330000000001</v>
      </c>
      <c r="H1225" s="48">
        <f t="shared" si="176"/>
        <v>1.1080911097034019E-2</v>
      </c>
      <c r="I1225" s="23">
        <f t="shared" si="177"/>
        <v>1.5325437341603034</v>
      </c>
      <c r="N1225" s="50">
        <f t="shared" si="171"/>
        <v>42492</v>
      </c>
      <c r="O1225" s="51">
        <f t="shared" si="178"/>
        <v>161.70967476292779</v>
      </c>
      <c r="P1225" s="51">
        <f t="shared" si="172"/>
        <v>155.55973170289096</v>
      </c>
      <c r="Q1225" s="56">
        <f t="shared" si="173"/>
        <v>2081.429932</v>
      </c>
      <c r="R1225" s="52">
        <f t="shared" si="174"/>
        <v>44.575330000000001</v>
      </c>
    </row>
    <row r="1226" spans="2:18">
      <c r="B1226" s="47">
        <v>42493</v>
      </c>
      <c r="C1226" s="183">
        <v>2063.3701169999999</v>
      </c>
      <c r="D1226" s="23">
        <f t="shared" si="175"/>
        <v>-8.6766384601026925E-3</v>
      </c>
      <c r="E1226" s="23">
        <f t="shared" si="179"/>
        <v>1.5325443626915112</v>
      </c>
      <c r="F1226" s="47">
        <v>42493</v>
      </c>
      <c r="G1226" s="183">
        <v>44.256293999999997</v>
      </c>
      <c r="H1226" s="48">
        <f t="shared" si="176"/>
        <v>-7.1572324871179704E-3</v>
      </c>
      <c r="I1226" s="23">
        <f t="shared" si="177"/>
        <v>1.5253865016731853</v>
      </c>
      <c r="L1226" s="22"/>
      <c r="N1226" s="50">
        <f t="shared" si="171"/>
        <v>42493</v>
      </c>
      <c r="O1226" s="51">
        <f t="shared" si="178"/>
        <v>160.30657837950909</v>
      </c>
      <c r="P1226" s="51">
        <f t="shared" si="172"/>
        <v>154.44635453745968</v>
      </c>
      <c r="Q1226" s="56">
        <f t="shared" si="173"/>
        <v>2063.3701169999999</v>
      </c>
      <c r="R1226" s="52">
        <f t="shared" si="174"/>
        <v>44.256293999999997</v>
      </c>
    </row>
    <row r="1227" spans="2:18">
      <c r="B1227" s="47">
        <v>42494</v>
      </c>
      <c r="C1227" s="183">
        <v>2051.1201169999999</v>
      </c>
      <c r="D1227" s="23">
        <f t="shared" si="175"/>
        <v>-5.9368893147540014E-3</v>
      </c>
      <c r="E1227" s="23">
        <f t="shared" si="179"/>
        <v>1.5266074733767572</v>
      </c>
      <c r="F1227" s="47">
        <v>42494</v>
      </c>
      <c r="G1227" s="183">
        <v>44.984095000000003</v>
      </c>
      <c r="H1227" s="48">
        <f t="shared" si="176"/>
        <v>1.6445141113713868E-2</v>
      </c>
      <c r="I1227" s="23">
        <f t="shared" si="177"/>
        <v>1.5418316427868992</v>
      </c>
      <c r="N1227" s="50">
        <f t="shared" si="171"/>
        <v>42494</v>
      </c>
      <c r="O1227" s="51">
        <f t="shared" si="178"/>
        <v>159.35485596724303</v>
      </c>
      <c r="P1227" s="51">
        <f t="shared" si="172"/>
        <v>156.98624663232687</v>
      </c>
      <c r="Q1227" s="56">
        <f t="shared" si="173"/>
        <v>2051.1201169999999</v>
      </c>
      <c r="R1227" s="52">
        <f t="shared" si="174"/>
        <v>44.984095000000003</v>
      </c>
    </row>
    <row r="1228" spans="2:18">
      <c r="B1228" s="47">
        <v>42495</v>
      </c>
      <c r="C1228" s="183">
        <v>2050.6298830000001</v>
      </c>
      <c r="D1228" s="23">
        <f t="shared" si="175"/>
        <v>-2.390079429950287E-4</v>
      </c>
      <c r="E1228" s="23">
        <f t="shared" si="179"/>
        <v>1.5263684654337621</v>
      </c>
      <c r="F1228" s="47">
        <v>42495</v>
      </c>
      <c r="G1228" s="183">
        <v>45.163553</v>
      </c>
      <c r="H1228" s="48">
        <f t="shared" si="176"/>
        <v>3.9893655746547907E-3</v>
      </c>
      <c r="I1228" s="23">
        <f t="shared" si="177"/>
        <v>1.545821008361554</v>
      </c>
      <c r="L1228" s="22"/>
      <c r="N1228" s="50">
        <f t="shared" si="171"/>
        <v>42495</v>
      </c>
      <c r="O1228" s="51">
        <f t="shared" si="178"/>
        <v>159.31676889091199</v>
      </c>
      <c r="P1228" s="51">
        <f t="shared" si="172"/>
        <v>157.61252216033611</v>
      </c>
      <c r="Q1228" s="56">
        <f t="shared" si="173"/>
        <v>2050.6298830000001</v>
      </c>
      <c r="R1228" s="52">
        <f t="shared" si="174"/>
        <v>45.163553</v>
      </c>
    </row>
    <row r="1229" spans="2:18">
      <c r="B1229" s="47">
        <v>42496</v>
      </c>
      <c r="C1229" s="183">
        <v>2057.139893</v>
      </c>
      <c r="D1229" s="23">
        <f t="shared" si="175"/>
        <v>3.1746391945073338E-3</v>
      </c>
      <c r="E1229" s="23">
        <f t="shared" si="179"/>
        <v>1.5295431046282695</v>
      </c>
      <c r="F1229" s="47">
        <v>42496</v>
      </c>
      <c r="G1229" s="183">
        <v>44.934246000000002</v>
      </c>
      <c r="H1229" s="48">
        <f t="shared" si="176"/>
        <v>-5.077257761363474E-3</v>
      </c>
      <c r="I1229" s="23">
        <f t="shared" si="177"/>
        <v>1.5407437506001904</v>
      </c>
      <c r="N1229" s="50">
        <f t="shared" si="171"/>
        <v>42496</v>
      </c>
      <c r="O1229" s="51">
        <f t="shared" si="178"/>
        <v>159.82254214977539</v>
      </c>
      <c r="P1229" s="51">
        <f t="shared" si="172"/>
        <v>156.8122827589095</v>
      </c>
      <c r="Q1229" s="56">
        <f t="shared" si="173"/>
        <v>2057.139893</v>
      </c>
      <c r="R1229" s="52">
        <f t="shared" si="174"/>
        <v>44.934246000000002</v>
      </c>
    </row>
    <row r="1230" spans="2:18">
      <c r="B1230" s="47">
        <v>42499</v>
      </c>
      <c r="C1230" s="183">
        <v>2058.6899410000001</v>
      </c>
      <c r="D1230" s="23">
        <f t="shared" si="175"/>
        <v>7.5349664127100091E-4</v>
      </c>
      <c r="E1230" s="23">
        <f t="shared" si="179"/>
        <v>1.5302966012695405</v>
      </c>
      <c r="F1230" s="47">
        <v>42499</v>
      </c>
      <c r="G1230" s="183">
        <v>45.014006999999999</v>
      </c>
      <c r="H1230" s="48">
        <f t="shared" si="176"/>
        <v>1.7750603849009394E-3</v>
      </c>
      <c r="I1230" s="23">
        <f t="shared" si="177"/>
        <v>1.5425188109850914</v>
      </c>
      <c r="N1230" s="50">
        <f t="shared" si="171"/>
        <v>42499</v>
      </c>
      <c r="O1230" s="51">
        <f t="shared" si="178"/>
        <v>159.94296789848462</v>
      </c>
      <c r="P1230" s="51">
        <f t="shared" si="172"/>
        <v>157.09063402990074</v>
      </c>
      <c r="Q1230" s="56">
        <f t="shared" si="173"/>
        <v>2058.6899410000001</v>
      </c>
      <c r="R1230" s="52">
        <f t="shared" si="174"/>
        <v>45.014006999999999</v>
      </c>
    </row>
    <row r="1231" spans="2:18">
      <c r="B1231" s="47">
        <v>42500</v>
      </c>
      <c r="C1231" s="183">
        <v>2084.389893</v>
      </c>
      <c r="D1231" s="23">
        <f t="shared" si="175"/>
        <v>1.2483643839788838E-2</v>
      </c>
      <c r="E1231" s="23">
        <f t="shared" si="179"/>
        <v>1.5427802451093293</v>
      </c>
      <c r="F1231" s="47">
        <v>42500</v>
      </c>
      <c r="G1231" s="183">
        <v>45.362951000000002</v>
      </c>
      <c r="H1231" s="48">
        <f t="shared" si="176"/>
        <v>7.7518982035968964E-3</v>
      </c>
      <c r="I1231" s="23">
        <f t="shared" si="177"/>
        <v>1.5502707091886883</v>
      </c>
      <c r="N1231" s="50">
        <f t="shared" si="171"/>
        <v>42500</v>
      </c>
      <c r="O1231" s="51">
        <f t="shared" si="178"/>
        <v>161.93963894440807</v>
      </c>
      <c r="P1231" s="51">
        <f t="shared" si="172"/>
        <v>158.30838463363904</v>
      </c>
      <c r="Q1231" s="56">
        <f t="shared" si="173"/>
        <v>2084.389893</v>
      </c>
      <c r="R1231" s="52">
        <f t="shared" si="174"/>
        <v>45.362951000000002</v>
      </c>
    </row>
    <row r="1232" spans="2:18">
      <c r="B1232" s="47">
        <v>42501</v>
      </c>
      <c r="C1232" s="183">
        <v>2064.459961</v>
      </c>
      <c r="D1232" s="23">
        <f t="shared" si="175"/>
        <v>-9.5615182490236261E-3</v>
      </c>
      <c r="E1232" s="23">
        <f t="shared" si="179"/>
        <v>1.5332187268603057</v>
      </c>
      <c r="F1232" s="47">
        <v>42501</v>
      </c>
      <c r="G1232" s="183">
        <v>46.25027</v>
      </c>
      <c r="H1232" s="48">
        <f t="shared" si="176"/>
        <v>1.9560433799820531E-2</v>
      </c>
      <c r="I1232" s="23">
        <f t="shared" si="177"/>
        <v>1.5698311429885088</v>
      </c>
      <c r="N1232" s="50">
        <f t="shared" si="171"/>
        <v>42501</v>
      </c>
      <c r="O1232" s="51">
        <f t="shared" si="178"/>
        <v>160.39125013140082</v>
      </c>
      <c r="P1232" s="51">
        <f t="shared" si="172"/>
        <v>161.40496531122184</v>
      </c>
      <c r="Q1232" s="56">
        <f t="shared" si="173"/>
        <v>2064.459961</v>
      </c>
      <c r="R1232" s="52">
        <f t="shared" si="174"/>
        <v>46.25027</v>
      </c>
    </row>
    <row r="1233" spans="2:18">
      <c r="B1233" s="47">
        <v>42502</v>
      </c>
      <c r="C1233" s="183">
        <v>2064.110107</v>
      </c>
      <c r="D1233" s="23">
        <f t="shared" si="175"/>
        <v>-1.694651417848414E-4</v>
      </c>
      <c r="E1233" s="23">
        <f t="shared" si="179"/>
        <v>1.5330492617185207</v>
      </c>
      <c r="F1233" s="47">
        <v>42502</v>
      </c>
      <c r="G1233" s="183">
        <v>45.492561000000002</v>
      </c>
      <c r="H1233" s="48">
        <f t="shared" si="176"/>
        <v>-1.6382801657157886E-2</v>
      </c>
      <c r="I1233" s="23">
        <f t="shared" si="177"/>
        <v>1.5534483413313509</v>
      </c>
      <c r="N1233" s="50">
        <f t="shared" si="171"/>
        <v>42502</v>
      </c>
      <c r="O1233" s="51">
        <f t="shared" si="178"/>
        <v>160.36406940545623</v>
      </c>
      <c r="P1233" s="51">
        <f t="shared" si="172"/>
        <v>158.76069977804767</v>
      </c>
      <c r="Q1233" s="56">
        <f t="shared" si="173"/>
        <v>2064.110107</v>
      </c>
      <c r="R1233" s="52">
        <f t="shared" si="174"/>
        <v>45.492561000000002</v>
      </c>
    </row>
    <row r="1234" spans="2:18">
      <c r="B1234" s="47">
        <v>42503</v>
      </c>
      <c r="C1234" s="183">
        <v>2046.6099850000001</v>
      </c>
      <c r="D1234" s="23">
        <f t="shared" si="175"/>
        <v>-8.4782889927489391E-3</v>
      </c>
      <c r="E1234" s="23">
        <f t="shared" si="179"/>
        <v>1.5245709727257717</v>
      </c>
      <c r="F1234" s="47">
        <v>42503</v>
      </c>
      <c r="G1234" s="183">
        <v>45.382891000000001</v>
      </c>
      <c r="H1234" s="48">
        <f t="shared" si="176"/>
        <v>-2.4107238104269513E-3</v>
      </c>
      <c r="I1234" s="23">
        <f t="shared" si="177"/>
        <v>1.551037617520924</v>
      </c>
      <c r="N1234" s="50">
        <f t="shared" si="171"/>
        <v>42503</v>
      </c>
      <c r="O1234" s="51">
        <f t="shared" si="178"/>
        <v>159.00445648098355</v>
      </c>
      <c r="P1234" s="51">
        <f t="shared" si="172"/>
        <v>158.37797157893269</v>
      </c>
      <c r="Q1234" s="56">
        <f t="shared" si="173"/>
        <v>2046.6099850000001</v>
      </c>
      <c r="R1234" s="52">
        <f t="shared" si="174"/>
        <v>45.382891000000001</v>
      </c>
    </row>
    <row r="1235" spans="2:18">
      <c r="B1235" s="47">
        <v>42506</v>
      </c>
      <c r="C1235" s="183">
        <v>2066.6599120000001</v>
      </c>
      <c r="D1235" s="23">
        <f t="shared" si="175"/>
        <v>9.7966525849819686E-3</v>
      </c>
      <c r="E1235" s="23">
        <f t="shared" si="179"/>
        <v>1.5343676253107537</v>
      </c>
      <c r="F1235" s="47">
        <v>42506</v>
      </c>
      <c r="G1235" s="183">
        <v>45.333043000000004</v>
      </c>
      <c r="H1235" s="48">
        <f t="shared" si="176"/>
        <v>-1.0983874958516715E-3</v>
      </c>
      <c r="I1235" s="23">
        <f t="shared" si="177"/>
        <v>1.5499392300250723</v>
      </c>
      <c r="N1235" s="50">
        <f t="shared" si="171"/>
        <v>42506</v>
      </c>
      <c r="O1235" s="51">
        <f t="shared" si="178"/>
        <v>160.56216790059162</v>
      </c>
      <c r="P1235" s="51">
        <f t="shared" si="172"/>
        <v>158.20401119533201</v>
      </c>
      <c r="Q1235" s="56">
        <f t="shared" si="173"/>
        <v>2066.6599120000001</v>
      </c>
      <c r="R1235" s="52">
        <f t="shared" si="174"/>
        <v>45.333043000000004</v>
      </c>
    </row>
    <row r="1236" spans="2:18">
      <c r="B1236" s="47">
        <v>42507</v>
      </c>
      <c r="C1236" s="183">
        <v>2047.209961</v>
      </c>
      <c r="D1236" s="23">
        <f t="shared" si="175"/>
        <v>-9.4112973726661053E-3</v>
      </c>
      <c r="E1236" s="23">
        <f t="shared" si="179"/>
        <v>1.5249563279380876</v>
      </c>
      <c r="F1236" s="47">
        <v>42507</v>
      </c>
      <c r="G1236" s="183">
        <v>44.465660999999997</v>
      </c>
      <c r="H1236" s="48">
        <f t="shared" si="176"/>
        <v>-1.9133549009714756E-2</v>
      </c>
      <c r="I1236" s="23">
        <f t="shared" si="177"/>
        <v>1.5308056810153574</v>
      </c>
      <c r="L1236" s="22"/>
      <c r="N1236" s="50">
        <f t="shared" si="171"/>
        <v>42507</v>
      </c>
      <c r="O1236" s="51">
        <f t="shared" si="178"/>
        <v>159.05106959167921</v>
      </c>
      <c r="P1236" s="51">
        <f t="shared" si="172"/>
        <v>155.17700699359267</v>
      </c>
      <c r="Q1236" s="56">
        <f t="shared" si="173"/>
        <v>2047.209961</v>
      </c>
      <c r="R1236" s="52">
        <f t="shared" si="174"/>
        <v>44.465660999999997</v>
      </c>
    </row>
    <row r="1237" spans="2:18">
      <c r="B1237" s="47">
        <v>42508</v>
      </c>
      <c r="C1237" s="183">
        <v>2047.630005</v>
      </c>
      <c r="D1237" s="23">
        <f t="shared" si="175"/>
        <v>2.0517875938574903E-4</v>
      </c>
      <c r="E1237" s="23">
        <f t="shared" si="179"/>
        <v>1.5251615066974733</v>
      </c>
      <c r="F1237" s="47">
        <v>42508</v>
      </c>
      <c r="G1237" s="183">
        <v>44.944217999999999</v>
      </c>
      <c r="H1237" s="48">
        <f t="shared" si="176"/>
        <v>1.0762394828674804E-2</v>
      </c>
      <c r="I1237" s="23">
        <f t="shared" si="177"/>
        <v>1.5415680758440322</v>
      </c>
      <c r="N1237" s="50">
        <f t="shared" si="171"/>
        <v>42508</v>
      </c>
      <c r="O1237" s="51">
        <f t="shared" si="178"/>
        <v>159.08370349281697</v>
      </c>
      <c r="P1237" s="51">
        <f t="shared" si="172"/>
        <v>156.84708321118976</v>
      </c>
      <c r="Q1237" s="56">
        <f t="shared" si="173"/>
        <v>2047.630005</v>
      </c>
      <c r="R1237" s="52">
        <f t="shared" si="174"/>
        <v>44.944217999999999</v>
      </c>
    </row>
    <row r="1238" spans="2:18">
      <c r="B1238" s="47">
        <v>42509</v>
      </c>
      <c r="C1238" s="183">
        <v>2040.040039</v>
      </c>
      <c r="D1238" s="23">
        <f t="shared" si="175"/>
        <v>-3.7067077457677566E-3</v>
      </c>
      <c r="E1238" s="23">
        <f t="shared" si="179"/>
        <v>1.5214547989517055</v>
      </c>
      <c r="F1238" s="47">
        <v>42509</v>
      </c>
      <c r="G1238" s="183">
        <v>43.029998999999997</v>
      </c>
      <c r="H1238" s="48">
        <f t="shared" si="176"/>
        <v>-4.2590995798391762E-2</v>
      </c>
      <c r="I1238" s="23">
        <f t="shared" si="177"/>
        <v>1.4989770800456403</v>
      </c>
      <c r="N1238" s="50">
        <f t="shared" si="171"/>
        <v>42509</v>
      </c>
      <c r="O1238" s="51">
        <f t="shared" si="178"/>
        <v>158.49402669685472</v>
      </c>
      <c r="P1238" s="51">
        <f t="shared" si="172"/>
        <v>150.16680974915195</v>
      </c>
      <c r="Q1238" s="56">
        <f t="shared" si="173"/>
        <v>2040.040039</v>
      </c>
      <c r="R1238" s="52">
        <f t="shared" si="174"/>
        <v>43.029998999999997</v>
      </c>
    </row>
    <row r="1239" spans="2:18">
      <c r="B1239" s="47">
        <v>42510</v>
      </c>
      <c r="C1239" s="183">
        <v>2052.320068</v>
      </c>
      <c r="D1239" s="23">
        <f t="shared" si="175"/>
        <v>6.0195039142563189E-3</v>
      </c>
      <c r="E1239" s="23">
        <f t="shared" si="179"/>
        <v>1.5274743028659619</v>
      </c>
      <c r="F1239" s="47">
        <v>42510</v>
      </c>
      <c r="G1239" s="183">
        <v>42.790720999999998</v>
      </c>
      <c r="H1239" s="48">
        <f t="shared" si="176"/>
        <v>-5.5607252047576994E-3</v>
      </c>
      <c r="I1239" s="23">
        <f t="shared" si="177"/>
        <v>1.4934163548408828</v>
      </c>
      <c r="N1239" s="50">
        <f t="shared" si="171"/>
        <v>42510</v>
      </c>
      <c r="O1239" s="51">
        <f t="shared" si="178"/>
        <v>159.44808211094269</v>
      </c>
      <c r="P1239" s="51">
        <f t="shared" si="172"/>
        <v>149.33177338526178</v>
      </c>
      <c r="Q1239" s="56">
        <f t="shared" si="173"/>
        <v>2052.320068</v>
      </c>
      <c r="R1239" s="52">
        <f t="shared" si="174"/>
        <v>42.790720999999998</v>
      </c>
    </row>
    <row r="1240" spans="2:18">
      <c r="B1240" s="47">
        <v>42513</v>
      </c>
      <c r="C1240" s="183">
        <v>2048.040039</v>
      </c>
      <c r="D1240" s="23">
        <f t="shared" si="175"/>
        <v>-2.0854588262010365E-3</v>
      </c>
      <c r="E1240" s="23">
        <f t="shared" si="179"/>
        <v>1.5253888440397607</v>
      </c>
      <c r="F1240" s="47">
        <v>42513</v>
      </c>
      <c r="G1240" s="183">
        <v>42.571385999999997</v>
      </c>
      <c r="H1240" s="48">
        <f t="shared" si="176"/>
        <v>-5.1257607928597571E-3</v>
      </c>
      <c r="I1240" s="23">
        <f t="shared" si="177"/>
        <v>1.4882905940480229</v>
      </c>
      <c r="L1240" s="22"/>
      <c r="N1240" s="50">
        <f t="shared" si="171"/>
        <v>42513</v>
      </c>
      <c r="O1240" s="51">
        <f t="shared" si="178"/>
        <v>159.11555970078362</v>
      </c>
      <c r="P1240" s="51">
        <f t="shared" si="172"/>
        <v>148.5663344361154</v>
      </c>
      <c r="Q1240" s="56">
        <f t="shared" si="173"/>
        <v>2048.040039</v>
      </c>
      <c r="R1240" s="52">
        <f t="shared" si="174"/>
        <v>42.571385999999997</v>
      </c>
    </row>
    <row r="1241" spans="2:18">
      <c r="B1241" s="47">
        <v>42514</v>
      </c>
      <c r="C1241" s="183">
        <v>2076.0600589999999</v>
      </c>
      <c r="D1241" s="23">
        <f t="shared" si="175"/>
        <v>1.3681382915580853E-2</v>
      </c>
      <c r="E1241" s="23">
        <f t="shared" si="179"/>
        <v>1.5390702269553416</v>
      </c>
      <c r="F1241" s="47">
        <v>42514</v>
      </c>
      <c r="G1241" s="183">
        <v>43.528492999999997</v>
      </c>
      <c r="H1241" s="48">
        <f t="shared" si="176"/>
        <v>2.2482401677032637E-2</v>
      </c>
      <c r="I1241" s="23">
        <f t="shared" si="177"/>
        <v>1.5107729957250555</v>
      </c>
      <c r="N1241" s="50">
        <f t="shared" si="171"/>
        <v>42514</v>
      </c>
      <c r="O1241" s="51">
        <f t="shared" si="178"/>
        <v>161.29248060087698</v>
      </c>
      <c r="P1241" s="51">
        <f t="shared" si="172"/>
        <v>151.9064624425925</v>
      </c>
      <c r="Q1241" s="56">
        <f t="shared" si="173"/>
        <v>2076.0600589999999</v>
      </c>
      <c r="R1241" s="52">
        <f t="shared" si="174"/>
        <v>43.528492999999997</v>
      </c>
    </row>
    <row r="1242" spans="2:18">
      <c r="B1242" s="47">
        <v>42515</v>
      </c>
      <c r="C1242" s="183">
        <v>2090.540039</v>
      </c>
      <c r="D1242" s="23">
        <f t="shared" si="175"/>
        <v>6.974740416216374E-3</v>
      </c>
      <c r="E1242" s="23">
        <f t="shared" si="179"/>
        <v>1.5460449673715579</v>
      </c>
      <c r="F1242" s="47">
        <v>42515</v>
      </c>
      <c r="G1242" s="183">
        <v>43.368974999999999</v>
      </c>
      <c r="H1242" s="48">
        <f t="shared" si="176"/>
        <v>-3.6646800522130984E-3</v>
      </c>
      <c r="I1242" s="23">
        <f t="shared" si="177"/>
        <v>1.5071083156728424</v>
      </c>
      <c r="L1242" s="22"/>
      <c r="N1242" s="50">
        <f t="shared" si="171"/>
        <v>42515</v>
      </c>
      <c r="O1242" s="51">
        <f t="shared" si="178"/>
        <v>162.41745378415573</v>
      </c>
      <c r="P1242" s="51">
        <f t="shared" si="172"/>
        <v>151.34977385987688</v>
      </c>
      <c r="Q1242" s="56">
        <f t="shared" si="173"/>
        <v>2090.540039</v>
      </c>
      <c r="R1242" s="52">
        <f t="shared" si="174"/>
        <v>43.368974999999999</v>
      </c>
    </row>
    <row r="1243" spans="2:18">
      <c r="B1243" s="47">
        <v>42516</v>
      </c>
      <c r="C1243" s="183">
        <v>2090.1000979999999</v>
      </c>
      <c r="D1243" s="23">
        <f t="shared" si="175"/>
        <v>-2.1044370918177346E-4</v>
      </c>
      <c r="E1243" s="23">
        <f t="shared" si="179"/>
        <v>1.5458345236623763</v>
      </c>
      <c r="F1243" s="47">
        <v>42516</v>
      </c>
      <c r="G1243" s="183">
        <v>43.299185999999999</v>
      </c>
      <c r="H1243" s="48">
        <f t="shared" si="176"/>
        <v>-1.6091918243398284E-3</v>
      </c>
      <c r="I1243" s="23">
        <f t="shared" si="177"/>
        <v>1.5054991238485025</v>
      </c>
      <c r="N1243" s="50">
        <f t="shared" si="171"/>
        <v>42516</v>
      </c>
      <c r="O1243" s="51">
        <f t="shared" si="178"/>
        <v>162.38327405274552</v>
      </c>
      <c r="P1243" s="51">
        <f t="shared" si="172"/>
        <v>151.10622304116586</v>
      </c>
      <c r="Q1243" s="56">
        <f t="shared" si="173"/>
        <v>2090.1000979999999</v>
      </c>
      <c r="R1243" s="52">
        <f t="shared" si="174"/>
        <v>43.299185999999999</v>
      </c>
    </row>
    <row r="1244" spans="2:18">
      <c r="B1244" s="47">
        <v>42517</v>
      </c>
      <c r="C1244" s="183">
        <v>2099.0600589999999</v>
      </c>
      <c r="D1244" s="23">
        <f t="shared" si="175"/>
        <v>4.2868573656227316E-3</v>
      </c>
      <c r="E1244" s="23">
        <f t="shared" si="179"/>
        <v>1.550121381027999</v>
      </c>
      <c r="F1244" s="47">
        <v>42517</v>
      </c>
      <c r="G1244" s="183">
        <v>43.179549000000002</v>
      </c>
      <c r="H1244" s="48">
        <f t="shared" si="176"/>
        <v>-2.7630311572138799E-3</v>
      </c>
      <c r="I1244" s="23">
        <f t="shared" si="177"/>
        <v>1.5027360926912885</v>
      </c>
      <c r="L1244" s="22"/>
      <c r="N1244" s="50">
        <f t="shared" si="171"/>
        <v>42517</v>
      </c>
      <c r="O1244" s="51">
        <f t="shared" si="178"/>
        <v>163.07938798717248</v>
      </c>
      <c r="P1244" s="51">
        <f t="shared" si="172"/>
        <v>150.6887118388542</v>
      </c>
      <c r="Q1244" s="56">
        <f t="shared" si="173"/>
        <v>2099.0600589999999</v>
      </c>
      <c r="R1244" s="52">
        <f t="shared" si="174"/>
        <v>43.179549000000002</v>
      </c>
    </row>
    <row r="1245" spans="2:18">
      <c r="B1245" s="47">
        <v>42521</v>
      </c>
      <c r="C1245" s="183">
        <v>2096.9499510000001</v>
      </c>
      <c r="D1245" s="23">
        <f t="shared" si="175"/>
        <v>-1.0052632800822137E-3</v>
      </c>
      <c r="E1245" s="23">
        <f t="shared" si="179"/>
        <v>1.5491161177479169</v>
      </c>
      <c r="F1245" s="47">
        <v>42521</v>
      </c>
      <c r="G1245" s="183">
        <v>43.029998999999997</v>
      </c>
      <c r="H1245" s="48">
        <f t="shared" si="176"/>
        <v>-3.4634451601150973E-3</v>
      </c>
      <c r="I1245" s="23">
        <f t="shared" si="177"/>
        <v>1.4992726475311735</v>
      </c>
      <c r="N1245" s="50">
        <f t="shared" si="171"/>
        <v>42521</v>
      </c>
      <c r="O1245" s="51">
        <f t="shared" si="178"/>
        <v>162.9154502666907</v>
      </c>
      <c r="P1245" s="51">
        <f t="shared" si="172"/>
        <v>150.16680974915195</v>
      </c>
      <c r="Q1245" s="56">
        <f t="shared" si="173"/>
        <v>2096.9499510000001</v>
      </c>
      <c r="R1245" s="52">
        <f t="shared" si="174"/>
        <v>43.029998999999997</v>
      </c>
    </row>
    <row r="1246" spans="2:18">
      <c r="B1246" s="47">
        <v>42522</v>
      </c>
      <c r="C1246" s="183">
        <v>2099.330078</v>
      </c>
      <c r="D1246" s="23">
        <f t="shared" si="175"/>
        <v>1.1350423498972528E-3</v>
      </c>
      <c r="E1246" s="23">
        <f t="shared" si="179"/>
        <v>1.5502511600978142</v>
      </c>
      <c r="F1246" s="47">
        <v>42522</v>
      </c>
      <c r="G1246" s="183">
        <v>43.330002</v>
      </c>
      <c r="H1246" s="48">
        <f t="shared" si="176"/>
        <v>6.9719499644889105E-3</v>
      </c>
      <c r="I1246" s="23">
        <f t="shared" si="177"/>
        <v>1.5062445974956624</v>
      </c>
      <c r="N1246" s="50">
        <f t="shared" si="171"/>
        <v>42522</v>
      </c>
      <c r="O1246" s="51">
        <f t="shared" si="178"/>
        <v>163.10036620219597</v>
      </c>
      <c r="P1246" s="51">
        <f t="shared" si="172"/>
        <v>151.21376523304994</v>
      </c>
      <c r="Q1246" s="56">
        <f t="shared" si="173"/>
        <v>2099.330078</v>
      </c>
      <c r="R1246" s="52">
        <f t="shared" si="174"/>
        <v>43.330002</v>
      </c>
    </row>
    <row r="1247" spans="2:18">
      <c r="B1247" s="47">
        <v>42523</v>
      </c>
      <c r="C1247" s="183">
        <v>2105.26001</v>
      </c>
      <c r="D1247" s="23">
        <f t="shared" si="175"/>
        <v>2.8246782448091423E-3</v>
      </c>
      <c r="E1247" s="23">
        <f t="shared" si="179"/>
        <v>1.5530758383426233</v>
      </c>
      <c r="F1247" s="47">
        <v>42523</v>
      </c>
      <c r="G1247" s="183">
        <v>43.43</v>
      </c>
      <c r="H1247" s="48">
        <f t="shared" si="176"/>
        <v>2.307823572221368E-3</v>
      </c>
      <c r="I1247" s="23">
        <f t="shared" si="177"/>
        <v>1.5085524210678838</v>
      </c>
      <c r="L1247" s="22"/>
      <c r="N1247" s="50">
        <f t="shared" si="171"/>
        <v>42523</v>
      </c>
      <c r="O1247" s="51">
        <f t="shared" si="178"/>
        <v>163.5610722583277</v>
      </c>
      <c r="P1247" s="51">
        <f t="shared" si="172"/>
        <v>151.56273992489912</v>
      </c>
      <c r="Q1247" s="56">
        <f t="shared" si="173"/>
        <v>2105.26001</v>
      </c>
      <c r="R1247" s="52">
        <f t="shared" si="174"/>
        <v>43.43</v>
      </c>
    </row>
    <row r="1248" spans="2:18">
      <c r="B1248" s="47">
        <v>42524</v>
      </c>
      <c r="C1248" s="183">
        <v>2099.1298830000001</v>
      </c>
      <c r="D1248" s="23">
        <f t="shared" si="175"/>
        <v>-2.9118146788909005E-3</v>
      </c>
      <c r="E1248" s="23">
        <f t="shared" si="179"/>
        <v>1.5501640236637324</v>
      </c>
      <c r="F1248" s="47">
        <v>42524</v>
      </c>
      <c r="G1248" s="183">
        <v>43.48</v>
      </c>
      <c r="H1248" s="48">
        <f t="shared" si="176"/>
        <v>1.1512779184894573E-3</v>
      </c>
      <c r="I1248" s="23">
        <f t="shared" si="177"/>
        <v>1.5097036989863732</v>
      </c>
      <c r="L1248" s="22"/>
      <c r="N1248" s="53">
        <f t="shared" si="171"/>
        <v>42524</v>
      </c>
      <c r="O1248" s="54">
        <f t="shared" si="178"/>
        <v>163.0848127272308</v>
      </c>
      <c r="P1248" s="54">
        <f t="shared" si="172"/>
        <v>151.73723076064044</v>
      </c>
      <c r="Q1248" s="57">
        <f t="shared" si="173"/>
        <v>2099.1298830000001</v>
      </c>
      <c r="R1248" s="55">
        <f t="shared" si="174"/>
        <v>43.48</v>
      </c>
    </row>
    <row r="1249" spans="4:8">
      <c r="D1249" s="23">
        <f>VAR(D4:D1248)</f>
        <v>9.7787303090310951E-5</v>
      </c>
      <c r="E1249" s="21"/>
      <c r="H1249" s="22"/>
    </row>
    <row r="1250" spans="4:8">
      <c r="H1250" s="2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sheetPr codeName="Φύλλο7"/>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7</vt:i4>
      </vt:variant>
    </vt:vector>
  </HeadingPairs>
  <TitlesOfParts>
    <vt:vector size="7" baseType="lpstr">
      <vt:lpstr>Introduction</vt:lpstr>
      <vt:lpstr>Fundamentals</vt:lpstr>
      <vt:lpstr>Working_Cap_Ratios</vt:lpstr>
      <vt:lpstr>Divisions_Table</vt:lpstr>
      <vt:lpstr>Stock_Graph</vt:lpstr>
      <vt:lpstr>Beta_Coefficient_Model_by_VRS</vt:lpstr>
      <vt:lpstr>Blank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Georgiadis Nikos</dc:creator>
  <cp:lastModifiedBy>Nicholas Georgiadis</cp:lastModifiedBy>
  <cp:lastPrinted>2015-08-23T10:39:15Z</cp:lastPrinted>
  <dcterms:created xsi:type="dcterms:W3CDTF">2012-04-28T16:03:47Z</dcterms:created>
  <dcterms:modified xsi:type="dcterms:W3CDTF">2016-06-09T09:30:48Z</dcterms:modified>
</cp:coreProperties>
</file>