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75" yWindow="5670" windowWidth="19095" windowHeight="5895" tabRatio="622" firstSheet="1" activeTab="2"/>
  </bookViews>
  <sheets>
    <sheet name="Introduction" sheetId="9" r:id="rId1"/>
    <sheet name="Synopsis" sheetId="10" r:id="rId2"/>
    <sheet name="European Equities Estimates VRS" sheetId="4" r:id="rId3"/>
    <sheet name="Blank" sheetId="7" r:id="rId4"/>
  </sheets>
  <externalReferences>
    <externalReference r:id="rId5"/>
    <externalReference r:id="rId6"/>
  </externalReferences>
  <definedNames>
    <definedName name="\0">#N/A</definedName>
    <definedName name="\m">#REF!</definedName>
    <definedName name="_1">#REF!</definedName>
    <definedName name="_2">#N/A</definedName>
    <definedName name="_3">#N/A</definedName>
    <definedName name="_4">#N/A</definedName>
    <definedName name="_pp1">#REF!</definedName>
    <definedName name="_pp2">#REF!</definedName>
    <definedName name="_pp3">#REF!</definedName>
    <definedName name="_pp4">#REF!</definedName>
    <definedName name="_pp5">#REF!</definedName>
    <definedName name="_pp6">#REF!</definedName>
    <definedName name="_pp7">#REF!</definedName>
    <definedName name="_work" hidden="1">{#N/A,#N/A,FALSE,"Sheet13";#N/A,#N/A,FALSE,"Sheet23 (2)";#N/A,#N/A,FALSE,"Sheet1";#N/A,#N/A,FALSE,"Sheet16";#N/A,#N/A,FALSE,"Sheet20";#N/A,#N/A,FALSE,"Sheet19";#N/A,#N/A,FALSE,"Sheet18";#N/A,#N/A,FALSE,"Sheet17";#N/A,#N/A,FALSE,"Sheet22";#N/A,#N/A,FALSE,"Sheet21";#N/A,#N/A,FALSE,"Sheet10"}</definedName>
    <definedName name="a" localSheetId="0" hidden="1">{#N/A,#N/A,FALSE,"Sheet9";#N/A,#N/A,FALSE,"Sheet23";#N/A,#N/A,FALSE,"Sheet5";#N/A,#N/A,FALSE,"Sheet6";#N/A,#N/A,FALSE,"Sheet7";#N/A,#N/A,FALSE,"Sheet8";#N/A,#N/A,FALSE,"Sheet3";#N/A,#N/A,FALSE,"Sheet4";#N/A,#N/A,FALSE,"Sheet11"}</definedName>
    <definedName name="a" hidden="1">{#N/A,#N/A,FALSE,"Sheet9";#N/A,#N/A,FALSE,"Sheet23";#N/A,#N/A,FALSE,"Sheet5";#N/A,#N/A,FALSE,"Sheet6";#N/A,#N/A,FALSE,"Sheet7";#N/A,#N/A,FALSE,"Sheet8";#N/A,#N/A,FALSE,"Sheet3";#N/A,#N/A,FALSE,"Sheet4";#N/A,#N/A,FALSE,"Sheet11"}</definedName>
    <definedName name="aa" localSheetId="0" hidden="1">{#N/A,#N/A,FALSE,"Sheet9";#N/A,#N/A,FALSE,"Sheet23";#N/A,#N/A,FALSE,"Sheet5";#N/A,#N/A,FALSE,"Sheet6";#N/A,#N/A,FALSE,"Sheet7";#N/A,#N/A,FALSE,"Sheet8";#N/A,#N/A,FALSE,"Sheet3";#N/A,#N/A,FALSE,"Sheet4";#N/A,#N/A,FALSE,"Sheet11"}</definedName>
    <definedName name="aa" hidden="1">{#N/A,#N/A,FALSE,"Sheet9";#N/A,#N/A,FALSE,"Sheet23";#N/A,#N/A,FALSE,"Sheet5";#N/A,#N/A,FALSE,"Sheet6";#N/A,#N/A,FALSE,"Sheet7";#N/A,#N/A,FALSE,"Sheet8";#N/A,#N/A,FALSE,"Sheet3";#N/A,#N/A,FALSE,"Sheet4";#N/A,#N/A,FALSE,"Sheet11"}</definedName>
    <definedName name="aaa" localSheetId="0" hidden="1">{#N/A,#N/A,FALSE,"Sheet10";#N/A,#N/A,FALSE,"Sheet9";#N/A,#N/A,FALSE,"Sheet5";#N/A,#N/A,FALSE,"Sheet33";#N/A,#N/A,FALSE,"Sheet13";#N/A,#N/A,FALSE,"Sheet20";#N/A,#N/A,FALSE,"Sheet19";#N/A,#N/A,FALSE,"Sheet18";#N/A,#N/A,FALSE,"Sheet17";#N/A,#N/A,FALSE,"Sheet22";#N/A,#N/A,FALSE,"Sheet1";#N/A,#N/A,FALSE,"Sheet32";#N/A,#N/A,FALSE,"Sheet21";#N/A,#N/A,FALSE,"Sheet15"}</definedName>
    <definedName name="aaa" hidden="1">{#N/A,#N/A,FALSE,"Results_1996"}</definedName>
    <definedName name="aaaa" localSheetId="0" hidden="1">{#N/A,#N/A,FALSE,"Results_1997"}</definedName>
    <definedName name="aaaa" hidden="1">{#N/A,#N/A,FALSE,"Results_1997"}</definedName>
    <definedName name="aaaaaa" localSheetId="0" hidden="1">{#N/A,#N/A,FALSE,"Results_1995"}</definedName>
    <definedName name="aaaaaa" hidden="1">{#N/A,#N/A,FALSE,"Results_1995"}</definedName>
    <definedName name="aaas" hidden="1">{#N/A,#N/A,FALSE,"Sales_1995"}</definedName>
    <definedName name="abc" hidden="1">{#N/A,#N/A,FALSE,"Sheet29";#N/A,#N/A,FALSE,"Sheet25";#N/A,#N/A,FALSE,"Sheet24";#N/A,#N/A,FALSE,"Sheet27";#N/A,#N/A,FALSE,"Sheet26";#N/A,#N/A,FALSE,"Sheet30"}</definedName>
    <definedName name="AKR">#N/A</definedName>
    <definedName name="as" localSheetId="0" hidden="1">{#N/A,#N/A,FALSE,"Results_1997"}</definedName>
    <definedName name="as" hidden="1">{#N/A,#N/A,FALSE,"Results_1997"}</definedName>
    <definedName name="asa" localSheetId="0" hidden="1">{#N/A,#N/A,FALSE,"Sheet9";#N/A,#N/A,FALSE,"Sheet23";#N/A,#N/A,FALSE,"Sheet5";#N/A,#N/A,FALSE,"Sheet6";#N/A,#N/A,FALSE,"Sheet7";#N/A,#N/A,FALSE,"Sheet8";#N/A,#N/A,FALSE,"Sheet3";#N/A,#N/A,FALSE,"Sheet4";#N/A,#N/A,FALSE,"Sheet11"}</definedName>
    <definedName name="asa" hidden="1">{#N/A,#N/A,FALSE,"Sheet9";#N/A,#N/A,FALSE,"Sheet23";#N/A,#N/A,FALSE,"Sheet5";#N/A,#N/A,FALSE,"Sheet6";#N/A,#N/A,FALSE,"Sheet7";#N/A,#N/A,FALSE,"Sheet8";#N/A,#N/A,FALSE,"Sheet3";#N/A,#N/A,FALSE,"Sheet4";#N/A,#N/A,FALSE,"Sheet11"}</definedName>
    <definedName name="asas" localSheetId="0" hidden="1">{#N/A,#N/A,FALSE,"Results_1997"}</definedName>
    <definedName name="asas" hidden="1">{#N/A,#N/A,FALSE,"Results_1997"}</definedName>
    <definedName name="asasa" localSheetId="0" hidden="1">{#N/A,#N/A,FALSE,"Results_1995"}</definedName>
    <definedName name="asasa" hidden="1">{#N/A,#N/A,FALSE,"Results_1995"}</definedName>
    <definedName name="asasas" localSheetId="0" hidden="1">{#N/A,#N/A,FALSE,"Results_1996"}</definedName>
    <definedName name="asasas" hidden="1">{#N/A,#N/A,FALSE,"Results_1996"}</definedName>
    <definedName name="asasasa" localSheetId="0" hidden="1">{#N/A,#N/A,FALSE,"Results_1997"}</definedName>
    <definedName name="asasasa" hidden="1">{#N/A,#N/A,FALSE,"Results_1997"}</definedName>
    <definedName name="asasasas" localSheetId="0" hidden="1">{#N/A,#N/A,FALSE,"Results_1998"}</definedName>
    <definedName name="asasasas" hidden="1">{#N/A,#N/A,FALSE,"Results_1998"}</definedName>
    <definedName name="AX">#N/A</definedName>
    <definedName name="b" hidden="1">{#N/A,#N/A,FALSE,"Results_1997"}</definedName>
    <definedName name="cvcvc" hidden="1">{#N/A,#N/A,FALSE,"Sheet9";#N/A,#N/A,FALSE,"Sheet23";#N/A,#N/A,FALSE,"Sheet5";#N/A,#N/A,FALSE,"Sheet6";#N/A,#N/A,FALSE,"Sheet7";#N/A,#N/A,FALSE,"Sheet8";#N/A,#N/A,FALSE,"Sheet3";#N/A,#N/A,FALSE,"Sheet4";#N/A,#N/A,FALSE,"Sheet11"}</definedName>
    <definedName name="d" localSheetId="0" hidden="1">{#N/A,#N/A,FALSE,"Results_1998"}</definedName>
    <definedName name="d" hidden="1">{#N/A,#N/A,FALSE,"Results_1998"}</definedName>
    <definedName name="_xlnm.Database" localSheetId="0">#REF!</definedName>
    <definedName name="_xlnm.Database">#REF!</definedName>
    <definedName name="DIAN">#REF!</definedName>
    <definedName name="e" localSheetId="0" hidden="1">{#N/A,#N/A,FALSE,"Sheet9";#N/A,#N/A,FALSE,"Sheet23";#N/A,#N/A,FALSE,"Sheet5";#N/A,#N/A,FALSE,"Sheet6";#N/A,#N/A,FALSE,"Sheet7";#N/A,#N/A,FALSE,"Sheet8";#N/A,#N/A,FALSE,"Sheet3";#N/A,#N/A,FALSE,"Sheet4";#N/A,#N/A,FALSE,"Sheet11"}</definedName>
    <definedName name="e" hidden="1">{#N/A,#N/A,FALSE,"Sheet9";#N/A,#N/A,FALSE,"Sheet23";#N/A,#N/A,FALSE,"Sheet5";#N/A,#N/A,FALSE,"Sheet6";#N/A,#N/A,FALSE,"Sheet7";#N/A,#N/A,FALSE,"Sheet8";#N/A,#N/A,FALSE,"Sheet3";#N/A,#N/A,FALSE,"Sheet4";#N/A,#N/A,FALSE,"Sheet11"}</definedName>
    <definedName name="eee" hidden="1">{#N/A,#N/A,FALSE,"Results_1997"}</definedName>
    <definedName name="Exp.Dec" localSheetId="0" hidden="1">{#N/A,#N/A,FALSE,"Results_1997"}</definedName>
    <definedName name="Exp.Dec" hidden="1">{#N/A,#N/A,FALSE,"Results_1997"}</definedName>
    <definedName name="f" localSheetId="0" hidden="1">{#N/A,#N/A,FALSE,"Results_1997"}</definedName>
    <definedName name="f" hidden="1">{#N/A,#N/A,FALSE,"Sheet29";#N/A,#N/A,FALSE,"Sheet25";#N/A,#N/A,FALSE,"Sheet24";#N/A,#N/A,FALSE,"Sheet27";#N/A,#N/A,FALSE,"Sheet26";#N/A,#N/A,FALSE,"Sheet30"}</definedName>
    <definedName name="fg" localSheetId="0" hidden="1">{#N/A,#N/A,FALSE,"Results_1996"}</definedName>
    <definedName name="fg" hidden="1">{#N/A,#N/A,FALSE,"Results_1996"}</definedName>
    <definedName name="fgg" hidden="1">{#N/A,#N/A,FALSE,"Results_1996"}</definedName>
    <definedName name="g" localSheetId="0" hidden="1">{#N/A,#N/A,FALSE,"Sheet13";#N/A,#N/A,FALSE,"Sheet23 (2)";#N/A,#N/A,FALSE,"Sheet1";#N/A,#N/A,FALSE,"Sheet16";#N/A,#N/A,FALSE,"Sheet20";#N/A,#N/A,FALSE,"Sheet19";#N/A,#N/A,FALSE,"Sheet18";#N/A,#N/A,FALSE,"Sheet17";#N/A,#N/A,FALSE,"Sheet22";#N/A,#N/A,FALSE,"Sheet21";#N/A,#N/A,FALSE,"Sheet10"}</definedName>
    <definedName name="g" hidden="1">{#N/A,#N/A,FALSE,"Sheet13";#N/A,#N/A,FALSE,"Sheet23 (2)";#N/A,#N/A,FALSE,"Sheet1";#N/A,#N/A,FALSE,"Sheet16";#N/A,#N/A,FALSE,"Sheet20";#N/A,#N/A,FALSE,"Sheet19";#N/A,#N/A,FALSE,"Sheet18";#N/A,#N/A,FALSE,"Sheet17";#N/A,#N/A,FALSE,"Sheet22";#N/A,#N/A,FALSE,"Sheet21";#N/A,#N/A,FALSE,"Sheet10"}</definedName>
    <definedName name="h" localSheetId="0" hidden="1">{#N/A,#N/A,FALSE,"Sheet9";#N/A,#N/A,FALSE,"Sheet23";#N/A,#N/A,FALSE,"Sheet5";#N/A,#N/A,FALSE,"Sheet6";#N/A,#N/A,FALSE,"Sheet7";#N/A,#N/A,FALSE,"Sheet8";#N/A,#N/A,FALSE,"Sheet3";#N/A,#N/A,FALSE,"Sheet4";#N/A,#N/A,FALSE,"Sheet11"}</definedName>
    <definedName name="h" hidden="1">{#N/A,#N/A,FALSE,"Sheet9";#N/A,#N/A,FALSE,"Sheet23";#N/A,#N/A,FALSE,"Sheet5";#N/A,#N/A,FALSE,"Sheet6";#N/A,#N/A,FALSE,"Sheet7";#N/A,#N/A,FALSE,"Sheet8";#N/A,#N/A,FALSE,"Sheet3";#N/A,#N/A,FALSE,"Sheet4";#N/A,#N/A,FALSE,"Sheet11"}</definedName>
    <definedName name="hgnjgh" localSheetId="0" hidden="1">{#N/A,#N/A,FALSE,"Results_1997"}</definedName>
    <definedName name="hgnjgh" hidden="1">{#N/A,#N/A,FALSE,"Results_1997"}</definedName>
    <definedName name="Introduction" hidden="1">{#N/A,#N/A,FALSE,"Results_1997"}</definedName>
    <definedName name="ioijkl" hidden="1">{#N/A,#N/A,FALSE,"Sheet29";#N/A,#N/A,FALSE,"Sheet25";#N/A,#N/A,FALSE,"Sheet24";#N/A,#N/A,FALSE,"Sheet27";#N/A,#N/A,FALSE,"Sheet26";#N/A,#N/A,FALSE,"Sheet30"}</definedName>
    <definedName name="Irakliou" hidden="1">{#N/A,#N/A,FALSE,"Results_1998"}</definedName>
    <definedName name="j" localSheetId="0" hidden="1">{#N/A,#N/A,FALSE,"Sheet10";#N/A,#N/A,FALSE,"Sheet9";#N/A,#N/A,FALSE,"Sheet5";#N/A,#N/A,FALSE,"Sheet33";#N/A,#N/A,FALSE,"Sheet13";#N/A,#N/A,FALSE,"Sheet20";#N/A,#N/A,FALSE,"Sheet19";#N/A,#N/A,FALSE,"Sheet18";#N/A,#N/A,FALSE,"Sheet17";#N/A,#N/A,FALSE,"Sheet22";#N/A,#N/A,FALSE,"Sheet1";#N/A,#N/A,FALSE,"Sheet32";#N/A,#N/A,FALSE,"Sheet21";#N/A,#N/A,FALSE,"Sheet15"}</definedName>
    <definedName name="j" hidden="1">{#N/A,#N/A,FALSE,"Sheet10";#N/A,#N/A,FALSE,"Sheet9";#N/A,#N/A,FALSE,"Sheet5";#N/A,#N/A,FALSE,"Sheet33";#N/A,#N/A,FALSE,"Sheet13";#N/A,#N/A,FALSE,"Sheet20";#N/A,#N/A,FALSE,"Sheet19";#N/A,#N/A,FALSE,"Sheet18";#N/A,#N/A,FALSE,"Sheet17";#N/A,#N/A,FALSE,"Sheet22";#N/A,#N/A,FALSE,"Sheet1";#N/A,#N/A,FALSE,"Sheet32";#N/A,#N/A,FALSE,"Sheet21";#N/A,#N/A,FALSE,"Sheet15"}</definedName>
    <definedName name="LineEot" localSheetId="0">'[1]Big Table'!#REF!</definedName>
    <definedName name="LineEot">'[2]Big Table'!#REF!</definedName>
    <definedName name="MENU">#N/A</definedName>
    <definedName name="model" hidden="1">{#N/A,#N/A,FALSE,"Sheet9";#N/A,#N/A,FALSE,"Sheet23";#N/A,#N/A,FALSE,"Sheet5";#N/A,#N/A,FALSE,"Sheet6";#N/A,#N/A,FALSE,"Sheet7";#N/A,#N/A,FALSE,"Sheet8";#N/A,#N/A,FALSE,"Sheet3";#N/A,#N/A,FALSE,"Sheet4";#N/A,#N/A,FALSE,"Sheet11"}</definedName>
    <definedName name="MODEL1" hidden="1">{#N/A,#N/A,FALSE,"Sheet10";#N/A,#N/A,FALSE,"Sheet9";#N/A,#N/A,FALSE,"Sheet5";#N/A,#N/A,FALSE,"Sheet33";#N/A,#N/A,FALSE,"Sheet13";#N/A,#N/A,FALSE,"Sheet20";#N/A,#N/A,FALSE,"Sheet19";#N/A,#N/A,FALSE,"Sheet18";#N/A,#N/A,FALSE,"Sheet17";#N/A,#N/A,FALSE,"Sheet22";#N/A,#N/A,FALSE,"Sheet1";#N/A,#N/A,FALSE,"Sheet32";#N/A,#N/A,FALSE,"Sheet21";#N/A,#N/A,FALSE,"Sheet15"}</definedName>
    <definedName name="Nicholas" localSheetId="0" hidden="1">{#N/A,#N/A,FALSE,"Results_1995"}</definedName>
    <definedName name="Nicholas" hidden="1">{#N/A,#N/A,FALSE,"Results_1995"}</definedName>
    <definedName name="nick" hidden="1">{#N/A,#N/A,FALSE,"Results_1997"}</definedName>
    <definedName name="oil">'[1]Big Table'!#REF!</definedName>
    <definedName name="op" localSheetId="0" hidden="1">{#N/A,#N/A,FALSE,"Results_1997"}</definedName>
    <definedName name="op" hidden="1">{#N/A,#N/A,FALSE,"Results_1997"}</definedName>
    <definedName name="opp" hidden="1">{#N/A,#N/A,FALSE,"Results_1997"}</definedName>
    <definedName name="qqq" localSheetId="0" hidden="1">{#N/A,#N/A,FALSE,"Sales_1995"}</definedName>
    <definedName name="qqq" hidden="1">{#N/A,#N/A,FALSE,"Sales_1995"}</definedName>
    <definedName name="qwq" localSheetId="0" hidden="1">{#N/A,#N/A,FALSE,"Sheet10";#N/A,#N/A,FALSE,"Sheet9";#N/A,#N/A,FALSE,"Sheet5";#N/A,#N/A,FALSE,"Sheet33";#N/A,#N/A,FALSE,"Sheet13";#N/A,#N/A,FALSE,"Sheet20";#N/A,#N/A,FALSE,"Sheet19";#N/A,#N/A,FALSE,"Sheet18";#N/A,#N/A,FALSE,"Sheet17";#N/A,#N/A,FALSE,"Sheet22";#N/A,#N/A,FALSE,"Sheet1";#N/A,#N/A,FALSE,"Sheet32";#N/A,#N/A,FALSE,"Sheet21";#N/A,#N/A,FALSE,"Sheet15"}</definedName>
    <definedName name="qwq" hidden="1">{#N/A,#N/A,FALSE,"Sheet10";#N/A,#N/A,FALSE,"Sheet9";#N/A,#N/A,FALSE,"Sheet5";#N/A,#N/A,FALSE,"Sheet33";#N/A,#N/A,FALSE,"Sheet13";#N/A,#N/A,FALSE,"Sheet20";#N/A,#N/A,FALSE,"Sheet19";#N/A,#N/A,FALSE,"Sheet18";#N/A,#N/A,FALSE,"Sheet17";#N/A,#N/A,FALSE,"Sheet22";#N/A,#N/A,FALSE,"Sheet1";#N/A,#N/A,FALSE,"Sheet32";#N/A,#N/A,FALSE,"Sheet21";#N/A,#N/A,FALSE,"Sheet15"}</definedName>
    <definedName name="RATE">#N/A</definedName>
    <definedName name="rrr" localSheetId="0" hidden="1">{#N/A,#N/A,FALSE,"Sheet9";#N/A,#N/A,FALSE,"Sheet23";#N/A,#N/A,FALSE,"Sheet5";#N/A,#N/A,FALSE,"Sheet6";#N/A,#N/A,FALSE,"Sheet7";#N/A,#N/A,FALSE,"Sheet8";#N/A,#N/A,FALSE,"Sheet3";#N/A,#N/A,FALSE,"Sheet4";#N/A,#N/A,FALSE,"Sheet11"}</definedName>
    <definedName name="rrr" hidden="1">{#N/A,#N/A,FALSE,"Sheet9";#N/A,#N/A,FALSE,"Sheet23";#N/A,#N/A,FALSE,"Sheet5";#N/A,#N/A,FALSE,"Sheet6";#N/A,#N/A,FALSE,"Sheet7";#N/A,#N/A,FALSE,"Sheet8";#N/A,#N/A,FALSE,"Sheet3";#N/A,#N/A,FALSE,"Sheet4";#N/A,#N/A,FALSE,"Sheet11"}</definedName>
    <definedName name="s" localSheetId="0" hidden="1">{#N/A,#N/A,FALSE,"Results_1997"}</definedName>
    <definedName name="s" hidden="1">{#N/A,#N/A,FALSE,"Results_1997"}</definedName>
    <definedName name="sfdfs" hidden="1">{#N/A,#N/A,FALSE,"Results_1995"}</definedName>
    <definedName name="sh">'[2]Big Table'!#REF!</definedName>
    <definedName name="sheet1" hidden="1">{#N/A,#N/A,FALSE,"Results_1997"}</definedName>
    <definedName name="ss" localSheetId="0" hidden="1">{#N/A,#N/A,FALSE,"Sheet9";#N/A,#N/A,FALSE,"Sheet23";#N/A,#N/A,FALSE,"Sheet5";#N/A,#N/A,FALSE,"Sheet6";#N/A,#N/A,FALSE,"Sheet7";#N/A,#N/A,FALSE,"Sheet8";#N/A,#N/A,FALSE,"Sheet3";#N/A,#N/A,FALSE,"Sheet4";#N/A,#N/A,FALSE,"Sheet11"}</definedName>
    <definedName name="ss" hidden="1">{#N/A,#N/A,FALSE,"Sheet9";#N/A,#N/A,FALSE,"Sheet23";#N/A,#N/A,FALSE,"Sheet5";#N/A,#N/A,FALSE,"Sheet6";#N/A,#N/A,FALSE,"Sheet7";#N/A,#N/A,FALSE,"Sheet8";#N/A,#N/A,FALSE,"Sheet3";#N/A,#N/A,FALSE,"Sheet4";#N/A,#N/A,FALSE,"Sheet11"}</definedName>
    <definedName name="Storage">'[1]Big Table'!#REF!</definedName>
    <definedName name="TTL">#N/A</definedName>
    <definedName name="Work" hidden="1">{#N/A,#N/A,FALSE,"Sheet29";#N/A,#N/A,FALSE,"Sheet25";#N/A,#N/A,FALSE,"Sheet24";#N/A,#N/A,FALSE,"Sheet27";#N/A,#N/A,FALSE,"Sheet26";#N/A,#N/A,FALSE,"Sheet30"}</definedName>
    <definedName name="wrn.1995." localSheetId="0" hidden="1">{#N/A,#N/A,FALSE,"Results_1995"}</definedName>
    <definedName name="wrn.1995." hidden="1">{#N/A,#N/A,FALSE,"Results_1995"}</definedName>
    <definedName name="wrn.1996." localSheetId="0" hidden="1">{#N/A,#N/A,FALSE,"Results_1996"}</definedName>
    <definedName name="wrn.1996." hidden="1">{#N/A,#N/A,FALSE,"Results_1996"}</definedName>
    <definedName name="wrn.1997." localSheetId="0" hidden="1">{#N/A,#N/A,FALSE,"Results_1997"}</definedName>
    <definedName name="wrn.1997." hidden="1">{#N/A,#N/A,FALSE,"Results_1997"}</definedName>
    <definedName name="wrn.1998." localSheetId="0" hidden="1">{#N/A,#N/A,FALSE,"Results_1998"}</definedName>
    <definedName name="wrn.1998." hidden="1">{#N/A,#N/A,FALSE,"Results_1998"}</definedName>
    <definedName name="wrn.Balance._.LAVIPHARM." localSheetId="0" hidden="1">{#N/A,#N/A,FALSE,"Sheet29";#N/A,#N/A,FALSE,"Sheet25";#N/A,#N/A,FALSE,"Sheet24";#N/A,#N/A,FALSE,"Sheet27";#N/A,#N/A,FALSE,"Sheet26";#N/A,#N/A,FALSE,"Sheet30"}</definedName>
    <definedName name="wrn.Balance._.LAVIPHARM." hidden="1">{#N/A,#N/A,FALSE,"Sheet29";#N/A,#N/A,FALSE,"Sheet25";#N/A,#N/A,FALSE,"Sheet24";#N/A,#N/A,FALSE,"Sheet27";#N/A,#N/A,FALSE,"Sheet26";#N/A,#N/A,FALSE,"Sheet30"}</definedName>
    <definedName name="wrn.PandL._.GROUP." localSheetId="0" hidden="1">{#N/A,#N/A,FALSE,"Sheet13";#N/A,#N/A,FALSE,"Sheet23 (2)";#N/A,#N/A,FALSE,"Sheet1";#N/A,#N/A,FALSE,"Sheet16";#N/A,#N/A,FALSE,"Sheet20";#N/A,#N/A,FALSE,"Sheet19";#N/A,#N/A,FALSE,"Sheet18";#N/A,#N/A,FALSE,"Sheet17";#N/A,#N/A,FALSE,"Sheet22";#N/A,#N/A,FALSE,"Sheet21";#N/A,#N/A,FALSE,"Sheet10"}</definedName>
    <definedName name="wrn.PandL._.GROUP." hidden="1">{#N/A,#N/A,FALSE,"Sheet13";#N/A,#N/A,FALSE,"Sheet23 (2)";#N/A,#N/A,FALSE,"Sheet1";#N/A,#N/A,FALSE,"Sheet16";#N/A,#N/A,FALSE,"Sheet20";#N/A,#N/A,FALSE,"Sheet19";#N/A,#N/A,FALSE,"Sheet18";#N/A,#N/A,FALSE,"Sheet17";#N/A,#N/A,FALSE,"Sheet22";#N/A,#N/A,FALSE,"Sheet21";#N/A,#N/A,FALSE,"Sheet10"}</definedName>
    <definedName name="wrn.PandL._.LAVIPHARM._.AE." localSheetId="0" hidden="1">{#N/A,#N/A,FALSE,"Sheet9";#N/A,#N/A,FALSE,"Sheet23";#N/A,#N/A,FALSE,"Sheet5";#N/A,#N/A,FALSE,"Sheet6";#N/A,#N/A,FALSE,"Sheet7";#N/A,#N/A,FALSE,"Sheet8";#N/A,#N/A,FALSE,"Sheet3";#N/A,#N/A,FALSE,"Sheet4";#N/A,#N/A,FALSE,"Sheet11"}</definedName>
    <definedName name="wrn.PandL._.LAVIPHARM._.AE." hidden="1">{#N/A,#N/A,FALSE,"Sheet9";#N/A,#N/A,FALSE,"Sheet23";#N/A,#N/A,FALSE,"Sheet5";#N/A,#N/A,FALSE,"Sheet6";#N/A,#N/A,FALSE,"Sheet7";#N/A,#N/A,FALSE,"Sheet8";#N/A,#N/A,FALSE,"Sheet3";#N/A,#N/A,FALSE,"Sheet4";#N/A,#N/A,FALSE,"Sheet11"}</definedName>
    <definedName name="wrn.PandL9mnth." localSheetId="0" hidden="1">{#N/A,#N/A,FALSE,"Sheet10";#N/A,#N/A,FALSE,"Sheet9";#N/A,#N/A,FALSE,"Sheet5";#N/A,#N/A,FALSE,"Sheet33";#N/A,#N/A,FALSE,"Sheet13";#N/A,#N/A,FALSE,"Sheet20";#N/A,#N/A,FALSE,"Sheet19";#N/A,#N/A,FALSE,"Sheet18";#N/A,#N/A,FALSE,"Sheet17";#N/A,#N/A,FALSE,"Sheet22";#N/A,#N/A,FALSE,"Sheet1";#N/A,#N/A,FALSE,"Sheet32";#N/A,#N/A,FALSE,"Sheet21";#N/A,#N/A,FALSE,"Sheet15"}</definedName>
    <definedName name="wrn.PandL9mnth." hidden="1">{#N/A,#N/A,FALSE,"Sheet10";#N/A,#N/A,FALSE,"Sheet9";#N/A,#N/A,FALSE,"Sheet5";#N/A,#N/A,FALSE,"Sheet33";#N/A,#N/A,FALSE,"Sheet13";#N/A,#N/A,FALSE,"Sheet20";#N/A,#N/A,FALSE,"Sheet19";#N/A,#N/A,FALSE,"Sheet18";#N/A,#N/A,FALSE,"Sheet17";#N/A,#N/A,FALSE,"Sheet22";#N/A,#N/A,FALSE,"Sheet1";#N/A,#N/A,FALSE,"Sheet32";#N/A,#N/A,FALSE,"Sheet21";#N/A,#N/A,FALSE,"Sheet15"}</definedName>
    <definedName name="wrn.Sales." localSheetId="0" hidden="1">{#N/A,#N/A,FALSE,"Sales_1995"}</definedName>
    <definedName name="wrn.Sales." hidden="1">{#N/A,#N/A,FALSE,"Sales_1995"}</definedName>
    <definedName name="ww" localSheetId="0" hidden="1">{#N/A,#N/A,FALSE,"Sheet29";#N/A,#N/A,FALSE,"Sheet25";#N/A,#N/A,FALSE,"Sheet24";#N/A,#N/A,FALSE,"Sheet27";#N/A,#N/A,FALSE,"Sheet26";#N/A,#N/A,FALSE,"Sheet30"}</definedName>
    <definedName name="ww" hidden="1">{#N/A,#N/A,FALSE,"Sheet29";#N/A,#N/A,FALSE,"Sheet25";#N/A,#N/A,FALSE,"Sheet24";#N/A,#N/A,FALSE,"Sheet27";#N/A,#N/A,FALSE,"Sheet26";#N/A,#N/A,FALSE,"Sheet30"}</definedName>
    <definedName name="www" localSheetId="0" hidden="1">{#N/A,#N/A,FALSE,"Sheet13";#N/A,#N/A,FALSE,"Sheet23 (2)";#N/A,#N/A,FALSE,"Sheet1";#N/A,#N/A,FALSE,"Sheet16";#N/A,#N/A,FALSE,"Sheet20";#N/A,#N/A,FALSE,"Sheet19";#N/A,#N/A,FALSE,"Sheet18";#N/A,#N/A,FALSE,"Sheet17";#N/A,#N/A,FALSE,"Sheet22";#N/A,#N/A,FALSE,"Sheet21";#N/A,#N/A,FALSE,"Sheet10"}</definedName>
    <definedName name="www" hidden="1">{#N/A,#N/A,FALSE,"Sheet13";#N/A,#N/A,FALSE,"Sheet23 (2)";#N/A,#N/A,FALSE,"Sheet1";#N/A,#N/A,FALSE,"Sheet16";#N/A,#N/A,FALSE,"Sheet20";#N/A,#N/A,FALSE,"Sheet19";#N/A,#N/A,FALSE,"Sheet18";#N/A,#N/A,FALSE,"Sheet17";#N/A,#N/A,FALSE,"Sheet22";#N/A,#N/A,FALSE,"Sheet21";#N/A,#N/A,FALSE,"Sheet10"}</definedName>
    <definedName name="wwww" localSheetId="0" hidden="1">{#N/A,#N/A,FALSE,"Sheet9";#N/A,#N/A,FALSE,"Sheet23";#N/A,#N/A,FALSE,"Sheet5";#N/A,#N/A,FALSE,"Sheet6";#N/A,#N/A,FALSE,"Sheet7";#N/A,#N/A,FALSE,"Sheet8";#N/A,#N/A,FALSE,"Sheet3";#N/A,#N/A,FALSE,"Sheet4";#N/A,#N/A,FALSE,"Sheet11"}</definedName>
    <definedName name="wwww" hidden="1">{#N/A,#N/A,FALSE,"Sheet9";#N/A,#N/A,FALSE,"Sheet23";#N/A,#N/A,FALSE,"Sheet5";#N/A,#N/A,FALSE,"Sheet6";#N/A,#N/A,FALSE,"Sheet7";#N/A,#N/A,FALSE,"Sheet8";#N/A,#N/A,FALSE,"Sheet3";#N/A,#N/A,FALSE,"Sheet4";#N/A,#N/A,FALSE,"Sheet11"}</definedName>
    <definedName name="x" localSheetId="0" hidden="1">{#N/A,#N/A,FALSE,"Results_1995"}</definedName>
    <definedName name="x" hidden="1">{#N/A,#N/A,FALSE,"Results_1995"}</definedName>
    <definedName name="y" localSheetId="0" hidden="1">{#N/A,#N/A,FALSE,"Sales_1995"}</definedName>
    <definedName name="y" hidden="1">{#N/A,#N/A,FALSE,"Sales_1995"}</definedName>
    <definedName name="yy" localSheetId="0">'[1]Big Table'!#REF!</definedName>
    <definedName name="yy">'[2]Big Table'!#REF!</definedName>
    <definedName name="yyy">'[1]Big Table'!#REF!</definedName>
    <definedName name="z" localSheetId="0" hidden="1">{#N/A,#N/A,FALSE,"Results_1996"}</definedName>
    <definedName name="z" hidden="1">{#N/A,#N/A,FALSE,"Results_1996"}</definedName>
    <definedName name="zz" localSheetId="0">'[1]Big Table'!#REF!</definedName>
    <definedName name="zz">'[2]Big Table'!#REF!</definedName>
    <definedName name="zzz">'[1]Big Table'!#REF!</definedName>
  </definedNames>
  <calcPr calcId="124519"/>
</workbook>
</file>

<file path=xl/calcChain.xml><?xml version="1.0" encoding="utf-8"?>
<calcChain xmlns="http://schemas.openxmlformats.org/spreadsheetml/2006/main">
  <c r="AL57" i="4"/>
  <c r="AL58"/>
  <c r="AL59"/>
  <c r="AL60"/>
  <c r="AL61"/>
  <c r="AL62"/>
  <c r="AL63"/>
  <c r="AL40"/>
  <c r="AM40"/>
  <c r="AN40"/>
  <c r="AO40"/>
  <c r="AP40"/>
  <c r="AQ40"/>
  <c r="AR40"/>
  <c r="AS40"/>
  <c r="AT40"/>
  <c r="AU40"/>
  <c r="AL41"/>
  <c r="AM41"/>
  <c r="AN41"/>
  <c r="AO41"/>
  <c r="AP41"/>
  <c r="AQ41"/>
  <c r="AR41"/>
  <c r="AS41"/>
  <c r="AT41"/>
  <c r="AU41"/>
  <c r="AL42"/>
  <c r="AP42"/>
  <c r="AQ42"/>
  <c r="AR42"/>
  <c r="AS42"/>
  <c r="AT42"/>
  <c r="AU42"/>
  <c r="AL43"/>
  <c r="AM43"/>
  <c r="AN43"/>
  <c r="AO43"/>
  <c r="AP43"/>
  <c r="AQ43"/>
  <c r="AR43"/>
  <c r="AS43"/>
  <c r="AT43"/>
  <c r="AU43"/>
  <c r="AL44"/>
  <c r="AM44"/>
  <c r="AN44"/>
  <c r="AO44"/>
  <c r="AP44"/>
  <c r="AQ44"/>
  <c r="AR44"/>
  <c r="AS44"/>
  <c r="AT44"/>
  <c r="AU44"/>
  <c r="AL45"/>
  <c r="AM45"/>
  <c r="AN45"/>
  <c r="AO45"/>
  <c r="AP45"/>
  <c r="AQ45"/>
  <c r="AR45"/>
  <c r="AS45"/>
  <c r="AT45"/>
  <c r="AU45"/>
  <c r="AL46"/>
  <c r="AM46"/>
  <c r="AN46"/>
  <c r="AO46"/>
  <c r="AP46"/>
  <c r="AQ46"/>
  <c r="AR46"/>
  <c r="AS46"/>
  <c r="AT46"/>
  <c r="AU46"/>
  <c r="AL47"/>
  <c r="AM47"/>
  <c r="AN47"/>
  <c r="AO47"/>
  <c r="AP47"/>
  <c r="AQ47"/>
  <c r="AR47"/>
  <c r="AS47"/>
  <c r="AT47"/>
  <c r="AU47"/>
  <c r="AL48"/>
  <c r="AM48"/>
  <c r="AN48"/>
  <c r="AO48"/>
  <c r="AP48"/>
  <c r="AQ48"/>
  <c r="AR48"/>
  <c r="AS48"/>
  <c r="AT48"/>
  <c r="AU48"/>
  <c r="AL49"/>
  <c r="AM49"/>
  <c r="AN49"/>
  <c r="AO49"/>
  <c r="AP49"/>
  <c r="AQ49"/>
  <c r="AR49"/>
  <c r="AS49"/>
  <c r="AT49"/>
  <c r="AU49"/>
  <c r="AL50"/>
  <c r="AM50"/>
  <c r="AN50"/>
  <c r="AO50"/>
  <c r="AP50"/>
  <c r="AQ50"/>
  <c r="AR50"/>
  <c r="AS50"/>
  <c r="AT50"/>
  <c r="AU50"/>
  <c r="AL51"/>
  <c r="AM51"/>
  <c r="AN51"/>
  <c r="AO51"/>
  <c r="AP51"/>
  <c r="AQ51"/>
  <c r="AR51"/>
  <c r="AS51"/>
  <c r="AT51"/>
  <c r="AU51"/>
  <c r="AL52"/>
  <c r="AM52"/>
  <c r="AN52"/>
  <c r="AO52"/>
  <c r="AP52"/>
  <c r="AQ52"/>
  <c r="AR52"/>
  <c r="AS52"/>
  <c r="AT52"/>
  <c r="AU52"/>
  <c r="AL53"/>
  <c r="AM53"/>
  <c r="AN53"/>
  <c r="AO53"/>
  <c r="AP53"/>
  <c r="AQ53"/>
  <c r="AR53"/>
  <c r="AS53"/>
  <c r="AT53"/>
  <c r="AU53"/>
  <c r="AL54"/>
  <c r="AN54"/>
  <c r="AO54"/>
  <c r="AP54"/>
  <c r="AQ54"/>
  <c r="AR54"/>
  <c r="AS54"/>
  <c r="AT54"/>
  <c r="AU54"/>
  <c r="AL55"/>
  <c r="AM55"/>
  <c r="AN55"/>
  <c r="AO55"/>
  <c r="AP55"/>
  <c r="AQ55"/>
  <c r="AR55"/>
  <c r="AS55"/>
  <c r="AT55"/>
  <c r="AU55"/>
  <c r="AL56"/>
  <c r="AM56"/>
  <c r="AN56"/>
  <c r="AO56"/>
  <c r="AP56"/>
  <c r="AQ56"/>
  <c r="AR56"/>
  <c r="AS56"/>
  <c r="AT56"/>
  <c r="AU56"/>
  <c r="AL39"/>
  <c r="AN39"/>
  <c r="AO39"/>
  <c r="AP39"/>
  <c r="AQ39"/>
  <c r="AR39"/>
  <c r="AS39"/>
  <c r="AT39"/>
  <c r="AU39"/>
  <c r="AM39"/>
  <c r="AA40"/>
  <c r="AB40"/>
  <c r="AC40"/>
  <c r="AD40"/>
  <c r="AE40"/>
  <c r="AF40"/>
  <c r="AG40"/>
  <c r="AH40"/>
  <c r="AI40"/>
  <c r="AJ40"/>
  <c r="AA41"/>
  <c r="AB41"/>
  <c r="AC41"/>
  <c r="AD41"/>
  <c r="AE41"/>
  <c r="AF41"/>
  <c r="AG41"/>
  <c r="AH41"/>
  <c r="AI41"/>
  <c r="AJ41"/>
  <c r="AA42"/>
  <c r="AE42"/>
  <c r="AF42"/>
  <c r="AG42"/>
  <c r="AH42"/>
  <c r="AI42"/>
  <c r="AJ42"/>
  <c r="AA43"/>
  <c r="AB43"/>
  <c r="AC43"/>
  <c r="AD43"/>
  <c r="AE43"/>
  <c r="AF43"/>
  <c r="AG43"/>
  <c r="AH43"/>
  <c r="AI43"/>
  <c r="AJ43"/>
  <c r="AA44"/>
  <c r="AB44"/>
  <c r="AC44"/>
  <c r="AD44"/>
  <c r="AE44"/>
  <c r="AF44"/>
  <c r="AG44"/>
  <c r="AH44"/>
  <c r="AI44"/>
  <c r="AJ44"/>
  <c r="AA45"/>
  <c r="AB45"/>
  <c r="AC45"/>
  <c r="AD45"/>
  <c r="AE45"/>
  <c r="AF45"/>
  <c r="AG45"/>
  <c r="AH45"/>
  <c r="AI45"/>
  <c r="AJ45"/>
  <c r="AA46"/>
  <c r="AB46"/>
  <c r="AC46"/>
  <c r="AD46"/>
  <c r="AE46"/>
  <c r="AF46"/>
  <c r="AG46"/>
  <c r="AH46"/>
  <c r="AI46"/>
  <c r="AJ46"/>
  <c r="AA47"/>
  <c r="AB47"/>
  <c r="AC47"/>
  <c r="AD47"/>
  <c r="AE47"/>
  <c r="AF47"/>
  <c r="AG47"/>
  <c r="AH47"/>
  <c r="AI47"/>
  <c r="AJ47"/>
  <c r="AA48"/>
  <c r="AB48"/>
  <c r="AC48"/>
  <c r="AD48"/>
  <c r="AE48"/>
  <c r="AF48"/>
  <c r="AG48"/>
  <c r="AH48"/>
  <c r="AI48"/>
  <c r="AJ48"/>
  <c r="AA49"/>
  <c r="AB49"/>
  <c r="AC49"/>
  <c r="AD49"/>
  <c r="AE49"/>
  <c r="AF49"/>
  <c r="AG49"/>
  <c r="AH49"/>
  <c r="AI49"/>
  <c r="AJ49"/>
  <c r="AA50"/>
  <c r="AB50"/>
  <c r="AC50"/>
  <c r="AD50"/>
  <c r="AE50"/>
  <c r="AF50"/>
  <c r="AG50"/>
  <c r="AH50"/>
  <c r="AI50"/>
  <c r="AJ50"/>
  <c r="AA51"/>
  <c r="AB51"/>
  <c r="AC51"/>
  <c r="AD51"/>
  <c r="AE51"/>
  <c r="AF51"/>
  <c r="AG51"/>
  <c r="AH51"/>
  <c r="AI51"/>
  <c r="AJ51"/>
  <c r="AA52"/>
  <c r="AB52"/>
  <c r="AC52"/>
  <c r="AD52"/>
  <c r="AE52"/>
  <c r="AF52"/>
  <c r="AG52"/>
  <c r="AH52"/>
  <c r="AI52"/>
  <c r="AJ52"/>
  <c r="AA53"/>
  <c r="AB53"/>
  <c r="AC53"/>
  <c r="AD53"/>
  <c r="AE53"/>
  <c r="AF53"/>
  <c r="AG53"/>
  <c r="AH53"/>
  <c r="AI53"/>
  <c r="AJ53"/>
  <c r="AA54"/>
  <c r="AC54"/>
  <c r="AD54"/>
  <c r="AE54"/>
  <c r="AF54"/>
  <c r="AG54"/>
  <c r="AH54"/>
  <c r="AI54"/>
  <c r="AJ54"/>
  <c r="AA55"/>
  <c r="AB55"/>
  <c r="AC55"/>
  <c r="AD55"/>
  <c r="AE55"/>
  <c r="AF55"/>
  <c r="AG55"/>
  <c r="AH55"/>
  <c r="AI55"/>
  <c r="AJ55"/>
  <c r="AA56"/>
  <c r="AB56"/>
  <c r="AC56"/>
  <c r="AD56"/>
  <c r="AE56"/>
  <c r="AF56"/>
  <c r="AG56"/>
  <c r="AH56"/>
  <c r="AI56"/>
  <c r="AJ56"/>
  <c r="AA57"/>
  <c r="AA58"/>
  <c r="AA59"/>
  <c r="AA60"/>
  <c r="AA61"/>
  <c r="AA62"/>
  <c r="AA63"/>
  <c r="AC39"/>
  <c r="AD39"/>
  <c r="AE39"/>
  <c r="AF39"/>
  <c r="AG39"/>
  <c r="AH39"/>
  <c r="AI39"/>
  <c r="AJ39"/>
  <c r="AB39"/>
  <c r="AA39"/>
  <c r="B25"/>
  <c r="B26" s="1"/>
  <c r="B27" s="1"/>
  <c r="B10"/>
  <c r="B11" s="1"/>
  <c r="B12" s="1"/>
  <c r="B13" s="1"/>
  <c r="B14" s="1"/>
  <c r="B15" s="1"/>
  <c r="B16" s="1"/>
  <c r="B17" s="1"/>
  <c r="B18" s="1"/>
  <c r="B19" s="1"/>
  <c r="B20" s="1"/>
  <c r="B21" s="1"/>
  <c r="B22" s="1"/>
  <c r="B23" s="1"/>
  <c r="B24" s="1"/>
  <c r="B9"/>
  <c r="AX19"/>
  <c r="AY19"/>
  <c r="AZ19"/>
  <c r="BA19"/>
  <c r="BB19"/>
  <c r="BC19"/>
  <c r="BD19"/>
  <c r="BE19"/>
  <c r="AW19"/>
  <c r="BP21" l="1"/>
  <c r="BO21"/>
  <c r="BN21"/>
  <c r="BM21"/>
  <c r="BL21"/>
  <c r="AC38"/>
  <c r="AD38"/>
  <c r="AO38" s="1"/>
  <c r="AE38"/>
  <c r="AF38"/>
  <c r="AQ38" s="1"/>
  <c r="AG38"/>
  <c r="AH38"/>
  <c r="AS38" s="1"/>
  <c r="AI38"/>
  <c r="AJ38"/>
  <c r="AU38" s="1"/>
  <c r="AB38"/>
  <c r="AM38" s="1"/>
  <c r="AN38"/>
  <c r="AP38"/>
  <c r="AR38"/>
  <c r="AT38"/>
  <c r="BS19"/>
  <c r="BR19"/>
  <c r="BZ19" s="1"/>
  <c r="DF19" s="1"/>
  <c r="P19"/>
  <c r="AA19" s="1"/>
  <c r="AL19" s="1"/>
  <c r="BG19" s="1"/>
  <c r="M19"/>
  <c r="G19"/>
  <c r="CW19" l="1"/>
  <c r="CY19"/>
  <c r="DA19"/>
  <c r="DC19"/>
  <c r="CV19"/>
  <c r="CN19"/>
  <c r="CP19"/>
  <c r="CR19"/>
  <c r="CT19"/>
  <c r="CC19"/>
  <c r="CE19"/>
  <c r="CG19"/>
  <c r="CI19"/>
  <c r="CB19"/>
  <c r="CH19"/>
  <c r="CX19"/>
  <c r="CZ19"/>
  <c r="DB19"/>
  <c r="DD19"/>
  <c r="CM19"/>
  <c r="CO19"/>
  <c r="CQ19"/>
  <c r="CS19"/>
  <c r="CL19"/>
  <c r="CD19"/>
  <c r="CF19"/>
  <c r="CJ19"/>
  <c r="DD6"/>
  <c r="CT6"/>
  <c r="CJ6"/>
  <c r="BP6" l="1"/>
  <c r="BE32"/>
  <c r="BE30"/>
  <c r="BE29"/>
  <c r="BE28"/>
  <c r="BE27"/>
  <c r="BE26"/>
  <c r="BE21"/>
  <c r="BE9"/>
  <c r="BE10"/>
  <c r="BE18"/>
  <c r="BE24"/>
  <c r="BE17"/>
  <c r="BE25"/>
  <c r="BE11"/>
  <c r="BE15"/>
  <c r="BE22"/>
  <c r="BE23"/>
  <c r="BE20"/>
  <c r="BE14"/>
  <c r="BE16"/>
  <c r="BE13"/>
  <c r="BE8"/>
  <c r="BE12"/>
  <c r="BE6"/>
  <c r="AJ6"/>
  <c r="AU6"/>
  <c r="G8"/>
  <c r="G13"/>
  <c r="G16"/>
  <c r="G14"/>
  <c r="G20"/>
  <c r="G23"/>
  <c r="G22"/>
  <c r="G15"/>
  <c r="G11"/>
  <c r="G25"/>
  <c r="G17"/>
  <c r="G24"/>
  <c r="G18"/>
  <c r="G10"/>
  <c r="G9"/>
  <c r="G21"/>
  <c r="G26"/>
  <c r="G27"/>
  <c r="G28"/>
  <c r="G29"/>
  <c r="G30"/>
  <c r="G31"/>
  <c r="G32"/>
  <c r="G12"/>
  <c r="CV6" l="1"/>
  <c r="CW6"/>
  <c r="CX6"/>
  <c r="CY6"/>
  <c r="CZ6"/>
  <c r="DA6"/>
  <c r="DB6"/>
  <c r="DC6"/>
  <c r="CL6"/>
  <c r="CM6"/>
  <c r="CN6"/>
  <c r="CO6"/>
  <c r="CP6"/>
  <c r="CQ6"/>
  <c r="CR6"/>
  <c r="CS6"/>
  <c r="CB6"/>
  <c r="CC6"/>
  <c r="CD6"/>
  <c r="CE6"/>
  <c r="CF6"/>
  <c r="CG6"/>
  <c r="CH6"/>
  <c r="CI6"/>
  <c r="BH6"/>
  <c r="BI6"/>
  <c r="BJ6"/>
  <c r="BK6"/>
  <c r="BL6"/>
  <c r="BM6"/>
  <c r="BN6"/>
  <c r="BO6"/>
  <c r="AW6"/>
  <c r="AX6"/>
  <c r="AY6"/>
  <c r="AZ6"/>
  <c r="BA6"/>
  <c r="BB6"/>
  <c r="BC6"/>
  <c r="BD6"/>
  <c r="AM6"/>
  <c r="AN6"/>
  <c r="AO6"/>
  <c r="AP6"/>
  <c r="AQ6"/>
  <c r="AR6"/>
  <c r="AS6"/>
  <c r="AT6"/>
  <c r="AB6"/>
  <c r="AC6"/>
  <c r="AD6"/>
  <c r="AE6"/>
  <c r="AF6"/>
  <c r="AG6"/>
  <c r="AH6"/>
  <c r="AI6"/>
  <c r="BC12"/>
  <c r="BD12"/>
  <c r="BC8"/>
  <c r="BD8"/>
  <c r="BC13"/>
  <c r="BD13"/>
  <c r="BC16"/>
  <c r="BD16"/>
  <c r="BC20"/>
  <c r="BC23"/>
  <c r="BD23"/>
  <c r="BC22"/>
  <c r="BD22"/>
  <c r="BC15"/>
  <c r="BD15"/>
  <c r="BC11"/>
  <c r="BD11"/>
  <c r="BC25"/>
  <c r="BD25"/>
  <c r="BC17"/>
  <c r="BD17"/>
  <c r="BC24"/>
  <c r="BD24"/>
  <c r="BC18"/>
  <c r="BD18"/>
  <c r="BC10"/>
  <c r="BD10"/>
  <c r="BC9"/>
  <c r="BD9"/>
  <c r="BC21"/>
  <c r="BD21"/>
  <c r="BC26"/>
  <c r="BD26"/>
  <c r="BC27"/>
  <c r="BD27"/>
  <c r="BC28"/>
  <c r="BD28"/>
  <c r="BC29"/>
  <c r="BD29"/>
  <c r="BC30"/>
  <c r="BD30"/>
  <c r="BC32"/>
  <c r="BD32"/>
  <c r="BD20" l="1"/>
  <c r="BD14"/>
  <c r="BC14"/>
  <c r="AE14" l="1"/>
  <c r="BB12"/>
  <c r="BB8"/>
  <c r="BB13"/>
  <c r="BB16"/>
  <c r="BB20"/>
  <c r="BB23"/>
  <c r="BB22"/>
  <c r="BB15"/>
  <c r="BB11"/>
  <c r="BB25"/>
  <c r="BB17"/>
  <c r="BB24"/>
  <c r="BB18"/>
  <c r="BB10"/>
  <c r="BB9"/>
  <c r="BB21"/>
  <c r="BB26"/>
  <c r="BB27"/>
  <c r="BB28"/>
  <c r="BB29"/>
  <c r="BB30"/>
  <c r="BB32"/>
  <c r="BA32"/>
  <c r="AZ32"/>
  <c r="AY32"/>
  <c r="AX32"/>
  <c r="AW32"/>
  <c r="BA30"/>
  <c r="AZ30"/>
  <c r="AY30"/>
  <c r="AX30"/>
  <c r="AW30"/>
  <c r="BA29"/>
  <c r="AZ29"/>
  <c r="AY29"/>
  <c r="AX29"/>
  <c r="AW29"/>
  <c r="BA28"/>
  <c r="AZ28"/>
  <c r="AY28"/>
  <c r="AX28"/>
  <c r="AW28"/>
  <c r="BA27"/>
  <c r="AZ27"/>
  <c r="AY27"/>
  <c r="AX27"/>
  <c r="AW27"/>
  <c r="BA26"/>
  <c r="AZ26"/>
  <c r="AY26"/>
  <c r="AX26"/>
  <c r="AW26"/>
  <c r="BA21"/>
  <c r="AZ21"/>
  <c r="AY21"/>
  <c r="AX21"/>
  <c r="AW21"/>
  <c r="BA9"/>
  <c r="AZ9"/>
  <c r="AY9"/>
  <c r="AX9"/>
  <c r="AW9"/>
  <c r="BA10"/>
  <c r="AZ10"/>
  <c r="AY10"/>
  <c r="AX10"/>
  <c r="AW10"/>
  <c r="BA18"/>
  <c r="AZ18"/>
  <c r="AY18"/>
  <c r="AX18"/>
  <c r="AW18"/>
  <c r="BA24"/>
  <c r="AZ24"/>
  <c r="AY24"/>
  <c r="AX24"/>
  <c r="AW24"/>
  <c r="BA17"/>
  <c r="AZ17"/>
  <c r="AY17"/>
  <c r="AX17"/>
  <c r="AW17"/>
  <c r="BA25"/>
  <c r="AZ25"/>
  <c r="AY25"/>
  <c r="AX25"/>
  <c r="AW25"/>
  <c r="BA11"/>
  <c r="AZ11"/>
  <c r="BA15"/>
  <c r="AZ15"/>
  <c r="AY15"/>
  <c r="AX15"/>
  <c r="AW15"/>
  <c r="BA22"/>
  <c r="AZ22"/>
  <c r="AY22"/>
  <c r="AX22"/>
  <c r="AW22"/>
  <c r="BA23"/>
  <c r="AZ23"/>
  <c r="AY23"/>
  <c r="AX23"/>
  <c r="BA20"/>
  <c r="AZ20"/>
  <c r="AY20"/>
  <c r="AX20"/>
  <c r="AW20"/>
  <c r="BA14"/>
  <c r="AZ14"/>
  <c r="AY14"/>
  <c r="AX14"/>
  <c r="AW14"/>
  <c r="BA16"/>
  <c r="AZ16"/>
  <c r="AY16"/>
  <c r="AX16"/>
  <c r="AW16"/>
  <c r="BA13"/>
  <c r="AZ13"/>
  <c r="AY13"/>
  <c r="AX13"/>
  <c r="AW13"/>
  <c r="BA8"/>
  <c r="AZ8"/>
  <c r="AY8"/>
  <c r="AX8"/>
  <c r="AW8"/>
  <c r="BA12"/>
  <c r="AZ12"/>
  <c r="AY12"/>
  <c r="AX12"/>
  <c r="AW12"/>
  <c r="P12"/>
  <c r="AA12" s="1"/>
  <c r="P8"/>
  <c r="AA8" s="1"/>
  <c r="P13"/>
  <c r="AA13" s="1"/>
  <c r="P16"/>
  <c r="AA16" s="1"/>
  <c r="P14"/>
  <c r="AA14" s="1"/>
  <c r="P20"/>
  <c r="AA20" s="1"/>
  <c r="P23"/>
  <c r="AA23" s="1"/>
  <c r="P22"/>
  <c r="AA22" s="1"/>
  <c r="P15"/>
  <c r="AA15" s="1"/>
  <c r="P11"/>
  <c r="AA11" s="1"/>
  <c r="P25"/>
  <c r="AA25" s="1"/>
  <c r="P17"/>
  <c r="AA17" s="1"/>
  <c r="P24"/>
  <c r="AA24" s="1"/>
  <c r="P18"/>
  <c r="AA18" s="1"/>
  <c r="P10"/>
  <c r="AA10" s="1"/>
  <c r="P9"/>
  <c r="AA9" s="1"/>
  <c r="P21"/>
  <c r="AA21" s="1"/>
  <c r="P26"/>
  <c r="AA26" s="1"/>
  <c r="P27"/>
  <c r="AA27" s="1"/>
  <c r="P28"/>
  <c r="AA28" s="1"/>
  <c r="P29"/>
  <c r="AA29" s="1"/>
  <c r="P30"/>
  <c r="AA30" s="1"/>
  <c r="P31"/>
  <c r="AA31" s="1"/>
  <c r="P32"/>
  <c r="AA32" s="1"/>
  <c r="AL29" l="1"/>
  <c r="AL27"/>
  <c r="AL21"/>
  <c r="AL10"/>
  <c r="AL24"/>
  <c r="AL25"/>
  <c r="AL15"/>
  <c r="AL20"/>
  <c r="AL16"/>
  <c r="AL8"/>
  <c r="AL31"/>
  <c r="AL32"/>
  <c r="AL30"/>
  <c r="AL28"/>
  <c r="AL26"/>
  <c r="AL9"/>
  <c r="AL18"/>
  <c r="AL17"/>
  <c r="AL11"/>
  <c r="AL22"/>
  <c r="AL23"/>
  <c r="AL14"/>
  <c r="AL13"/>
  <c r="AL12"/>
  <c r="BB14"/>
  <c r="BG12" l="1"/>
  <c r="BG39" s="1"/>
  <c r="BG13"/>
  <c r="BG41" s="1"/>
  <c r="BG23"/>
  <c r="BG45" s="1"/>
  <c r="BG11"/>
  <c r="BG49" s="1"/>
  <c r="BG18"/>
  <c r="BG53" s="1"/>
  <c r="BG26"/>
  <c r="BG57" s="1"/>
  <c r="BG30"/>
  <c r="BG61" s="1"/>
  <c r="BG14"/>
  <c r="BG43" s="1"/>
  <c r="BG22"/>
  <c r="BG47" s="1"/>
  <c r="BG17"/>
  <c r="BG51" s="1"/>
  <c r="BG9"/>
  <c r="BG55" s="1"/>
  <c r="BG28"/>
  <c r="BG59" s="1"/>
  <c r="BG32"/>
  <c r="BG63" s="1"/>
  <c r="BG31"/>
  <c r="BG62" s="1"/>
  <c r="BG8"/>
  <c r="BG40" s="1"/>
  <c r="BG16"/>
  <c r="BG42" s="1"/>
  <c r="BG20"/>
  <c r="BG44" s="1"/>
  <c r="BG46"/>
  <c r="BG15"/>
  <c r="BG48" s="1"/>
  <c r="BG25"/>
  <c r="BG50" s="1"/>
  <c r="BG24"/>
  <c r="BG52" s="1"/>
  <c r="BG10"/>
  <c r="BG54" s="1"/>
  <c r="BG21"/>
  <c r="BG56" s="1"/>
  <c r="BG27"/>
  <c r="BG58" s="1"/>
  <c r="BG29"/>
  <c r="BG60" s="1"/>
  <c r="BS12"/>
  <c r="L5"/>
  <c r="M5" s="1"/>
  <c r="BS18"/>
  <c r="BS10"/>
  <c r="BS9"/>
  <c r="BS21"/>
  <c r="BS26"/>
  <c r="BS27"/>
  <c r="BS28"/>
  <c r="BS29"/>
  <c r="BS30"/>
  <c r="BS32"/>
  <c r="BS8"/>
  <c r="BS13"/>
  <c r="BS16"/>
  <c r="BS14"/>
  <c r="BS20"/>
  <c r="BS23"/>
  <c r="BS22"/>
  <c r="BS15"/>
  <c r="BS11"/>
  <c r="BS25"/>
  <c r="BS17"/>
  <c r="BS24"/>
  <c r="BR32"/>
  <c r="P63"/>
  <c r="M32"/>
  <c r="BR31"/>
  <c r="P62"/>
  <c r="BR30"/>
  <c r="P61"/>
  <c r="M30"/>
  <c r="BR29"/>
  <c r="P60"/>
  <c r="M29"/>
  <c r="BR28"/>
  <c r="BR59" s="1"/>
  <c r="P59"/>
  <c r="M28"/>
  <c r="BZ31" l="1"/>
  <c r="DF31" s="1"/>
  <c r="BR62"/>
  <c r="BZ29"/>
  <c r="DF29" s="1"/>
  <c r="BR60"/>
  <c r="BZ30"/>
  <c r="DF30" s="1"/>
  <c r="BR61"/>
  <c r="BZ32"/>
  <c r="DF32" s="1"/>
  <c r="BR63"/>
  <c r="BZ28"/>
  <c r="DF28" s="1"/>
  <c r="M13" l="1"/>
  <c r="BR26"/>
  <c r="BR21"/>
  <c r="BR9"/>
  <c r="BR10"/>
  <c r="BR18"/>
  <c r="BR17"/>
  <c r="BR25"/>
  <c r="BR23"/>
  <c r="BR14"/>
  <c r="BR27"/>
  <c r="BR24"/>
  <c r="BR11"/>
  <c r="BR15"/>
  <c r="BR22"/>
  <c r="BR20"/>
  <c r="BR16"/>
  <c r="BR13"/>
  <c r="BR8"/>
  <c r="BR12"/>
  <c r="M21"/>
  <c r="M12"/>
  <c r="M26"/>
  <c r="M24"/>
  <c r="M22"/>
  <c r="M16"/>
  <c r="M11"/>
  <c r="M20"/>
  <c r="M15"/>
  <c r="M18"/>
  <c r="M9"/>
  <c r="M14"/>
  <c r="M17"/>
  <c r="M8"/>
  <c r="M10"/>
  <c r="M23"/>
  <c r="M25"/>
  <c r="P56"/>
  <c r="P39"/>
  <c r="P58"/>
  <c r="P57"/>
  <c r="P52"/>
  <c r="P47"/>
  <c r="P42"/>
  <c r="P49"/>
  <c r="P44"/>
  <c r="P48"/>
  <c r="P53"/>
  <c r="P55"/>
  <c r="P43"/>
  <c r="P51"/>
  <c r="P46"/>
  <c r="P40"/>
  <c r="P54"/>
  <c r="P41"/>
  <c r="P45"/>
  <c r="P50"/>
  <c r="B28" l="1"/>
  <c r="B29" s="1"/>
  <c r="B30" s="1"/>
  <c r="B31" s="1"/>
  <c r="B32" s="1"/>
  <c r="DD9"/>
  <c r="CT9"/>
  <c r="CJ9"/>
  <c r="DD10"/>
  <c r="CJ10"/>
  <c r="CT10"/>
  <c r="DD24"/>
  <c r="CT24"/>
  <c r="CJ24"/>
  <c r="DD25"/>
  <c r="CJ25"/>
  <c r="CT25"/>
  <c r="DD11"/>
  <c r="CT11"/>
  <c r="CJ11"/>
  <c r="DD15"/>
  <c r="CJ15"/>
  <c r="CT15"/>
  <c r="DD23"/>
  <c r="CT23"/>
  <c r="CJ23"/>
  <c r="CT22"/>
  <c r="DD22"/>
  <c r="CJ22"/>
  <c r="DD21"/>
  <c r="CT21"/>
  <c r="CJ21"/>
  <c r="CT20"/>
  <c r="DD20"/>
  <c r="CJ20"/>
  <c r="DD18"/>
  <c r="CT18"/>
  <c r="CJ18"/>
  <c r="CT14"/>
  <c r="DD14"/>
  <c r="CJ14"/>
  <c r="DD16"/>
  <c r="CT16"/>
  <c r="CJ16"/>
  <c r="DD17"/>
  <c r="CT17"/>
  <c r="CJ17"/>
  <c r="DD13"/>
  <c r="CJ13"/>
  <c r="CT13"/>
  <c r="DD8"/>
  <c r="CT8"/>
  <c r="CJ8"/>
  <c r="DD12"/>
  <c r="CJ12"/>
  <c r="CT12"/>
  <c r="DC21"/>
  <c r="CR21"/>
  <c r="CI21"/>
  <c r="DB21"/>
  <c r="CS21"/>
  <c r="CH21"/>
  <c r="DC9"/>
  <c r="CR9"/>
  <c r="CI9"/>
  <c r="DB9"/>
  <c r="CS9"/>
  <c r="CH9"/>
  <c r="DC10"/>
  <c r="CR10"/>
  <c r="CI10"/>
  <c r="DB10"/>
  <c r="CS10"/>
  <c r="CH10"/>
  <c r="DC18"/>
  <c r="CR18"/>
  <c r="CI18"/>
  <c r="DB18"/>
  <c r="CS18"/>
  <c r="CH18"/>
  <c r="DC17"/>
  <c r="CR17"/>
  <c r="CI17"/>
  <c r="DB17"/>
  <c r="CS17"/>
  <c r="CH17"/>
  <c r="DC25"/>
  <c r="CR25"/>
  <c r="CI25"/>
  <c r="DB25"/>
  <c r="CS25"/>
  <c r="CH25"/>
  <c r="DC24"/>
  <c r="DB24"/>
  <c r="CS24"/>
  <c r="CH24"/>
  <c r="CR24"/>
  <c r="CI24"/>
  <c r="DC11"/>
  <c r="DB11"/>
  <c r="CS11"/>
  <c r="CH11"/>
  <c r="CR11"/>
  <c r="CI11"/>
  <c r="DB15"/>
  <c r="CS15"/>
  <c r="CH15"/>
  <c r="DC15"/>
  <c r="CR15"/>
  <c r="CI15"/>
  <c r="DC22"/>
  <c r="CR22"/>
  <c r="CI22"/>
  <c r="DB22"/>
  <c r="CS22"/>
  <c r="CH22"/>
  <c r="DB23"/>
  <c r="CS23"/>
  <c r="CH23"/>
  <c r="DC23"/>
  <c r="CR23"/>
  <c r="CI23"/>
  <c r="DC20"/>
  <c r="CR20"/>
  <c r="CI20"/>
  <c r="DB20"/>
  <c r="CS20"/>
  <c r="CH20"/>
  <c r="DC14"/>
  <c r="CR14"/>
  <c r="CI14"/>
  <c r="DB14"/>
  <c r="CS14"/>
  <c r="CH14"/>
  <c r="DB13"/>
  <c r="CS13"/>
  <c r="CH13"/>
  <c r="DC13"/>
  <c r="CR13"/>
  <c r="CI13"/>
  <c r="DB8"/>
  <c r="CS8"/>
  <c r="CH8"/>
  <c r="DC8"/>
  <c r="CR8"/>
  <c r="CI8"/>
  <c r="DB12"/>
  <c r="CS12"/>
  <c r="CH12"/>
  <c r="DC12"/>
  <c r="CR12"/>
  <c r="CI12"/>
  <c r="DB16"/>
  <c r="DC16"/>
  <c r="CR16"/>
  <c r="CI16"/>
  <c r="CS16"/>
  <c r="CH16"/>
  <c r="DA16"/>
  <c r="CG16"/>
  <c r="CQ16"/>
  <c r="CQ21"/>
  <c r="DA21"/>
  <c r="CG21"/>
  <c r="DA9"/>
  <c r="CQ9"/>
  <c r="CG9"/>
  <c r="DA10"/>
  <c r="CG10"/>
  <c r="CQ10"/>
  <c r="DA18"/>
  <c r="CQ18"/>
  <c r="CG18"/>
  <c r="DA24"/>
  <c r="CG24"/>
  <c r="CQ24"/>
  <c r="DA17"/>
  <c r="CQ17"/>
  <c r="CG17"/>
  <c r="DA25"/>
  <c r="CQ25"/>
  <c r="CG25"/>
  <c r="DA11"/>
  <c r="CQ11"/>
  <c r="CG11"/>
  <c r="DA15"/>
  <c r="CG15"/>
  <c r="CQ15"/>
  <c r="DA22"/>
  <c r="CQ22"/>
  <c r="CG22"/>
  <c r="DA23"/>
  <c r="CQ23"/>
  <c r="CG23"/>
  <c r="CQ20"/>
  <c r="DA20"/>
  <c r="CG20"/>
  <c r="DA14"/>
  <c r="CQ14"/>
  <c r="CG14"/>
  <c r="CQ13"/>
  <c r="DA13"/>
  <c r="CG13"/>
  <c r="DA8"/>
  <c r="CQ8"/>
  <c r="CG8"/>
  <c r="CQ12"/>
  <c r="DA12"/>
  <c r="CG12"/>
  <c r="CW25"/>
  <c r="CP25"/>
  <c r="CZ25"/>
  <c r="CF25"/>
  <c r="CW10"/>
  <c r="CP10"/>
  <c r="CZ10"/>
  <c r="CF10"/>
  <c r="CW14"/>
  <c r="CZ14"/>
  <c r="CF14"/>
  <c r="CP14"/>
  <c r="CV18"/>
  <c r="CZ18"/>
  <c r="CF18"/>
  <c r="CP18"/>
  <c r="CW20"/>
  <c r="CP20"/>
  <c r="CZ20"/>
  <c r="CF20"/>
  <c r="CW16"/>
  <c r="CP16"/>
  <c r="CZ16"/>
  <c r="CF16"/>
  <c r="CW24"/>
  <c r="CP24"/>
  <c r="CZ24"/>
  <c r="CF24"/>
  <c r="CV12"/>
  <c r="CZ12"/>
  <c r="CF12"/>
  <c r="CP12"/>
  <c r="CW13"/>
  <c r="CZ13"/>
  <c r="CF13"/>
  <c r="CP13"/>
  <c r="CW23"/>
  <c r="CZ23"/>
  <c r="CF23"/>
  <c r="CP23"/>
  <c r="CW8"/>
  <c r="CP8"/>
  <c r="CZ8"/>
  <c r="CF8"/>
  <c r="CW17"/>
  <c r="CZ17"/>
  <c r="CF17"/>
  <c r="CP17"/>
  <c r="CV9"/>
  <c r="CZ9"/>
  <c r="CF9"/>
  <c r="CP9"/>
  <c r="CW15"/>
  <c r="CP15"/>
  <c r="CZ15"/>
  <c r="CF15"/>
  <c r="CZ11"/>
  <c r="CF11"/>
  <c r="CP11"/>
  <c r="CW22"/>
  <c r="CZ22"/>
  <c r="CF22"/>
  <c r="CP22"/>
  <c r="CW21"/>
  <c r="CP21"/>
  <c r="CZ21"/>
  <c r="CF21"/>
  <c r="BZ16"/>
  <c r="DF16" s="1"/>
  <c r="BR42"/>
  <c r="BR46"/>
  <c r="BZ24"/>
  <c r="DF24" s="1"/>
  <c r="BR52"/>
  <c r="BZ14"/>
  <c r="DF14" s="1"/>
  <c r="BR43"/>
  <c r="BZ25"/>
  <c r="DF25" s="1"/>
  <c r="BR50"/>
  <c r="BZ18"/>
  <c r="DF18" s="1"/>
  <c r="BR53"/>
  <c r="BZ9"/>
  <c r="DF9" s="1"/>
  <c r="BR55"/>
  <c r="BZ26"/>
  <c r="DF26" s="1"/>
  <c r="BR57"/>
  <c r="BZ12"/>
  <c r="DF12" s="1"/>
  <c r="BR39"/>
  <c r="BZ13"/>
  <c r="DF13" s="1"/>
  <c r="BR41"/>
  <c r="BZ20"/>
  <c r="DF20" s="1"/>
  <c r="BR44"/>
  <c r="BZ22"/>
  <c r="DF22" s="1"/>
  <c r="BR47"/>
  <c r="BZ11"/>
  <c r="DF11" s="1"/>
  <c r="BR49"/>
  <c r="BZ27"/>
  <c r="DF27" s="1"/>
  <c r="BR58"/>
  <c r="BZ23"/>
  <c r="DF23" s="1"/>
  <c r="BR45"/>
  <c r="BZ17"/>
  <c r="DF17" s="1"/>
  <c r="BR51"/>
  <c r="BZ10"/>
  <c r="DF10" s="1"/>
  <c r="BR54"/>
  <c r="BZ21"/>
  <c r="DF21" s="1"/>
  <c r="BR56"/>
  <c r="BZ8"/>
  <c r="DF8" s="1"/>
  <c r="BR40"/>
  <c r="BZ15"/>
  <c r="DF15" s="1"/>
  <c r="BR48"/>
  <c r="CE12"/>
  <c r="CC18"/>
  <c r="CO18"/>
  <c r="CO12"/>
  <c r="CY18"/>
  <c r="CY12"/>
  <c r="CC12"/>
  <c r="CE18"/>
  <c r="CM18"/>
  <c r="CM12"/>
  <c r="CW18"/>
  <c r="CW12"/>
  <c r="CE21"/>
  <c r="CC21"/>
  <c r="CN21"/>
  <c r="CL21"/>
  <c r="CX21"/>
  <c r="CV21"/>
  <c r="CD21"/>
  <c r="CB21"/>
  <c r="CO21"/>
  <c r="CM21"/>
  <c r="CY21"/>
  <c r="CD9"/>
  <c r="CB9"/>
  <c r="CO9"/>
  <c r="CM9"/>
  <c r="CY9"/>
  <c r="CW9"/>
  <c r="CE9"/>
  <c r="CC9"/>
  <c r="CN9"/>
  <c r="CL9"/>
  <c r="CX9"/>
  <c r="CE10"/>
  <c r="CC10"/>
  <c r="CN10"/>
  <c r="CL10"/>
  <c r="CX10"/>
  <c r="CV10"/>
  <c r="CD10"/>
  <c r="CB10"/>
  <c r="CO10"/>
  <c r="CM10"/>
  <c r="CY10"/>
  <c r="CD18"/>
  <c r="CB18"/>
  <c r="CN18"/>
  <c r="CL18"/>
  <c r="CX18"/>
  <c r="CD24"/>
  <c r="CB24"/>
  <c r="CN24"/>
  <c r="CL24"/>
  <c r="CX24"/>
  <c r="CV24"/>
  <c r="CE24"/>
  <c r="CC24"/>
  <c r="CO24"/>
  <c r="CM24"/>
  <c r="CY24"/>
  <c r="CD17"/>
  <c r="CB17"/>
  <c r="CN17"/>
  <c r="CL17"/>
  <c r="CX17"/>
  <c r="CV17"/>
  <c r="CE17"/>
  <c r="CC17"/>
  <c r="CO17"/>
  <c r="CM17"/>
  <c r="CY17"/>
  <c r="CD25"/>
  <c r="CB25"/>
  <c r="CN25"/>
  <c r="CL25"/>
  <c r="CX25"/>
  <c r="CV25"/>
  <c r="CE25"/>
  <c r="CC25"/>
  <c r="CO25"/>
  <c r="CM25"/>
  <c r="CY25"/>
  <c r="CE11"/>
  <c r="CO11"/>
  <c r="CY11"/>
  <c r="CD15"/>
  <c r="CB15"/>
  <c r="CN15"/>
  <c r="CL15"/>
  <c r="CX15"/>
  <c r="CV15"/>
  <c r="CE15"/>
  <c r="CC15"/>
  <c r="CO15"/>
  <c r="CM15"/>
  <c r="CY15"/>
  <c r="CD22"/>
  <c r="CB22"/>
  <c r="CN22"/>
  <c r="CL22"/>
  <c r="CX22"/>
  <c r="CV22"/>
  <c r="CE22"/>
  <c r="CC22"/>
  <c r="CO22"/>
  <c r="CM22"/>
  <c r="CY22"/>
  <c r="CD23"/>
  <c r="CN23"/>
  <c r="CX23"/>
  <c r="CE23"/>
  <c r="CC23"/>
  <c r="CO23"/>
  <c r="CM23"/>
  <c r="CY23"/>
  <c r="CD20"/>
  <c r="CB20"/>
  <c r="CN20"/>
  <c r="CL20"/>
  <c r="CX20"/>
  <c r="CV20"/>
  <c r="CE20"/>
  <c r="CC20"/>
  <c r="CO20"/>
  <c r="CM20"/>
  <c r="CY20"/>
  <c r="CD14"/>
  <c r="CB14"/>
  <c r="CN14"/>
  <c r="CL14"/>
  <c r="CX14"/>
  <c r="CV14"/>
  <c r="CE14"/>
  <c r="CC14"/>
  <c r="CO14"/>
  <c r="CM14"/>
  <c r="CY14"/>
  <c r="CD16"/>
  <c r="CB16"/>
  <c r="CN16"/>
  <c r="CL16"/>
  <c r="CX16"/>
  <c r="CV16"/>
  <c r="CE16"/>
  <c r="CC16"/>
  <c r="CO16"/>
  <c r="CM16"/>
  <c r="CY16"/>
  <c r="CD13"/>
  <c r="CB13"/>
  <c r="CN13"/>
  <c r="CL13"/>
  <c r="CX13"/>
  <c r="CV13"/>
  <c r="CE13"/>
  <c r="CC13"/>
  <c r="CO13"/>
  <c r="CM13"/>
  <c r="CY13"/>
  <c r="CD8"/>
  <c r="CB8"/>
  <c r="CN8"/>
  <c r="CL8"/>
  <c r="CX8"/>
  <c r="CV8"/>
  <c r="CE8"/>
  <c r="CC8"/>
  <c r="CO8"/>
  <c r="CM8"/>
  <c r="CY8"/>
  <c r="CD12"/>
  <c r="CB12"/>
  <c r="CN12"/>
  <c r="CL12"/>
  <c r="CX12"/>
  <c r="M27"/>
</calcChain>
</file>

<file path=xl/sharedStrings.xml><?xml version="1.0" encoding="utf-8"?>
<sst xmlns="http://schemas.openxmlformats.org/spreadsheetml/2006/main" count="152" uniqueCount="102">
  <si>
    <t>SARANTIS</t>
  </si>
  <si>
    <t>FG EUROPE</t>
  </si>
  <si>
    <t>OPAP</t>
  </si>
  <si>
    <t>MOTOR OIL</t>
  </si>
  <si>
    <t>FOURLIS</t>
  </si>
  <si>
    <t>REUTERS</t>
  </si>
  <si>
    <t>BLOOMBERG</t>
  </si>
  <si>
    <t>REUTERS TICKER</t>
  </si>
  <si>
    <t>BLOOMBERG TICKER</t>
  </si>
  <si>
    <t>SAR:GA</t>
  </si>
  <si>
    <t>SRSr.AT</t>
  </si>
  <si>
    <t>FG Europe SA</t>
  </si>
  <si>
    <t>ESKr.AT</t>
  </si>
  <si>
    <t>FGE:GA</t>
  </si>
  <si>
    <t>OPAP:GA</t>
  </si>
  <si>
    <t>Greek Organisation of Football Prognostics SA </t>
  </si>
  <si>
    <t>OPAr.AT</t>
  </si>
  <si>
    <t>Hellenic Petroleum SA</t>
  </si>
  <si>
    <t>ELPE:GA</t>
  </si>
  <si>
    <t>HEPr.AT</t>
  </si>
  <si>
    <t>Motor Oil Hellas Corinth Refineries SA</t>
  </si>
  <si>
    <t>MORr.AT</t>
  </si>
  <si>
    <t>MOH:GA</t>
  </si>
  <si>
    <t>Fourlis SA</t>
  </si>
  <si>
    <t>FRLr.AT</t>
  </si>
  <si>
    <t>FOYRK:GA</t>
  </si>
  <si>
    <t>Notes:</t>
  </si>
  <si>
    <t>ESTIMATES UPDATE</t>
  </si>
  <si>
    <t>EMAIL</t>
  </si>
  <si>
    <t>TELEPHONE NO.</t>
  </si>
  <si>
    <t>CURRENT # of COMMON SHARES</t>
  </si>
  <si>
    <t>HEL. PETROLEUM (ELPE)</t>
  </si>
  <si>
    <t>MARKET CAP                        (in EUR million)</t>
  </si>
  <si>
    <t>P/E Ratio</t>
  </si>
  <si>
    <t>P/BV Ratio</t>
  </si>
  <si>
    <t>P/S Ratio</t>
  </si>
  <si>
    <t>Share price may be day's close or intraday.</t>
  </si>
  <si>
    <t>Estimates are drawn on the basis of the historical consolidated financial accounts of listed companies.</t>
  </si>
  <si>
    <t>INDICATIVE STOCK PRICE (in EUR)</t>
  </si>
  <si>
    <t>1st ANALYST NAME</t>
  </si>
  <si>
    <t>2nd ANALYST NAME</t>
  </si>
  <si>
    <t>VRS Research Team</t>
  </si>
  <si>
    <t>info@vrs.gr</t>
  </si>
  <si>
    <t>Historical accounts are based on International Financial Reporting Standards (IFRS) and / or other official national / local standards.</t>
  </si>
  <si>
    <t>BAYER</t>
  </si>
  <si>
    <t>Bayer AG</t>
  </si>
  <si>
    <t>BAYN:GR</t>
  </si>
  <si>
    <t>BAYGn.DE</t>
  </si>
  <si>
    <t>KRI-KRI</t>
  </si>
  <si>
    <t>KRIr.AT</t>
  </si>
  <si>
    <t>Kri-Kri Milk Industry SA</t>
  </si>
  <si>
    <t>KRI:GA</t>
  </si>
  <si>
    <t>QUEST</t>
  </si>
  <si>
    <t>Quest Holdings SA</t>
  </si>
  <si>
    <t>IQTr.AT</t>
  </si>
  <si>
    <t>QUEST:GA</t>
  </si>
  <si>
    <t>Philips NV</t>
  </si>
  <si>
    <t>PHG.AS</t>
  </si>
  <si>
    <t>PHIA:NA</t>
  </si>
  <si>
    <t>PHILIPS</t>
  </si>
  <si>
    <t>Siemens AG</t>
  </si>
  <si>
    <t>SIEGn.DE</t>
  </si>
  <si>
    <t>SIE:GR</t>
  </si>
  <si>
    <t>SIEMENS (*)</t>
  </si>
  <si>
    <t>(*): Fiscal year ending in September.</t>
  </si>
  <si>
    <t>SOLVAY</t>
  </si>
  <si>
    <t>Solvay SA</t>
  </si>
  <si>
    <t>SOLB.BR</t>
  </si>
  <si>
    <t>SOLB:BB</t>
  </si>
  <si>
    <t>HENKEL</t>
  </si>
  <si>
    <t>Henkel AG &amp; CO</t>
  </si>
  <si>
    <t>HNKG_p.DE</t>
  </si>
  <si>
    <t>HEN3:GR</t>
  </si>
  <si>
    <t>FERRARI</t>
  </si>
  <si>
    <t>Ferrari NV</t>
  </si>
  <si>
    <t>RACE.MI</t>
  </si>
  <si>
    <t>RACE:IM</t>
  </si>
  <si>
    <t>Volvo AB</t>
  </si>
  <si>
    <t>VOLVb.ST</t>
  </si>
  <si>
    <t>VOLVB:SS</t>
  </si>
  <si>
    <t>VOLVO (**)</t>
  </si>
  <si>
    <t>(Unless stated otherwise)</t>
  </si>
  <si>
    <r>
      <t xml:space="preserve">TURNOVER </t>
    </r>
    <r>
      <rPr>
        <sz val="11"/>
        <color theme="1"/>
        <rFont val="Calibri"/>
        <family val="2"/>
        <charset val="161"/>
        <scheme val="minor"/>
      </rPr>
      <t>(in EUR million, unless stated otherwise)</t>
    </r>
  </si>
  <si>
    <r>
      <t xml:space="preserve">EBITDA </t>
    </r>
    <r>
      <rPr>
        <sz val="11"/>
        <color theme="1"/>
        <rFont val="Calibri"/>
        <family val="2"/>
        <charset val="161"/>
        <scheme val="minor"/>
      </rPr>
      <t>(in EUR million, unless stated otherwise)</t>
    </r>
  </si>
  <si>
    <r>
      <t xml:space="preserve">NET PROFIT </t>
    </r>
    <r>
      <rPr>
        <sz val="11"/>
        <color theme="1"/>
        <rFont val="Calibri"/>
        <family val="2"/>
        <charset val="161"/>
        <scheme val="minor"/>
      </rPr>
      <t>(after tax &amp; minorities) (in EUR million, unless stated otherwise)</t>
    </r>
  </si>
  <si>
    <r>
      <t xml:space="preserve">EPS </t>
    </r>
    <r>
      <rPr>
        <sz val="11"/>
        <color theme="1"/>
        <rFont val="Calibri"/>
        <family val="2"/>
        <charset val="161"/>
        <scheme val="minor"/>
      </rPr>
      <t>(in EUR, unless stated otherwise)</t>
    </r>
  </si>
  <si>
    <r>
      <t xml:space="preserve">SHAREHOLDER'S EQUITY </t>
    </r>
    <r>
      <rPr>
        <sz val="11"/>
        <color theme="1"/>
        <rFont val="Calibri"/>
        <family val="2"/>
        <charset val="161"/>
        <scheme val="minor"/>
      </rPr>
      <t>(excl. minoritites) (in EUR million, unless stated otherwise)</t>
    </r>
  </si>
  <si>
    <t>VOLKSWAGEN</t>
  </si>
  <si>
    <t>Volkswagen Group</t>
  </si>
  <si>
    <t>VOWG_p.DE</t>
  </si>
  <si>
    <t>VOW:GR</t>
  </si>
  <si>
    <t>DAIMLER</t>
  </si>
  <si>
    <t>Daimler AG</t>
  </si>
  <si>
    <t>DAIGn.DE</t>
  </si>
  <si>
    <t>DAI:GR</t>
  </si>
  <si>
    <t>BMW</t>
  </si>
  <si>
    <t>BMW (Bayerische Motoren Werke) AG</t>
  </si>
  <si>
    <t>Gr. Sarantis SA</t>
  </si>
  <si>
    <t>BMWG.DE</t>
  </si>
  <si>
    <t>BMW:GR</t>
  </si>
  <si>
    <t>August 16, 2018</t>
  </si>
  <si>
    <t>(**): Figures are expressed in SEK.</t>
  </si>
</sst>
</file>

<file path=xl/styles.xml><?xml version="1.0" encoding="utf-8"?>
<styleSheet xmlns="http://schemas.openxmlformats.org/spreadsheetml/2006/main">
  <numFmts count="4">
    <numFmt numFmtId="43" formatCode="_-* #,##0.00\ _€_-;\-* #,##0.00\ _€_-;_-* &quot;-&quot;??\ _€_-;_-@_-"/>
    <numFmt numFmtId="164" formatCode="_-* #,##0.00\ _Δ_ρ_χ_-;\-* #,##0.00\ _Δ_ρ_χ_-;_-* &quot;-&quot;??\ _Δ_ρ_χ_-;_-@_-"/>
    <numFmt numFmtId="165" formatCode="_-* #,##0.00\ [$€]_-;\-* #,##0.00\ [$€]_-;_-* &quot;-&quot;??\ [$€]_-;_-@_-"/>
    <numFmt numFmtId="166" formatCode="#,##0.0"/>
  </numFmts>
  <fonts count="32">
    <font>
      <sz val="11"/>
      <color theme="1"/>
      <name val="Calibri"/>
      <family val="2"/>
      <scheme val="minor"/>
    </font>
    <font>
      <sz val="11"/>
      <color theme="1"/>
      <name val="Calibri"/>
      <family val="2"/>
      <charset val="161"/>
      <scheme val="minor"/>
    </font>
    <font>
      <sz val="11"/>
      <color theme="1"/>
      <name val="Calibri"/>
      <family val="2"/>
      <charset val="161"/>
      <scheme val="minor"/>
    </font>
    <font>
      <b/>
      <sz val="11"/>
      <color theme="0"/>
      <name val="Calibri"/>
      <family val="2"/>
      <charset val="161"/>
      <scheme val="minor"/>
    </font>
    <font>
      <b/>
      <sz val="11"/>
      <color theme="1"/>
      <name val="Calibri"/>
      <family val="2"/>
      <scheme val="minor"/>
    </font>
    <font>
      <b/>
      <sz val="9"/>
      <color theme="1"/>
      <name val="Calibri"/>
      <family val="2"/>
      <scheme val="minor"/>
    </font>
    <font>
      <sz val="11"/>
      <name val="Calibri"/>
      <family val="2"/>
      <scheme val="minor"/>
    </font>
    <font>
      <sz val="11"/>
      <color theme="1"/>
      <name val="Calibri"/>
      <family val="2"/>
      <scheme val="minor"/>
    </font>
    <font>
      <sz val="11"/>
      <color rgb="FFC00000"/>
      <name val="Calibri"/>
      <family val="2"/>
      <scheme val="minor"/>
    </font>
    <font>
      <b/>
      <sz val="11"/>
      <name val="Calibri"/>
      <family val="2"/>
      <scheme val="minor"/>
    </font>
    <font>
      <b/>
      <sz val="12"/>
      <color rgb="FF548DD4"/>
      <name val="Calibri"/>
      <family val="2"/>
      <charset val="161"/>
      <scheme val="minor"/>
    </font>
    <font>
      <sz val="10"/>
      <name val="Arial"/>
      <family val="2"/>
      <charset val="161"/>
    </font>
    <font>
      <b/>
      <u/>
      <sz val="12"/>
      <color rgb="FF000000"/>
      <name val="Tahoma"/>
      <family val="2"/>
      <charset val="161"/>
    </font>
    <font>
      <b/>
      <sz val="10"/>
      <color rgb="FF000000"/>
      <name val="Tahoma"/>
      <family val="2"/>
      <charset val="161"/>
    </font>
    <font>
      <sz val="8"/>
      <color rgb="FF000000"/>
      <name val="Tahoma"/>
      <family val="2"/>
      <charset val="161"/>
    </font>
    <font>
      <sz val="10"/>
      <color rgb="FF000000"/>
      <name val="Tahoma"/>
      <family val="2"/>
      <charset val="161"/>
    </font>
    <font>
      <sz val="1"/>
      <color rgb="FF000000"/>
      <name val="Arial"/>
      <family val="2"/>
      <charset val="161"/>
    </font>
    <font>
      <b/>
      <sz val="8"/>
      <color rgb="FF000000"/>
      <name val="Tahoma"/>
      <family val="2"/>
      <charset val="161"/>
    </font>
    <font>
      <sz val="12"/>
      <color theme="1"/>
      <name val="Calibri"/>
      <family val="2"/>
      <scheme val="minor"/>
    </font>
    <font>
      <sz val="12"/>
      <color indexed="8"/>
      <name val="Calibri"/>
      <family val="2"/>
    </font>
    <font>
      <sz val="10"/>
      <name val="Arial Greek"/>
      <charset val="161"/>
    </font>
    <font>
      <u/>
      <sz val="10"/>
      <color indexed="12"/>
      <name val="Arial"/>
      <family val="2"/>
      <charset val="161"/>
    </font>
    <font>
      <sz val="11"/>
      <color theme="8" tint="-0.499984740745262"/>
      <name val="Calibri"/>
      <family val="2"/>
      <scheme val="minor"/>
    </font>
    <font>
      <b/>
      <sz val="16"/>
      <color theme="0"/>
      <name val="Calibri"/>
      <family val="2"/>
      <charset val="161"/>
      <scheme val="minor"/>
    </font>
    <font>
      <b/>
      <sz val="11"/>
      <color rgb="FFC00000"/>
      <name val="Calibri"/>
      <family val="2"/>
      <charset val="161"/>
      <scheme val="minor"/>
    </font>
    <font>
      <sz val="8"/>
      <color theme="1"/>
      <name val="Calibri"/>
      <family val="2"/>
      <scheme val="minor"/>
    </font>
    <font>
      <b/>
      <sz val="8"/>
      <color theme="1"/>
      <name val="Calibri"/>
      <family val="2"/>
      <scheme val="minor"/>
    </font>
    <font>
      <sz val="8"/>
      <name val="Calibri"/>
      <family val="2"/>
      <scheme val="minor"/>
    </font>
    <font>
      <sz val="9"/>
      <color theme="1"/>
      <name val="Calibri"/>
      <family val="2"/>
      <scheme val="minor"/>
    </font>
    <font>
      <sz val="9"/>
      <name val="Calibri"/>
      <family val="2"/>
      <scheme val="minor"/>
    </font>
    <font>
      <b/>
      <sz val="11"/>
      <color rgb="FFC00000"/>
      <name val="Calibri"/>
      <family val="2"/>
      <scheme val="minor"/>
    </font>
    <font>
      <sz val="11"/>
      <color rgb="FF0070C0"/>
      <name val="Calibri"/>
      <family val="2"/>
      <scheme val="minor"/>
    </font>
  </fonts>
  <fills count="14">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5"/>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theme="8" tint="-0.249977111117893"/>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5" tint="0.59999389629810485"/>
        <bgColor indexed="64"/>
      </patternFill>
    </fill>
  </fills>
  <borders count="5">
    <border>
      <left/>
      <right/>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top style="thin">
        <color indexed="64"/>
      </top>
      <bottom style="thin">
        <color indexed="64"/>
      </bottom>
      <diagonal/>
    </border>
    <border>
      <left style="dotted">
        <color indexed="64"/>
      </left>
      <right style="dotted">
        <color indexed="64"/>
      </right>
      <top/>
      <bottom style="dotted">
        <color indexed="64"/>
      </bottom>
      <diagonal/>
    </border>
  </borders>
  <cellStyleXfs count="30">
    <xf numFmtId="0" fontId="0" fillId="0" borderId="0"/>
    <xf numFmtId="9" fontId="7" fillId="0" borderId="0" applyFont="0" applyFill="0" applyBorder="0" applyAlignment="0" applyProtection="0"/>
    <xf numFmtId="0" fontId="7" fillId="0" borderId="0"/>
    <xf numFmtId="164" fontId="11" fillId="0" borderId="0" applyFont="0" applyFill="0" applyBorder="0" applyAlignment="0" applyProtection="0"/>
    <xf numFmtId="165" fontId="11" fillId="0" borderId="0" applyFont="0" applyFill="0" applyBorder="0" applyAlignment="0" applyProtection="0"/>
    <xf numFmtId="0" fontId="2" fillId="0" borderId="0"/>
    <xf numFmtId="0" fontId="11" fillId="0" borderId="0"/>
    <xf numFmtId="0" fontId="12" fillId="0" borderId="0">
      <alignment horizontal="center" vertical="top"/>
    </xf>
    <xf numFmtId="0" fontId="13" fillId="0" borderId="0">
      <alignment horizontal="left" vertical="top"/>
    </xf>
    <xf numFmtId="0" fontId="14" fillId="0" borderId="0">
      <alignment horizontal="right" vertical="top"/>
    </xf>
    <xf numFmtId="0" fontId="15" fillId="0" borderId="0">
      <alignment horizontal="left" vertical="top"/>
    </xf>
    <xf numFmtId="0" fontId="15" fillId="0" borderId="0">
      <alignment horizontal="right" vertical="top"/>
    </xf>
    <xf numFmtId="0" fontId="16" fillId="0" borderId="0">
      <alignment horizontal="left" vertical="top"/>
    </xf>
    <xf numFmtId="0" fontId="14" fillId="0" borderId="0">
      <alignment horizontal="left" vertical="top"/>
    </xf>
    <xf numFmtId="0" fontId="14" fillId="0" borderId="0">
      <alignment horizontal="right" vertical="top"/>
    </xf>
    <xf numFmtId="0" fontId="14" fillId="0" borderId="0">
      <alignment horizontal="right" vertical="top"/>
    </xf>
    <xf numFmtId="0" fontId="14" fillId="0" borderId="0">
      <alignment horizontal="right" vertical="top"/>
    </xf>
    <xf numFmtId="0" fontId="17" fillId="0" borderId="0">
      <alignment horizontal="left" vertical="top"/>
    </xf>
    <xf numFmtId="0" fontId="11" fillId="0" borderId="0"/>
    <xf numFmtId="0" fontId="11" fillId="0" borderId="0">
      <alignment vertical="top"/>
    </xf>
    <xf numFmtId="0" fontId="2" fillId="0" borderId="0"/>
    <xf numFmtId="0" fontId="18" fillId="0" borderId="0"/>
    <xf numFmtId="0" fontId="11" fillId="0" borderId="0"/>
    <xf numFmtId="43" fontId="11"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21" fillId="0" borderId="0" applyNumberFormat="0" applyFill="0" applyBorder="0" applyAlignment="0" applyProtection="0">
      <alignment vertical="top"/>
      <protection locked="0"/>
    </xf>
  </cellStyleXfs>
  <cellXfs count="111">
    <xf numFmtId="0" fontId="0" fillId="0" borderId="0" xfId="0"/>
    <xf numFmtId="4" fontId="0" fillId="2" borderId="1" xfId="0" applyNumberFormat="1" applyFill="1" applyBorder="1" applyAlignment="1">
      <alignment horizontal="center"/>
    </xf>
    <xf numFmtId="0" fontId="0" fillId="0" borderId="0" xfId="0" applyFont="1" applyAlignment="1">
      <alignment horizontal="center"/>
    </xf>
    <xf numFmtId="0" fontId="0" fillId="0" borderId="0" xfId="0" applyFont="1"/>
    <xf numFmtId="0" fontId="4" fillId="0" borderId="0" xfId="0" applyFont="1"/>
    <xf numFmtId="0" fontId="4" fillId="0" borderId="0" xfId="0" applyFont="1" applyAlignment="1">
      <alignment horizontal="center"/>
    </xf>
    <xf numFmtId="0" fontId="4" fillId="0" borderId="3" xfId="0" applyFont="1" applyFill="1" applyBorder="1" applyAlignment="1">
      <alignment horizontal="center"/>
    </xf>
    <xf numFmtId="0" fontId="4" fillId="0" borderId="3" xfId="0" applyFont="1" applyBorder="1"/>
    <xf numFmtId="0" fontId="4" fillId="0" borderId="3" xfId="0" applyFont="1" applyBorder="1" applyAlignment="1">
      <alignment horizontal="center" wrapText="1"/>
    </xf>
    <xf numFmtId="0" fontId="4" fillId="0" borderId="3" xfId="0" applyFont="1" applyBorder="1" applyAlignment="1">
      <alignment horizontal="center"/>
    </xf>
    <xf numFmtId="0" fontId="0" fillId="0" borderId="0" xfId="0" applyFont="1" applyFill="1" applyAlignment="1">
      <alignment horizontal="center"/>
    </xf>
    <xf numFmtId="0" fontId="4" fillId="0" borderId="0" xfId="0" applyFont="1" applyAlignment="1">
      <alignment horizontal="right"/>
    </xf>
    <xf numFmtId="0" fontId="4" fillId="0" borderId="0" xfId="0" applyFont="1" applyFill="1" applyBorder="1"/>
    <xf numFmtId="0" fontId="4" fillId="0" borderId="0" xfId="0" applyFont="1" applyAlignment="1">
      <alignment horizontal="center" wrapText="1"/>
    </xf>
    <xf numFmtId="0" fontId="0" fillId="0" borderId="2" xfId="0" applyFont="1" applyBorder="1"/>
    <xf numFmtId="0" fontId="4" fillId="0" borderId="0" xfId="0" applyFont="1" applyBorder="1" applyAlignment="1">
      <alignment horizontal="center"/>
    </xf>
    <xf numFmtId="0" fontId="0" fillId="0" borderId="0" xfId="0" applyFont="1" applyFill="1"/>
    <xf numFmtId="0" fontId="4" fillId="3" borderId="0" xfId="0" applyFont="1" applyFill="1" applyAlignment="1">
      <alignment horizontal="center" wrapText="1"/>
    </xf>
    <xf numFmtId="0" fontId="0" fillId="0" borderId="3" xfId="0" applyFont="1" applyBorder="1" applyAlignment="1">
      <alignment horizontal="center"/>
    </xf>
    <xf numFmtId="0" fontId="0" fillId="0" borderId="3" xfId="0" applyFont="1" applyBorder="1"/>
    <xf numFmtId="0" fontId="4" fillId="0" borderId="3" xfId="0" applyFont="1" applyBorder="1" applyAlignment="1">
      <alignment horizontal="right"/>
    </xf>
    <xf numFmtId="4" fontId="0" fillId="3" borderId="0" xfId="0" applyNumberFormat="1" applyFont="1" applyFill="1" applyBorder="1"/>
    <xf numFmtId="3" fontId="0" fillId="3" borderId="0" xfId="0" applyNumberFormat="1" applyFont="1" applyFill="1" applyBorder="1"/>
    <xf numFmtId="1" fontId="0" fillId="0" borderId="0" xfId="0" applyNumberFormat="1" applyAlignment="1">
      <alignment horizontal="center"/>
    </xf>
    <xf numFmtId="0" fontId="0" fillId="6" borderId="0" xfId="0" applyFont="1" applyFill="1" applyAlignment="1">
      <alignment horizontal="center"/>
    </xf>
    <xf numFmtId="0" fontId="0" fillId="6" borderId="0" xfId="0" applyFont="1" applyFill="1"/>
    <xf numFmtId="4" fontId="0" fillId="4" borderId="0" xfId="0" applyNumberFormat="1" applyFont="1" applyFill="1" applyBorder="1" applyAlignment="1">
      <alignment horizontal="center"/>
    </xf>
    <xf numFmtId="0" fontId="0" fillId="0" borderId="0" xfId="0" applyFont="1" applyBorder="1"/>
    <xf numFmtId="0" fontId="4" fillId="0" borderId="0" xfId="0" applyFont="1" applyBorder="1" applyAlignment="1">
      <alignment horizontal="center" wrapText="1"/>
    </xf>
    <xf numFmtId="0" fontId="0" fillId="0" borderId="2" xfId="0" applyFont="1" applyBorder="1" applyAlignment="1">
      <alignment horizontal="center"/>
    </xf>
    <xf numFmtId="4" fontId="6" fillId="2" borderId="1" xfId="0" applyNumberFormat="1" applyFont="1" applyFill="1" applyBorder="1" applyAlignment="1">
      <alignment horizontal="center"/>
    </xf>
    <xf numFmtId="0" fontId="6" fillId="6" borderId="0" xfId="0" applyFont="1" applyFill="1" applyAlignment="1">
      <alignment horizontal="center"/>
    </xf>
    <xf numFmtId="4" fontId="0" fillId="0" borderId="0" xfId="0" applyNumberFormat="1" applyFont="1" applyAlignment="1">
      <alignment horizontal="center"/>
    </xf>
    <xf numFmtId="0" fontId="4" fillId="3" borderId="0" xfId="0" applyFont="1" applyFill="1" applyAlignment="1">
      <alignment horizontal="center"/>
    </xf>
    <xf numFmtId="0" fontId="0" fillId="0" borderId="0" xfId="0" applyFill="1" applyAlignment="1">
      <alignment horizontal="center"/>
    </xf>
    <xf numFmtId="0" fontId="6" fillId="0" borderId="0" xfId="0" applyFont="1" applyAlignment="1">
      <alignment horizontal="center"/>
    </xf>
    <xf numFmtId="0" fontId="6" fillId="0" borderId="0" xfId="0" applyFont="1"/>
    <xf numFmtId="0" fontId="9" fillId="0" borderId="0" xfId="0" applyFont="1" applyAlignment="1">
      <alignment horizontal="right"/>
    </xf>
    <xf numFmtId="0" fontId="9" fillId="0" borderId="0" xfId="0" applyFont="1" applyAlignment="1">
      <alignment horizontal="center"/>
    </xf>
    <xf numFmtId="4" fontId="6" fillId="8" borderId="1" xfId="0" applyNumberFormat="1" applyFont="1" applyFill="1" applyBorder="1" applyAlignment="1">
      <alignment horizontal="center"/>
    </xf>
    <xf numFmtId="4" fontId="0" fillId="8" borderId="1" xfId="0" applyNumberFormat="1" applyFill="1" applyBorder="1" applyAlignment="1">
      <alignment horizontal="center"/>
    </xf>
    <xf numFmtId="4" fontId="6" fillId="8" borderId="1" xfId="0" applyNumberFormat="1" applyFont="1" applyFill="1" applyBorder="1"/>
    <xf numFmtId="0" fontId="0" fillId="3" borderId="0" xfId="0" applyFont="1" applyFill="1"/>
    <xf numFmtId="0" fontId="0" fillId="3" borderId="0" xfId="0" applyFont="1" applyFill="1" applyAlignment="1">
      <alignment horizontal="center"/>
    </xf>
    <xf numFmtId="10" fontId="0" fillId="3" borderId="0" xfId="1" applyNumberFormat="1" applyFont="1" applyFill="1" applyAlignment="1">
      <alignment horizontal="center"/>
    </xf>
    <xf numFmtId="0" fontId="9" fillId="3" borderId="0" xfId="0" applyFont="1" applyFill="1" applyAlignment="1">
      <alignment horizontal="center"/>
    </xf>
    <xf numFmtId="0" fontId="6" fillId="3" borderId="0" xfId="0" applyFont="1" applyFill="1"/>
    <xf numFmtId="0" fontId="6" fillId="3" borderId="0" xfId="0" applyFont="1" applyFill="1" applyAlignment="1">
      <alignment horizontal="center"/>
    </xf>
    <xf numFmtId="0" fontId="7" fillId="0" borderId="0" xfId="2" applyFont="1"/>
    <xf numFmtId="0" fontId="7" fillId="0" borderId="0" xfId="2" applyFont="1" applyAlignment="1">
      <alignment horizontal="center"/>
    </xf>
    <xf numFmtId="0" fontId="4" fillId="0" borderId="0" xfId="2" applyFont="1" applyAlignment="1">
      <alignment horizontal="right"/>
    </xf>
    <xf numFmtId="0" fontId="6" fillId="0" borderId="0" xfId="2" applyFont="1"/>
    <xf numFmtId="0" fontId="6" fillId="0" borderId="0" xfId="2" applyFont="1" applyAlignment="1">
      <alignment horizontal="center"/>
    </xf>
    <xf numFmtId="0" fontId="9" fillId="0" borderId="0" xfId="2" applyFont="1" applyAlignment="1">
      <alignment horizontal="right"/>
    </xf>
    <xf numFmtId="0" fontId="7" fillId="4" borderId="0" xfId="2" applyFont="1" applyFill="1" applyAlignment="1">
      <alignment horizontal="center"/>
    </xf>
    <xf numFmtId="0" fontId="10" fillId="4" borderId="0" xfId="2" applyFont="1" applyFill="1" applyAlignment="1"/>
    <xf numFmtId="4" fontId="22" fillId="9" borderId="1" xfId="0" applyNumberFormat="1" applyFont="1" applyFill="1" applyBorder="1" applyAlignment="1">
      <alignment horizontal="center"/>
    </xf>
    <xf numFmtId="3" fontId="22" fillId="9" borderId="1" xfId="0" applyNumberFormat="1" applyFont="1" applyFill="1" applyBorder="1" applyAlignment="1">
      <alignment horizontal="center"/>
    </xf>
    <xf numFmtId="0" fontId="0" fillId="0" borderId="0" xfId="0" applyFont="1" applyAlignment="1">
      <alignment horizontal="center" vertical="center"/>
    </xf>
    <xf numFmtId="0" fontId="0" fillId="0" borderId="0" xfId="0" applyFont="1" applyAlignment="1">
      <alignment vertical="center"/>
    </xf>
    <xf numFmtId="0" fontId="4" fillId="6" borderId="0" xfId="0" applyFont="1" applyFill="1" applyAlignment="1">
      <alignment vertical="center"/>
    </xf>
    <xf numFmtId="0" fontId="3" fillId="5" borderId="0" xfId="0" applyFont="1" applyFill="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xf>
    <xf numFmtId="0" fontId="4" fillId="7" borderId="0" xfId="0" applyFont="1" applyFill="1" applyAlignment="1">
      <alignment horizontal="center" vertical="center"/>
    </xf>
    <xf numFmtId="0" fontId="5" fillId="7" borderId="0" xfId="0" applyFont="1" applyFill="1" applyAlignment="1">
      <alignment horizontal="center" vertical="center"/>
    </xf>
    <xf numFmtId="0" fontId="0" fillId="10" borderId="0" xfId="0" applyFont="1" applyFill="1" applyAlignment="1">
      <alignment horizontal="center"/>
    </xf>
    <xf numFmtId="0" fontId="24" fillId="0" borderId="0" xfId="0" applyFont="1" applyAlignment="1">
      <alignment horizontal="center"/>
    </xf>
    <xf numFmtId="0" fontId="0" fillId="5" borderId="0" xfId="0" applyFont="1" applyFill="1"/>
    <xf numFmtId="0" fontId="0" fillId="5" borderId="0" xfId="0" applyFont="1" applyFill="1" applyAlignment="1">
      <alignment horizontal="center"/>
    </xf>
    <xf numFmtId="0" fontId="4" fillId="11" borderId="0" xfId="0" applyFont="1" applyFill="1" applyAlignment="1">
      <alignment horizontal="center"/>
    </xf>
    <xf numFmtId="4" fontId="22" fillId="11" borderId="1" xfId="0" applyNumberFormat="1" applyFont="1" applyFill="1" applyBorder="1" applyAlignment="1">
      <alignment horizontal="center"/>
    </xf>
    <xf numFmtId="3" fontId="22" fillId="11" borderId="1" xfId="0" applyNumberFormat="1" applyFont="1" applyFill="1" applyBorder="1" applyAlignment="1">
      <alignment horizontal="center"/>
    </xf>
    <xf numFmtId="4" fontId="0" fillId="11" borderId="0" xfId="0" applyNumberFormat="1" applyFont="1" applyFill="1" applyBorder="1" applyAlignment="1">
      <alignment horizontal="center"/>
    </xf>
    <xf numFmtId="4" fontId="6" fillId="11" borderId="1" xfId="0" applyNumberFormat="1" applyFont="1" applyFill="1" applyBorder="1" applyAlignment="1">
      <alignment horizontal="center"/>
    </xf>
    <xf numFmtId="0" fontId="0" fillId="11" borderId="0" xfId="0" applyFill="1" applyAlignment="1">
      <alignment horizontal="center"/>
    </xf>
    <xf numFmtId="4" fontId="0" fillId="11" borderId="0" xfId="0" applyNumberFormat="1" applyFont="1" applyFill="1" applyAlignment="1">
      <alignment horizontal="center"/>
    </xf>
    <xf numFmtId="1" fontId="0" fillId="11" borderId="0" xfId="0" applyNumberFormat="1" applyFill="1" applyAlignment="1">
      <alignment horizontal="center"/>
    </xf>
    <xf numFmtId="0" fontId="25" fillId="0" borderId="0" xfId="0" applyFont="1" applyAlignment="1">
      <alignment horizontal="center"/>
    </xf>
    <xf numFmtId="0" fontId="26" fillId="0" borderId="0" xfId="0" applyFont="1" applyAlignment="1">
      <alignment horizontal="center" vertical="center"/>
    </xf>
    <xf numFmtId="0" fontId="26" fillId="0" borderId="0" xfId="0" applyFont="1" applyAlignment="1">
      <alignment horizontal="center"/>
    </xf>
    <xf numFmtId="0" fontId="25" fillId="11" borderId="0" xfId="0" applyFont="1" applyFill="1" applyAlignment="1">
      <alignment horizontal="center"/>
    </xf>
    <xf numFmtId="0" fontId="27" fillId="0" borderId="0" xfId="0" applyFont="1" applyAlignment="1">
      <alignment horizontal="center"/>
    </xf>
    <xf numFmtId="0" fontId="28" fillId="0" borderId="0" xfId="0" applyFont="1" applyAlignment="1">
      <alignment horizontal="center"/>
    </xf>
    <xf numFmtId="0" fontId="5" fillId="0" borderId="0" xfId="0" applyFont="1" applyAlignment="1">
      <alignment horizontal="center" vertical="center"/>
    </xf>
    <xf numFmtId="0" fontId="5" fillId="0" borderId="0" xfId="0" applyFont="1" applyAlignment="1">
      <alignment horizontal="center"/>
    </xf>
    <xf numFmtId="0" fontId="28" fillId="3" borderId="0" xfId="0" applyFont="1" applyFill="1" applyAlignment="1">
      <alignment horizontal="center"/>
    </xf>
    <xf numFmtId="0" fontId="28" fillId="11" borderId="0" xfId="0" applyFont="1" applyFill="1" applyAlignment="1">
      <alignment horizontal="center"/>
    </xf>
    <xf numFmtId="0" fontId="29" fillId="0" borderId="0" xfId="0" applyFont="1" applyAlignment="1">
      <alignment horizontal="center"/>
    </xf>
    <xf numFmtId="9" fontId="0" fillId="0" borderId="0" xfId="1" applyFont="1"/>
    <xf numFmtId="0" fontId="0" fillId="3" borderId="0" xfId="0" applyFill="1"/>
    <xf numFmtId="4" fontId="8" fillId="12" borderId="1" xfId="0" applyNumberFormat="1" applyFont="1" applyFill="1" applyBorder="1" applyAlignment="1">
      <alignment horizontal="center"/>
    </xf>
    <xf numFmtId="166" fontId="8" fillId="12" borderId="1" xfId="0" applyNumberFormat="1" applyFont="1" applyFill="1" applyBorder="1" applyAlignment="1">
      <alignment horizontal="center"/>
    </xf>
    <xf numFmtId="0" fontId="4" fillId="3" borderId="0" xfId="0" applyFont="1" applyFill="1" applyBorder="1" applyAlignment="1">
      <alignment horizontal="center"/>
    </xf>
    <xf numFmtId="0" fontId="30" fillId="0" borderId="0" xfId="0" applyFont="1"/>
    <xf numFmtId="0" fontId="30" fillId="0" borderId="0" xfId="0" applyFont="1" applyFill="1" applyBorder="1"/>
    <xf numFmtId="0" fontId="30" fillId="11" borderId="0" xfId="0" applyFont="1" applyFill="1"/>
    <xf numFmtId="0" fontId="30" fillId="0" borderId="0" xfId="0" applyFont="1" applyAlignment="1">
      <alignment horizontal="center"/>
    </xf>
    <xf numFmtId="0" fontId="30" fillId="0" borderId="0" xfId="0" applyFont="1" applyAlignment="1">
      <alignment horizontal="center" wrapText="1"/>
    </xf>
    <xf numFmtId="0" fontId="30" fillId="0" borderId="0" xfId="0" applyFont="1" applyBorder="1" applyAlignment="1">
      <alignment horizontal="center"/>
    </xf>
    <xf numFmtId="0" fontId="30" fillId="0" borderId="0" xfId="0" applyFont="1" applyBorder="1" applyAlignment="1">
      <alignment horizontal="center" wrapText="1"/>
    </xf>
    <xf numFmtId="0" fontId="30" fillId="11" borderId="0" xfId="0" applyFont="1" applyFill="1" applyAlignment="1">
      <alignment horizontal="center"/>
    </xf>
    <xf numFmtId="4" fontId="31" fillId="9" borderId="1" xfId="0" applyNumberFormat="1" applyFont="1" applyFill="1" applyBorder="1" applyAlignment="1">
      <alignment horizontal="center"/>
    </xf>
    <xf numFmtId="3" fontId="31" fillId="9" borderId="1" xfId="0" applyNumberFormat="1" applyFont="1" applyFill="1" applyBorder="1" applyAlignment="1">
      <alignment horizontal="center"/>
    </xf>
    <xf numFmtId="4" fontId="31" fillId="9" borderId="4" xfId="0" applyNumberFormat="1" applyFont="1" applyFill="1" applyBorder="1" applyAlignment="1">
      <alignment horizontal="center"/>
    </xf>
    <xf numFmtId="3" fontId="31" fillId="9" borderId="4" xfId="0" applyNumberFormat="1" applyFont="1" applyFill="1" applyBorder="1" applyAlignment="1">
      <alignment horizontal="center"/>
    </xf>
    <xf numFmtId="4" fontId="0" fillId="13" borderId="1" xfId="0" applyNumberFormat="1" applyFill="1" applyBorder="1" applyAlignment="1">
      <alignment horizontal="center"/>
    </xf>
    <xf numFmtId="4" fontId="6" fillId="13" borderId="1" xfId="0" applyNumberFormat="1" applyFont="1" applyFill="1" applyBorder="1" applyAlignment="1">
      <alignment horizontal="center"/>
    </xf>
    <xf numFmtId="4" fontId="6" fillId="13" borderId="1" xfId="0" applyNumberFormat="1" applyFont="1" applyFill="1" applyBorder="1"/>
    <xf numFmtId="0" fontId="23" fillId="10" borderId="0" xfId="0" applyFont="1" applyFill="1" applyAlignment="1">
      <alignment horizontal="center" vertical="center"/>
    </xf>
  </cellXfs>
  <cellStyles count="30">
    <cellStyle name="Comma_PASAL_Valuation_Model_April_2007" xfId="3"/>
    <cellStyle name="Euro" xfId="4"/>
    <cellStyle name="Normal 2" xfId="5"/>
    <cellStyle name="Normal_2006_7_ΠΑΡΑΓΩΓΗ ΟΜΙΛΟΥ" xfId="6"/>
    <cellStyle name="S0" xfId="7"/>
    <cellStyle name="S1" xfId="8"/>
    <cellStyle name="S10" xfId="9"/>
    <cellStyle name="S2" xfId="10"/>
    <cellStyle name="S3" xfId="11"/>
    <cellStyle name="S4" xfId="12"/>
    <cellStyle name="S5" xfId="13"/>
    <cellStyle name="S6" xfId="14"/>
    <cellStyle name="S7" xfId="15"/>
    <cellStyle name="S8" xfId="16"/>
    <cellStyle name="S9" xfId="17"/>
    <cellStyle name="Βασικό__Unisystems_Charts_by_VRS" xfId="18"/>
    <cellStyle name="Κανονικό" xfId="0" builtinId="0"/>
    <cellStyle name="Κανονικό 2" xfId="19"/>
    <cellStyle name="Κανονικό 2 2" xfId="2"/>
    <cellStyle name="Κανονικό 3" xfId="20"/>
    <cellStyle name="Κανονικό 4" xfId="21"/>
    <cellStyle name="Κανονικό 5" xfId="22"/>
    <cellStyle name="Κόμμα 2" xfId="23"/>
    <cellStyle name="Ποσοστό" xfId="1" builtinId="5"/>
    <cellStyle name="Ποσοστό 2" xfId="24"/>
    <cellStyle name="Ποσοστό 2 2" xfId="25"/>
    <cellStyle name="Ποσοστό 3" xfId="26"/>
    <cellStyle name="Ποσοστό 4" xfId="27"/>
    <cellStyle name="Ποσοστό 5" xfId="28"/>
    <cellStyle name="Υπερ-σύνδεση 2" xfId="2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12</xdr:col>
      <xdr:colOff>190497</xdr:colOff>
      <xdr:row>3</xdr:row>
      <xdr:rowOff>153402</xdr:rowOff>
    </xdr:from>
    <xdr:to>
      <xdr:col>16</xdr:col>
      <xdr:colOff>482764</xdr:colOff>
      <xdr:row>67</xdr:row>
      <xdr:rowOff>80210</xdr:rowOff>
    </xdr:to>
    <xdr:sp macro="" textlink="">
      <xdr:nvSpPr>
        <xdr:cNvPr id="2" name="Text Box 1"/>
        <xdr:cNvSpPr txBox="1">
          <a:spLocks noChangeArrowheads="1"/>
        </xdr:cNvSpPr>
      </xdr:nvSpPr>
      <xdr:spPr bwMode="auto">
        <a:xfrm>
          <a:off x="5353047" y="705852"/>
          <a:ext cx="6197767" cy="12214058"/>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endParaRPr lang="en-US" sz="1100">
            <a:latin typeface="+mn-lt"/>
            <a:ea typeface="+mn-ea"/>
            <a:cs typeface="+mn-cs"/>
          </a:endParaRPr>
        </a:p>
        <a:p>
          <a:r>
            <a:rPr lang="en-US" sz="1100">
              <a:latin typeface="+mn-lt"/>
              <a:ea typeface="+mn-ea"/>
              <a:cs typeface="+mn-cs"/>
            </a:rPr>
            <a:t>Equity Research, Corporate Valuation</a:t>
          </a:r>
          <a:endParaRPr lang="el-GR" sz="1100">
            <a:latin typeface="+mn-lt"/>
            <a:ea typeface="+mn-ea"/>
            <a:cs typeface="+mn-cs"/>
          </a:endParaRPr>
        </a:p>
        <a:p>
          <a:r>
            <a:rPr lang="en-US" sz="1100">
              <a:latin typeface="+mn-lt"/>
              <a:ea typeface="+mn-ea"/>
              <a:cs typeface="+mn-cs"/>
            </a:rPr>
            <a:t>&amp; Financial Consultancy </a:t>
          </a:r>
          <a:endParaRPr lang="el-GR" sz="1100">
            <a:latin typeface="+mn-lt"/>
            <a:ea typeface="+mn-ea"/>
            <a:cs typeface="+mn-cs"/>
          </a:endParaRPr>
        </a:p>
        <a:p>
          <a:r>
            <a:rPr lang="en-US" sz="1100">
              <a:latin typeface="+mn-lt"/>
              <a:ea typeface="+mn-ea"/>
              <a:cs typeface="+mn-cs"/>
            </a:rPr>
            <a:t>104 Aiolou St., 105 64 Athens, Greece, Tel. +30 210 32 19 557,</a:t>
          </a:r>
          <a:endParaRPr lang="el-GR" sz="1100">
            <a:latin typeface="+mn-lt"/>
            <a:ea typeface="+mn-ea"/>
            <a:cs typeface="+mn-cs"/>
          </a:endParaRPr>
        </a:p>
        <a:p>
          <a:r>
            <a:rPr lang="en-US" sz="1100">
              <a:latin typeface="+mn-lt"/>
              <a:ea typeface="+mn-ea"/>
              <a:cs typeface="+mn-cs"/>
            </a:rPr>
            <a:t>Fax: +30 210 33 16 358, Email: info@vrs.gr</a:t>
          </a:r>
          <a:r>
            <a:rPr lang="en-US" sz="1100" baseline="0">
              <a:latin typeface="+mn-lt"/>
              <a:ea typeface="+mn-ea"/>
              <a:cs typeface="+mn-cs"/>
            </a:rPr>
            <a:t> ;</a:t>
          </a:r>
          <a:r>
            <a:rPr lang="en-US" sz="1100">
              <a:latin typeface="+mn-lt"/>
              <a:ea typeface="+mn-ea"/>
              <a:cs typeface="+mn-cs"/>
            </a:rPr>
            <a:t> info@valueinvest.gr</a:t>
          </a:r>
        </a:p>
        <a:p>
          <a:r>
            <a:rPr lang="en-US" sz="1100">
              <a:latin typeface="+mn-lt"/>
              <a:ea typeface="+mn-ea"/>
              <a:cs typeface="+mn-cs"/>
            </a:rPr>
            <a:t>Web: www.vrs.gr ; www.valueinvest.gr</a:t>
          </a:r>
          <a:r>
            <a:rPr lang="en-US" sz="1100" baseline="0">
              <a:latin typeface="+mn-lt"/>
              <a:ea typeface="+mn-ea"/>
              <a:cs typeface="+mn-cs"/>
            </a:rPr>
            <a:t> ; www.iraj.gr</a:t>
          </a:r>
          <a:endParaRPr lang="el-GR" sz="1100">
            <a:latin typeface="+mn-lt"/>
            <a:ea typeface="+mn-ea"/>
            <a:cs typeface="+mn-cs"/>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1" i="0" u="none" strike="noStrike" baseline="0">
              <a:solidFill>
                <a:srgbClr val="000000"/>
              </a:solidFill>
              <a:latin typeface="Arial" pitchFamily="34" charset="0"/>
              <a:cs typeface="Arial" pitchFamily="34" charset="0"/>
            </a:rPr>
            <a:t>DISCLOSURE STATEMENT (1)</a:t>
          </a:r>
          <a:endParaRPr lang="en-GB" sz="800" b="0" i="0" u="none" strike="noStrike" baseline="0">
            <a:solidFill>
              <a:srgbClr val="000000"/>
            </a:solidFill>
            <a:latin typeface="Arial" pitchFamily="34" charset="0"/>
            <a:cs typeface="Arial" pitchFamily="34" charset="0"/>
          </a:endParaRPr>
        </a:p>
        <a:p>
          <a:pPr algn="l" rtl="0">
            <a:defRPr sz="1000"/>
          </a:pPr>
          <a:endParaRPr lang="en-GB" sz="800" b="0" i="0" u="none" strike="noStrike" baseline="0">
            <a:solidFill>
              <a:srgbClr val="000000"/>
            </a:solidFill>
            <a:latin typeface="Arial" pitchFamily="34" charset="0"/>
            <a:cs typeface="Arial" pitchFamily="34" charset="0"/>
          </a:endParaRPr>
        </a:p>
        <a:p>
          <a:pPr rtl="0"/>
          <a:r>
            <a:rPr lang="en-GB" sz="800" b="0" i="0" baseline="0">
              <a:latin typeface="Arial" pitchFamily="34" charset="0"/>
              <a:ea typeface="+mn-ea"/>
              <a:cs typeface="Arial" pitchFamily="34" charset="0"/>
            </a:rPr>
            <a:t>VALUATION &amp; RESEARCH SPECIALISTS (VRS) </a:t>
          </a:r>
          <a:r>
            <a:rPr lang="en-US" sz="800" b="0" i="0">
              <a:latin typeface="Arial" pitchFamily="34" charset="0"/>
              <a:ea typeface="+mn-ea"/>
              <a:cs typeface="Arial" pitchFamily="34" charset="0"/>
            </a:rPr>
            <a:t>is an independent Financial Research &amp; Consulting Firm based in Athens, Greece, providing advanced equity research and valuation reports as well as value-related advisory services to local and international institutions, business entities and individual clients. VRS services include valuations of intangible assets, business enterprises, and fixed assets.</a:t>
          </a:r>
          <a:r>
            <a:rPr lang="en-GB" sz="800" b="0" i="0" baseline="0">
              <a:latin typeface="Arial" pitchFamily="34" charset="0"/>
              <a:ea typeface="+mn-ea"/>
              <a:cs typeface="Arial" pitchFamily="34" charset="0"/>
            </a:rPr>
            <a:t> VRS’s focus business is in providing independent equity research to its institutional and retail clients / subscribers.</a:t>
          </a:r>
          <a:endParaRPr lang="el-GR" sz="800">
            <a:latin typeface="Arial" pitchFamily="34" charset="0"/>
            <a:cs typeface="Arial" pitchFamily="34" charset="0"/>
          </a:endParaRP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1" i="0" u="none" strike="noStrike" baseline="0">
              <a:solidFill>
                <a:srgbClr val="000000"/>
              </a:solidFill>
              <a:latin typeface="Arial" pitchFamily="34" charset="0"/>
              <a:cs typeface="Arial" pitchFamily="34" charset="0"/>
            </a:rPr>
            <a:t>VRS is not a brokerage firm and does not trade in securities of any kind. VRS is not an investment bank and does not act as an underwriter for any type of securities.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VRS accepts fees from the companies it covers and researches (the “covered companies”), and from major financial institutions. The sole purpose of this policy is to defray the cost of researching small and medium capitalization stocks which otherwise receive little research coverage. In this manner VRS can minimize fees to its clients / subscribers and thus broaden investor’s attention to the “covered companies.”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VRS analysts are compensated on a per-company basis and not on the basis of their recommendations. Analysts are not allowed to solicit prospective “covered companies” for research coverage by VRS and are not allowed to accept any fees or other consideration from the companies they cover for VRS. Analysts are also not allowed to trade in the shares, warrants, convertible securities, or options of companies they cover for VRS.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Furthermore, VRS, its officers, and directors cannot trade in shares, warrants, convertible securities or options of any of the “covered companies.” VRS accepts payment for research only in cash and will not accept payment in shares, warrants, convertible securities or options of “covered companies” by no means.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To ensure complete independence and editorial control over its research, VRS follows certain business practices and compliance procedures, which are also applied internationally. Among other things, fees from “covered companies” are due and payable prior to the commencement of research and, as a contractual right, VRS retains complete editorial control over the research process and the final equity analysis report.</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Information contained herein is based on data obtained from recognized statistical services, issue reports or communications, or other sources, believed to be reliable. However, such information has not been verified by VRS, and VRS does not make any representation as to its accuracy and completeness. Opinions, estimates, and statements nonfactual in nature expressed in its research represent VRS’s judgment as of the date of its reports, are subject to change without notice and are provided in good faith and without legal responsibility. In addition, there may be instances when fundamental, technical and quantitative opinions, estimates, and statements may not be in concert. Neither the information nor any opinion expressed shall constitute an offer to sell or a solicitation of an offer to buy any shares, warrants, convertible securities or options of “covered companies” by no means.</a:t>
          </a:r>
        </a:p>
        <a:p>
          <a:endParaRPr lang="en-US"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DISCLOSURE STATEMENT</a:t>
          </a:r>
          <a:r>
            <a:rPr lang="en-GB" sz="800" b="1">
              <a:latin typeface="Arial" pitchFamily="34" charset="0"/>
              <a:ea typeface="+mn-ea"/>
              <a:cs typeface="Arial" pitchFamily="34" charset="0"/>
            </a:rPr>
            <a:t> (2)</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The current research report as well as other statements that VRS may proceed with may include future statements, regarding the future financial performance of a company or another entity or product, as well as strategies and expectations. Statements about the future may typically include expressions such as “trend”, “prospect”, “opportunity”, “course”, “believe”, “possibly”, “expect”, “current”, “intention”, “estimate”, “forecast”, continuation”, “remain”, “maintain”, “target” and other similar expressions or future or hypothetical verbs such as “will”, “must”, “could”, “may be” and other expressions.</a:t>
          </a:r>
          <a:endParaRPr lang="el-GR" sz="800">
            <a:latin typeface="Arial" pitchFamily="34" charset="0"/>
            <a:ea typeface="+mn-ea"/>
            <a:cs typeface="Arial" pitchFamily="34" charset="0"/>
          </a:endParaRPr>
        </a:p>
        <a:p>
          <a:r>
            <a:rPr lang="en-GB"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VALUATION &amp; RESEARCH SPECIALISTS (VRS) caution that forward-looking statements are subject to numerous assumptions, risks and uncertainties, which change over time. Forward-looking statements speak only as of the date they are made, and VRS assumes no duty to and does not undertake to update forward-looking statements. Actual results could differ materially from those anticipated in forward-looking statements and future results could differ materially from historical performance.</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In addition to factors previously disclosed in VRS reports and those identified elsewhere in this communication, the following factors, among others, could cause actual results to differ materially from forward-looking statements or historical performance: (1) the introduction, withdrawal, success and timing of business initiatives and strategies; (2) changes in political, economic or industry conditions, the interest rate environment or financial and capital markets, which could result in changes in demand for products or services or in the value of assets under management; (3) the impact of increased competition; (4) the impact of capital improvement projects; (5) the impact of future acquisitions or divestitures; (6) the unfavorable resolution of legal proceedings; (7) the extent and timing of any share repurchases; (8) the impact, extent and timing of technological changes and the adequacy of intellectual property protection; (9) the impact of legislative and regulatory actions and reforms and regulatory, supervisory or enforcement actions of government agencies; (10) terrorist activities and international hostilities, which may adversely affect the general economy, domestic and local financial and capital markets, as well as specific industries; (11) the ability to attract and retain highly talented professionals; (12) fluctuations in foreign currency exchange rates; (13) the impact of changes to tax legislation and, generally, the tax position of the covered company.</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COMPLIANCE WITH EU DIRECTIVES and GREEK LAWS</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VRS prepares its equity research reports in a best effort to comply with the provisions of the EU Directive 2003/6/EK of the European Commission (L 339/73/24.12.2003, L 096/16/2003), the Guidelines 2003/125/EK and the Decision 4/347/12.7.2005 of the Hellenic Capital Markets Committee, as well as with the provisions of article 14, Greek Law 3340/2005, and the relevant clarifications with regard to the legal obligations of equity analysts. VRS analysts are certified by the Hellenic Capital Markets Committee. The latter may request from VRS analysts to justify their views and conclusions with regard to this research report.</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ANALYST CERTIFICATION</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The views expressed in this report accurately reflect the personal views of the undersigned analyst(s) about the subject issuer and the securities of the issuer. In addition, the undersigned lead analyst(s) has not and will not receive any compensation for providing a specific recommendation or view in this research report.</a:t>
          </a:r>
          <a:endParaRPr lang="el-GR" sz="800">
            <a:latin typeface="Arial" pitchFamily="34" charset="0"/>
            <a:ea typeface="+mn-ea"/>
            <a:cs typeface="Arial" pitchFamily="34" charset="0"/>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0" i="0" u="none" strike="noStrike" baseline="0">
              <a:solidFill>
                <a:srgbClr val="000000"/>
              </a:solidFill>
              <a:latin typeface="Times New Roman"/>
              <a:cs typeface="Times New Roman"/>
            </a:rPr>
            <a:t> </a:t>
          </a:r>
        </a:p>
      </xdr:txBody>
    </xdr:sp>
    <xdr:clientData/>
  </xdr:twoCellAnchor>
  <xdr:twoCellAnchor>
    <xdr:from>
      <xdr:col>15</xdr:col>
      <xdr:colOff>2322385</xdr:colOff>
      <xdr:row>12</xdr:row>
      <xdr:rowOff>21409</xdr:rowOff>
    </xdr:from>
    <xdr:to>
      <xdr:col>16</xdr:col>
      <xdr:colOff>217147</xdr:colOff>
      <xdr:row>15</xdr:row>
      <xdr:rowOff>132177</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0456735" y="2297884"/>
          <a:ext cx="828462" cy="710843"/>
        </a:xfrm>
        <a:prstGeom prst="rect">
          <a:avLst/>
        </a:prstGeom>
        <a:noFill/>
        <a:ln w="9525">
          <a:noFill/>
          <a:miter lim="800000"/>
          <a:headEnd/>
          <a:tailEnd/>
        </a:ln>
      </xdr:spPr>
    </xdr:pic>
    <xdr:clientData/>
  </xdr:twoCellAnchor>
  <xdr:twoCellAnchor>
    <xdr:from>
      <xdr:col>15</xdr:col>
      <xdr:colOff>2656616</xdr:colOff>
      <xdr:row>13</xdr:row>
      <xdr:rowOff>153599</xdr:rowOff>
    </xdr:from>
    <xdr:to>
      <xdr:col>15</xdr:col>
      <xdr:colOff>2742341</xdr:colOff>
      <xdr:row>14</xdr:row>
      <xdr:rowOff>47647</xdr:rowOff>
    </xdr:to>
    <xdr:sp macro="" textlink="">
      <xdr:nvSpPr>
        <xdr:cNvPr id="4" name="Oval 2"/>
        <xdr:cNvSpPr>
          <a:spLocks noChangeArrowheads="1"/>
        </xdr:cNvSpPr>
      </xdr:nvSpPr>
      <xdr:spPr bwMode="auto">
        <a:xfrm>
          <a:off x="10790966" y="2630099"/>
          <a:ext cx="85725" cy="94073"/>
        </a:xfrm>
        <a:prstGeom prst="ellipse">
          <a:avLst/>
        </a:prstGeom>
        <a:solidFill>
          <a:srgbClr val="C0504D"/>
        </a:solidFill>
        <a:ln w="38100">
          <a:solidFill>
            <a:srgbClr val="F2F2F2"/>
          </a:solidFill>
          <a:round/>
          <a:headEnd/>
          <a:tailEnd/>
        </a:ln>
        <a:effectLst>
          <a:outerShdw dist="28398" dir="3806097" algn="ctr" rotWithShape="0">
            <a:srgbClr val="622423">
              <a:alpha val="50000"/>
            </a:srgbClr>
          </a:outerShdw>
        </a:effectLst>
      </xdr:spPr>
    </xdr:sp>
    <xdr:clientData/>
  </xdr:twoCellAnchor>
  <xdr:twoCellAnchor>
    <xdr:from>
      <xdr:col>3</xdr:col>
      <xdr:colOff>395984</xdr:colOff>
      <xdr:row>12</xdr:row>
      <xdr:rowOff>192641</xdr:rowOff>
    </xdr:from>
    <xdr:to>
      <xdr:col>7</xdr:col>
      <xdr:colOff>46556</xdr:colOff>
      <xdr:row>21</xdr:row>
      <xdr:rowOff>9632</xdr:rowOff>
    </xdr:to>
    <xdr:pic>
      <xdr:nvPicPr>
        <xdr:cNvPr id="5" name="Picture 1" descr="https://encrypted-tbn1.gstatic.com/images?q=tbn:ANd9GcTiRyGe5FqyvEqJwUdDiJXRaLHbYeX7doB8SFhEzYRZggL0ernERA"/>
        <xdr:cNvPicPr>
          <a:picLocks noChangeAspect="1" noChangeArrowheads="1"/>
        </xdr:cNvPicPr>
      </xdr:nvPicPr>
      <xdr:blipFill>
        <a:blip xmlns:r="http://schemas.openxmlformats.org/officeDocument/2006/relationships" r:embed="rId2" cstate="print"/>
        <a:srcRect/>
        <a:stretch>
          <a:fillRect/>
        </a:stretch>
      </xdr:blipFill>
      <xdr:spPr bwMode="auto">
        <a:xfrm>
          <a:off x="1138934" y="2469116"/>
          <a:ext cx="2831922" cy="1607691"/>
        </a:xfrm>
        <a:prstGeom prst="rect">
          <a:avLst/>
        </a:prstGeom>
        <a:noFill/>
        <a:ln w="9525">
          <a:noFill/>
          <a:miter lim="800000"/>
          <a:headEnd/>
          <a:tailEnd/>
        </a:ln>
      </xdr:spPr>
    </xdr:pic>
    <xdr:clientData/>
  </xdr:twoCellAnchor>
  <xdr:twoCellAnchor>
    <xdr:from>
      <xdr:col>3</xdr:col>
      <xdr:colOff>1783703</xdr:colOff>
      <xdr:row>15</xdr:row>
      <xdr:rowOff>15683</xdr:rowOff>
    </xdr:from>
    <xdr:to>
      <xdr:col>3</xdr:col>
      <xdr:colOff>1888478</xdr:colOff>
      <xdr:row>15</xdr:row>
      <xdr:rowOff>132124</xdr:rowOff>
    </xdr:to>
    <xdr:sp macro="" textlink="">
      <xdr:nvSpPr>
        <xdr:cNvPr id="6" name="Oval 2"/>
        <xdr:cNvSpPr>
          <a:spLocks noChangeArrowheads="1"/>
        </xdr:cNvSpPr>
      </xdr:nvSpPr>
      <xdr:spPr bwMode="auto">
        <a:xfrm>
          <a:off x="2513953" y="2894350"/>
          <a:ext cx="104775" cy="116441"/>
        </a:xfrm>
        <a:prstGeom prst="ellipse">
          <a:avLst/>
        </a:prstGeom>
        <a:solidFill>
          <a:srgbClr val="4F81BD"/>
        </a:solidFill>
        <a:ln w="38100">
          <a:solidFill>
            <a:srgbClr val="F2F2F2"/>
          </a:solidFill>
          <a:round/>
          <a:headEnd/>
          <a:tailEnd/>
        </a:ln>
        <a:effectLst>
          <a:outerShdw dist="28398" dir="3806097" algn="ctr" rotWithShape="0">
            <a:srgbClr val="243F60">
              <a:alpha val="50000"/>
            </a:srgbClr>
          </a:outerShdw>
        </a:effectLst>
      </xdr:spPr>
    </xdr:sp>
    <xdr:clientData/>
  </xdr:twoCellAnchor>
  <xdr:twoCellAnchor editAs="oneCell">
    <xdr:from>
      <xdr:col>12</xdr:col>
      <xdr:colOff>179916</xdr:colOff>
      <xdr:row>6</xdr:row>
      <xdr:rowOff>21165</xdr:rowOff>
    </xdr:from>
    <xdr:to>
      <xdr:col>15</xdr:col>
      <xdr:colOff>2490893</xdr:colOff>
      <xdr:row>9</xdr:row>
      <xdr:rowOff>129709</xdr:rowOff>
    </xdr:to>
    <xdr:pic>
      <xdr:nvPicPr>
        <xdr:cNvPr id="7" name="6 - Εικόνα"/>
        <xdr:cNvPicPr/>
      </xdr:nvPicPr>
      <xdr:blipFill>
        <a:blip xmlns:r="http://schemas.openxmlformats.org/officeDocument/2006/relationships" r:embed="rId3" cstate="print"/>
        <a:srcRect/>
        <a:stretch>
          <a:fillRect/>
        </a:stretch>
      </xdr:blipFill>
      <xdr:spPr bwMode="auto">
        <a:xfrm>
          <a:off x="5342466" y="1145115"/>
          <a:ext cx="5282777" cy="68004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192613</xdr:colOff>
      <xdr:row>4</xdr:row>
      <xdr:rowOff>86783</xdr:rowOff>
    </xdr:from>
    <xdr:to>
      <xdr:col>11</xdr:col>
      <xdr:colOff>354959</xdr:colOff>
      <xdr:row>39</xdr:row>
      <xdr:rowOff>10583</xdr:rowOff>
    </xdr:to>
    <xdr:sp macro="" textlink="">
      <xdr:nvSpPr>
        <xdr:cNvPr id="2" name="1 - TextBox"/>
        <xdr:cNvSpPr txBox="1"/>
      </xdr:nvSpPr>
      <xdr:spPr>
        <a:xfrm>
          <a:off x="2034113" y="848783"/>
          <a:ext cx="5073013" cy="65913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a:p>
          <a:r>
            <a:rPr lang="en-US" sz="1100" b="1"/>
            <a:t>SYNOPSIS of the EARNINGS ESTIMATES REPORT by VRS</a:t>
          </a:r>
        </a:p>
        <a:p>
          <a:r>
            <a:rPr lang="en-US" sz="1100">
              <a:solidFill>
                <a:schemeClr val="dk1"/>
              </a:solidFill>
              <a:latin typeface="+mn-lt"/>
              <a:ea typeface="+mn-ea"/>
              <a:cs typeface="+mn-cs"/>
            </a:rPr>
            <a:t> </a:t>
          </a:r>
          <a:endParaRPr lang="el-GR" sz="1100">
            <a:solidFill>
              <a:schemeClr val="dk1"/>
            </a:solidFill>
            <a:latin typeface="+mn-lt"/>
            <a:ea typeface="+mn-ea"/>
            <a:cs typeface="+mn-cs"/>
          </a:endParaRPr>
        </a:p>
        <a:p>
          <a:r>
            <a:rPr lang="en-US" sz="1100" b="1">
              <a:solidFill>
                <a:schemeClr val="dk1"/>
              </a:solidFill>
              <a:latin typeface="+mn-lt"/>
              <a:ea typeface="+mn-ea"/>
              <a:cs typeface="+mn-cs"/>
            </a:rPr>
            <a:t>This report provides estimates on key financial accounts of a selected universe of European listed companies. Estimates refer to the accounts “sales/turnover”, “EBITDA” (earnings before interest, taxes, depreciation and amortization), “earnings after taxes and minorities” and “equity” for the period </a:t>
          </a:r>
          <a:r>
            <a:rPr lang="en-US" sz="1100" b="1" u="sng">
              <a:solidFill>
                <a:schemeClr val="dk1"/>
              </a:solidFill>
              <a:latin typeface="+mn-lt"/>
              <a:ea typeface="+mn-ea"/>
              <a:cs typeface="+mn-cs"/>
            </a:rPr>
            <a:t>2018 - 2019</a:t>
          </a:r>
          <a:r>
            <a:rPr lang="en-US" sz="1100" b="1">
              <a:solidFill>
                <a:schemeClr val="dk1"/>
              </a:solidFill>
              <a:latin typeface="+mn-lt"/>
              <a:ea typeface="+mn-ea"/>
              <a:cs typeface="+mn-cs"/>
            </a:rPr>
            <a:t>.</a:t>
          </a:r>
          <a:r>
            <a:rPr lang="en-US" sz="1100">
              <a:solidFill>
                <a:schemeClr val="dk1"/>
              </a:solidFill>
              <a:latin typeface="+mn-lt"/>
              <a:ea typeface="+mn-ea"/>
              <a:cs typeface="+mn-cs"/>
            </a:rPr>
            <a:t> In addition historical accounts are presented for the period 2010 – 2017.</a:t>
          </a:r>
          <a:endParaRPr lang="el-GR" sz="1100">
            <a:solidFill>
              <a:schemeClr val="dk1"/>
            </a:solidFill>
            <a:latin typeface="+mn-lt"/>
            <a:ea typeface="+mn-ea"/>
            <a:cs typeface="+mn-cs"/>
          </a:endParaRPr>
        </a:p>
        <a:p>
          <a:r>
            <a:rPr lang="en-US" sz="1100">
              <a:solidFill>
                <a:schemeClr val="dk1"/>
              </a:solidFill>
              <a:latin typeface="+mn-lt"/>
              <a:ea typeface="+mn-ea"/>
              <a:cs typeface="+mn-cs"/>
            </a:rPr>
            <a:t>Estimates are drawn on the basis of the historical consolidated financial accounts of the selected European listed companies. Historical accounts are based on International Financial Reporting Standards (IFRS) and / or other official national / local standards. VRS Research Team prepares the earnings estimates following company visits to the companies covered and / or communication with their management. There are also cases of listed companies providing guidance with regard to key financial performance metrics (such as revenue, profitability, etc.). The estimates presented in this report reflect exclusively the judgment of VRS equity analysts.</a:t>
          </a:r>
          <a:endParaRPr lang="el-GR" sz="1100">
            <a:solidFill>
              <a:schemeClr val="dk1"/>
            </a:solidFill>
            <a:latin typeface="+mn-lt"/>
            <a:ea typeface="+mn-ea"/>
            <a:cs typeface="+mn-cs"/>
          </a:endParaRPr>
        </a:p>
        <a:p>
          <a:r>
            <a:rPr lang="en-US" sz="1100">
              <a:solidFill>
                <a:schemeClr val="dk1"/>
              </a:solidFill>
              <a:latin typeface="+mn-lt"/>
              <a:ea typeface="+mn-ea"/>
              <a:cs typeface="+mn-cs"/>
            </a:rPr>
            <a:t>Companies covered are the following (in alphabetical order):    </a:t>
          </a:r>
          <a:endParaRPr lang="el-GR" sz="1100">
            <a:solidFill>
              <a:schemeClr val="dk1"/>
            </a:solidFill>
            <a:latin typeface="+mn-lt"/>
            <a:ea typeface="+mn-ea"/>
            <a:cs typeface="+mn-cs"/>
          </a:endParaRPr>
        </a:p>
        <a:p>
          <a:r>
            <a:rPr lang="en-US" sz="1100">
              <a:solidFill>
                <a:schemeClr val="dk1"/>
              </a:solidFill>
              <a:latin typeface="+mn-lt"/>
              <a:ea typeface="+mn-ea"/>
              <a:cs typeface="+mn-cs"/>
            </a:rPr>
            <a:t>BAYER</a:t>
          </a:r>
          <a:endParaRPr lang="el-GR" sz="1100">
            <a:solidFill>
              <a:schemeClr val="dk1"/>
            </a:solidFill>
            <a:latin typeface="+mn-lt"/>
            <a:ea typeface="+mn-ea"/>
            <a:cs typeface="+mn-cs"/>
          </a:endParaRPr>
        </a:p>
        <a:p>
          <a:r>
            <a:rPr lang="en-US" sz="1100">
              <a:solidFill>
                <a:schemeClr val="dk1"/>
              </a:solidFill>
              <a:latin typeface="+mn-lt"/>
              <a:ea typeface="+mn-ea"/>
              <a:cs typeface="+mn-cs"/>
            </a:rPr>
            <a:t>BMW</a:t>
          </a:r>
          <a:endParaRPr lang="el-GR" sz="1100">
            <a:solidFill>
              <a:schemeClr val="dk1"/>
            </a:solidFill>
            <a:latin typeface="+mn-lt"/>
            <a:ea typeface="+mn-ea"/>
            <a:cs typeface="+mn-cs"/>
          </a:endParaRPr>
        </a:p>
        <a:p>
          <a:r>
            <a:rPr lang="en-US" sz="1100">
              <a:solidFill>
                <a:schemeClr val="dk1"/>
              </a:solidFill>
              <a:latin typeface="+mn-lt"/>
              <a:ea typeface="+mn-ea"/>
              <a:cs typeface="+mn-cs"/>
            </a:rPr>
            <a:t>DAIMLER</a:t>
          </a:r>
          <a:endParaRPr lang="el-GR" sz="1100">
            <a:solidFill>
              <a:schemeClr val="dk1"/>
            </a:solidFill>
            <a:latin typeface="+mn-lt"/>
            <a:ea typeface="+mn-ea"/>
            <a:cs typeface="+mn-cs"/>
          </a:endParaRPr>
        </a:p>
        <a:p>
          <a:r>
            <a:rPr lang="en-US" sz="1100">
              <a:solidFill>
                <a:schemeClr val="dk1"/>
              </a:solidFill>
              <a:latin typeface="+mn-lt"/>
              <a:ea typeface="+mn-ea"/>
              <a:cs typeface="+mn-cs"/>
            </a:rPr>
            <a:t>FERRARI</a:t>
          </a:r>
          <a:endParaRPr lang="el-GR" sz="1100">
            <a:solidFill>
              <a:schemeClr val="dk1"/>
            </a:solidFill>
            <a:latin typeface="+mn-lt"/>
            <a:ea typeface="+mn-ea"/>
            <a:cs typeface="+mn-cs"/>
          </a:endParaRPr>
        </a:p>
        <a:p>
          <a:r>
            <a:rPr lang="en-US" sz="1100">
              <a:solidFill>
                <a:schemeClr val="dk1"/>
              </a:solidFill>
              <a:latin typeface="+mn-lt"/>
              <a:ea typeface="+mn-ea"/>
              <a:cs typeface="+mn-cs"/>
            </a:rPr>
            <a:t>FG EUROPE</a:t>
          </a:r>
          <a:endParaRPr lang="el-GR" sz="1100">
            <a:solidFill>
              <a:schemeClr val="dk1"/>
            </a:solidFill>
            <a:latin typeface="+mn-lt"/>
            <a:ea typeface="+mn-ea"/>
            <a:cs typeface="+mn-cs"/>
          </a:endParaRPr>
        </a:p>
        <a:p>
          <a:r>
            <a:rPr lang="en-US" sz="1100">
              <a:solidFill>
                <a:schemeClr val="dk1"/>
              </a:solidFill>
              <a:latin typeface="+mn-lt"/>
              <a:ea typeface="+mn-ea"/>
              <a:cs typeface="+mn-cs"/>
            </a:rPr>
            <a:t>FOURLIS</a:t>
          </a:r>
          <a:endParaRPr lang="el-GR" sz="1100">
            <a:solidFill>
              <a:schemeClr val="dk1"/>
            </a:solidFill>
            <a:latin typeface="+mn-lt"/>
            <a:ea typeface="+mn-ea"/>
            <a:cs typeface="+mn-cs"/>
          </a:endParaRPr>
        </a:p>
        <a:p>
          <a:r>
            <a:rPr lang="en-US" sz="1100">
              <a:solidFill>
                <a:schemeClr val="dk1"/>
              </a:solidFill>
              <a:latin typeface="+mn-lt"/>
              <a:ea typeface="+mn-ea"/>
              <a:cs typeface="+mn-cs"/>
            </a:rPr>
            <a:t>HEL. PETROLEUM (ELPE)</a:t>
          </a:r>
          <a:endParaRPr lang="el-GR" sz="1100">
            <a:solidFill>
              <a:schemeClr val="dk1"/>
            </a:solidFill>
            <a:latin typeface="+mn-lt"/>
            <a:ea typeface="+mn-ea"/>
            <a:cs typeface="+mn-cs"/>
          </a:endParaRPr>
        </a:p>
        <a:p>
          <a:r>
            <a:rPr lang="en-US" sz="1100">
              <a:solidFill>
                <a:schemeClr val="dk1"/>
              </a:solidFill>
              <a:latin typeface="+mn-lt"/>
              <a:ea typeface="+mn-ea"/>
              <a:cs typeface="+mn-cs"/>
            </a:rPr>
            <a:t>HENKEL</a:t>
          </a:r>
          <a:endParaRPr lang="el-GR" sz="1100">
            <a:solidFill>
              <a:schemeClr val="dk1"/>
            </a:solidFill>
            <a:latin typeface="+mn-lt"/>
            <a:ea typeface="+mn-ea"/>
            <a:cs typeface="+mn-cs"/>
          </a:endParaRPr>
        </a:p>
        <a:p>
          <a:r>
            <a:rPr lang="en-US" sz="1100">
              <a:solidFill>
                <a:schemeClr val="dk1"/>
              </a:solidFill>
              <a:latin typeface="+mn-lt"/>
              <a:ea typeface="+mn-ea"/>
              <a:cs typeface="+mn-cs"/>
            </a:rPr>
            <a:t>KRI-KRI</a:t>
          </a:r>
          <a:endParaRPr lang="el-GR" sz="1100">
            <a:solidFill>
              <a:schemeClr val="dk1"/>
            </a:solidFill>
            <a:latin typeface="+mn-lt"/>
            <a:ea typeface="+mn-ea"/>
            <a:cs typeface="+mn-cs"/>
          </a:endParaRPr>
        </a:p>
        <a:p>
          <a:r>
            <a:rPr lang="en-US" sz="1100">
              <a:solidFill>
                <a:schemeClr val="dk1"/>
              </a:solidFill>
              <a:latin typeface="+mn-lt"/>
              <a:ea typeface="+mn-ea"/>
              <a:cs typeface="+mn-cs"/>
            </a:rPr>
            <a:t>MOTOR OIL</a:t>
          </a:r>
          <a:endParaRPr lang="el-GR" sz="1100">
            <a:solidFill>
              <a:schemeClr val="dk1"/>
            </a:solidFill>
            <a:latin typeface="+mn-lt"/>
            <a:ea typeface="+mn-ea"/>
            <a:cs typeface="+mn-cs"/>
          </a:endParaRPr>
        </a:p>
        <a:p>
          <a:r>
            <a:rPr lang="en-US" sz="1100">
              <a:solidFill>
                <a:schemeClr val="dk1"/>
              </a:solidFill>
              <a:latin typeface="+mn-lt"/>
              <a:ea typeface="+mn-ea"/>
              <a:cs typeface="+mn-cs"/>
            </a:rPr>
            <a:t>OPAP</a:t>
          </a:r>
          <a:endParaRPr lang="el-GR" sz="1100">
            <a:solidFill>
              <a:schemeClr val="dk1"/>
            </a:solidFill>
            <a:latin typeface="+mn-lt"/>
            <a:ea typeface="+mn-ea"/>
            <a:cs typeface="+mn-cs"/>
          </a:endParaRPr>
        </a:p>
        <a:p>
          <a:r>
            <a:rPr lang="en-US" sz="1100">
              <a:solidFill>
                <a:schemeClr val="dk1"/>
              </a:solidFill>
              <a:latin typeface="+mn-lt"/>
              <a:ea typeface="+mn-ea"/>
              <a:cs typeface="+mn-cs"/>
            </a:rPr>
            <a:t>PHILIPS</a:t>
          </a:r>
          <a:endParaRPr lang="el-GR" sz="1100">
            <a:solidFill>
              <a:schemeClr val="dk1"/>
            </a:solidFill>
            <a:latin typeface="+mn-lt"/>
            <a:ea typeface="+mn-ea"/>
            <a:cs typeface="+mn-cs"/>
          </a:endParaRPr>
        </a:p>
        <a:p>
          <a:r>
            <a:rPr lang="en-US" sz="1100">
              <a:solidFill>
                <a:schemeClr val="dk1"/>
              </a:solidFill>
              <a:latin typeface="+mn-lt"/>
              <a:ea typeface="+mn-ea"/>
              <a:cs typeface="+mn-cs"/>
            </a:rPr>
            <a:t>QUEST</a:t>
          </a:r>
          <a:endParaRPr lang="el-GR" sz="1100">
            <a:solidFill>
              <a:schemeClr val="dk1"/>
            </a:solidFill>
            <a:latin typeface="+mn-lt"/>
            <a:ea typeface="+mn-ea"/>
            <a:cs typeface="+mn-cs"/>
          </a:endParaRPr>
        </a:p>
        <a:p>
          <a:r>
            <a:rPr lang="en-US" sz="1100">
              <a:solidFill>
                <a:schemeClr val="dk1"/>
              </a:solidFill>
              <a:latin typeface="+mn-lt"/>
              <a:ea typeface="+mn-ea"/>
              <a:cs typeface="+mn-cs"/>
            </a:rPr>
            <a:t>SARANTIS</a:t>
          </a:r>
          <a:endParaRPr lang="el-GR" sz="1100">
            <a:solidFill>
              <a:schemeClr val="dk1"/>
            </a:solidFill>
            <a:latin typeface="+mn-lt"/>
            <a:ea typeface="+mn-ea"/>
            <a:cs typeface="+mn-cs"/>
          </a:endParaRPr>
        </a:p>
        <a:p>
          <a:r>
            <a:rPr lang="en-US" sz="1100">
              <a:solidFill>
                <a:schemeClr val="dk1"/>
              </a:solidFill>
              <a:latin typeface="+mn-lt"/>
              <a:ea typeface="+mn-ea"/>
              <a:cs typeface="+mn-cs"/>
            </a:rPr>
            <a:t>SIEMENS</a:t>
          </a:r>
          <a:endParaRPr lang="el-GR" sz="1100">
            <a:solidFill>
              <a:schemeClr val="dk1"/>
            </a:solidFill>
            <a:latin typeface="+mn-lt"/>
            <a:ea typeface="+mn-ea"/>
            <a:cs typeface="+mn-cs"/>
          </a:endParaRPr>
        </a:p>
        <a:p>
          <a:r>
            <a:rPr lang="en-US" sz="1100">
              <a:solidFill>
                <a:schemeClr val="dk1"/>
              </a:solidFill>
              <a:latin typeface="+mn-lt"/>
              <a:ea typeface="+mn-ea"/>
              <a:cs typeface="+mn-cs"/>
            </a:rPr>
            <a:t>SOLVAY</a:t>
          </a:r>
          <a:endParaRPr lang="el-GR" sz="1100">
            <a:solidFill>
              <a:schemeClr val="dk1"/>
            </a:solidFill>
            <a:latin typeface="+mn-lt"/>
            <a:ea typeface="+mn-ea"/>
            <a:cs typeface="+mn-cs"/>
          </a:endParaRPr>
        </a:p>
        <a:p>
          <a:r>
            <a:rPr lang="en-US" sz="1100">
              <a:solidFill>
                <a:schemeClr val="dk1"/>
              </a:solidFill>
              <a:latin typeface="+mn-lt"/>
              <a:ea typeface="+mn-ea"/>
              <a:cs typeface="+mn-cs"/>
            </a:rPr>
            <a:t>VOLKSWAGEN</a:t>
          </a:r>
          <a:endParaRPr lang="el-GR" sz="1100">
            <a:solidFill>
              <a:schemeClr val="dk1"/>
            </a:solidFill>
            <a:latin typeface="+mn-lt"/>
            <a:ea typeface="+mn-ea"/>
            <a:cs typeface="+mn-cs"/>
          </a:endParaRPr>
        </a:p>
        <a:p>
          <a:r>
            <a:rPr lang="en-US" sz="1100">
              <a:solidFill>
                <a:schemeClr val="dk1"/>
              </a:solidFill>
              <a:latin typeface="+mn-lt"/>
              <a:ea typeface="+mn-ea"/>
              <a:cs typeface="+mn-cs"/>
            </a:rPr>
            <a:t>VOLVO</a:t>
          </a:r>
          <a:endParaRPr lang="el-GR" sz="1100">
            <a:solidFill>
              <a:schemeClr val="dk1"/>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190497</xdr:colOff>
      <xdr:row>46</xdr:row>
      <xdr:rowOff>153401</xdr:rowOff>
    </xdr:from>
    <xdr:to>
      <xdr:col>5</xdr:col>
      <xdr:colOff>482764</xdr:colOff>
      <xdr:row>138</xdr:row>
      <xdr:rowOff>0</xdr:rowOff>
    </xdr:to>
    <xdr:sp macro="" textlink="">
      <xdr:nvSpPr>
        <xdr:cNvPr id="1025" name="Text Box 1"/>
        <xdr:cNvSpPr txBox="1">
          <a:spLocks noChangeArrowheads="1"/>
        </xdr:cNvSpPr>
      </xdr:nvSpPr>
      <xdr:spPr bwMode="auto">
        <a:xfrm>
          <a:off x="440528" y="9071182"/>
          <a:ext cx="7209799" cy="17182099"/>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r>
            <a:rPr lang="en-US" sz="1100" b="1">
              <a:latin typeface="+mn-lt"/>
              <a:ea typeface="+mn-ea"/>
              <a:cs typeface="+mn-cs"/>
            </a:rPr>
            <a:t>VRS (VALUATION &amp; RESEARCH SPECIALISTS)</a:t>
          </a:r>
          <a:endParaRPr lang="el-GR" sz="1100">
            <a:latin typeface="+mn-lt"/>
            <a:ea typeface="+mn-ea"/>
            <a:cs typeface="+mn-cs"/>
          </a:endParaRPr>
        </a:p>
        <a:p>
          <a:r>
            <a:rPr lang="en-US" sz="1100">
              <a:latin typeface="+mn-lt"/>
              <a:ea typeface="+mn-ea"/>
              <a:cs typeface="+mn-cs"/>
            </a:rPr>
            <a:t>Equity Research, Corporate Valuation &amp; Financial Consultancy </a:t>
          </a:r>
          <a:endParaRPr lang="el-GR" sz="1100">
            <a:latin typeface="+mn-lt"/>
            <a:ea typeface="+mn-ea"/>
            <a:cs typeface="+mn-cs"/>
          </a:endParaRPr>
        </a:p>
        <a:p>
          <a:r>
            <a:rPr lang="en-US" sz="1100">
              <a:latin typeface="+mn-lt"/>
              <a:ea typeface="+mn-ea"/>
              <a:cs typeface="+mn-cs"/>
            </a:rPr>
            <a:t>104 Aolou St., 105 64 Athens, Greece, Tel. +30 210 32 19 557,</a:t>
          </a:r>
          <a:endParaRPr lang="el-GR" sz="1100">
            <a:latin typeface="+mn-lt"/>
            <a:ea typeface="+mn-ea"/>
            <a:cs typeface="+mn-cs"/>
          </a:endParaRPr>
        </a:p>
        <a:p>
          <a:r>
            <a:rPr lang="en-US" sz="1100">
              <a:latin typeface="+mn-lt"/>
              <a:ea typeface="+mn-ea"/>
              <a:cs typeface="+mn-cs"/>
            </a:rPr>
            <a:t>Fax: +30 210 33 16 358, Email: info@vrs.gr</a:t>
          </a:r>
          <a:r>
            <a:rPr lang="en-US" sz="1100" baseline="0">
              <a:latin typeface="+mn-lt"/>
              <a:ea typeface="+mn-ea"/>
              <a:cs typeface="+mn-cs"/>
            </a:rPr>
            <a:t> ;</a:t>
          </a:r>
          <a:r>
            <a:rPr lang="en-US" sz="1100">
              <a:latin typeface="+mn-lt"/>
              <a:ea typeface="+mn-ea"/>
              <a:cs typeface="+mn-cs"/>
            </a:rPr>
            <a:t> info@valueinvest.gr</a:t>
          </a:r>
          <a:endParaRPr lang="el-GR" sz="1100">
            <a:latin typeface="+mn-lt"/>
          </a:endParaRPr>
        </a:p>
        <a:p>
          <a:r>
            <a:rPr lang="en-US" sz="1100">
              <a:latin typeface="+mn-lt"/>
              <a:ea typeface="+mn-ea"/>
              <a:cs typeface="+mn-cs"/>
            </a:rPr>
            <a:t>Web: www.vrs.gr ; www.valueinvest.gr</a:t>
          </a:r>
          <a:r>
            <a:rPr lang="en-US" sz="1100" baseline="0">
              <a:latin typeface="+mn-lt"/>
              <a:ea typeface="+mn-ea"/>
              <a:cs typeface="+mn-cs"/>
            </a:rPr>
            <a:t> ; www.iraj.gr</a:t>
          </a:r>
          <a:endParaRPr lang="en-GB" sz="1100" b="0" i="0" u="none" strike="noStrike" baseline="0">
            <a:solidFill>
              <a:srgbClr val="000000"/>
            </a:solidFill>
            <a:latin typeface="+mn-lt"/>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1100" b="0" i="0" u="none" strike="noStrike" baseline="0">
            <a:solidFill>
              <a:srgbClr val="000000"/>
            </a:solidFill>
            <a:latin typeface="Arial" pitchFamily="34" charset="0"/>
            <a:cs typeface="Arial" pitchFamily="34" charset="0"/>
          </a:endParaRPr>
        </a:p>
        <a:p>
          <a:pPr algn="l" rtl="0">
            <a:defRPr sz="1000"/>
          </a:pPr>
          <a:r>
            <a:rPr lang="en-GB" sz="1100" b="1" i="0" u="none" strike="noStrike" baseline="0">
              <a:solidFill>
                <a:srgbClr val="000000"/>
              </a:solidFill>
              <a:latin typeface="Arial" pitchFamily="34" charset="0"/>
              <a:cs typeface="Arial" pitchFamily="34" charset="0"/>
            </a:rPr>
            <a:t>DISCLOSURE STATEMENT (1)</a:t>
          </a:r>
          <a:endParaRPr lang="en-GB" sz="1100" b="0" i="0" u="none" strike="noStrike" baseline="0">
            <a:solidFill>
              <a:srgbClr val="000000"/>
            </a:solidFill>
            <a:latin typeface="Arial" pitchFamily="34" charset="0"/>
            <a:cs typeface="Arial" pitchFamily="34" charset="0"/>
          </a:endParaRPr>
        </a:p>
        <a:p>
          <a:pPr rtl="0" fontAlgn="base"/>
          <a:endParaRPr lang="en-GB" sz="1100" b="0" i="0" baseline="0">
            <a:latin typeface="Arial" pitchFamily="34" charset="0"/>
            <a:ea typeface="+mn-ea"/>
            <a:cs typeface="Arial" pitchFamily="34" charset="0"/>
          </a:endParaRPr>
        </a:p>
        <a:p>
          <a:pPr rtl="0"/>
          <a:r>
            <a:rPr lang="en-GB" sz="1100" b="0" i="0" baseline="0">
              <a:latin typeface="Arial" pitchFamily="34" charset="0"/>
              <a:ea typeface="+mn-ea"/>
              <a:cs typeface="Arial" pitchFamily="34" charset="0"/>
            </a:rPr>
            <a:t>VALUATION &amp; RESEARCH SPECIALISTS (VRS) </a:t>
          </a:r>
          <a:r>
            <a:rPr lang="en-US" sz="1100" b="0" i="0">
              <a:latin typeface="Arial" pitchFamily="34" charset="0"/>
              <a:ea typeface="+mn-ea"/>
              <a:cs typeface="Arial" pitchFamily="34" charset="0"/>
            </a:rPr>
            <a:t>is an independent Financial Research &amp; Consulting Firm based in Athens, Greece, providing advanced equity research and valuation reports as well as value-related advisory services to local and international institutions, business entities and individual clients. VRS services include valuations of intangible assets, business enterprises, and fixed assets.</a:t>
          </a:r>
          <a:r>
            <a:rPr lang="en-GB" sz="1100" b="0" i="0" baseline="0">
              <a:latin typeface="Arial" pitchFamily="34" charset="0"/>
              <a:ea typeface="+mn-ea"/>
              <a:cs typeface="Arial" pitchFamily="34" charset="0"/>
            </a:rPr>
            <a:t> VRS’s focus business is in providing independent equity research to its institutional and retail clients / subscribers.</a:t>
          </a:r>
          <a:endParaRPr lang="el-GR" sz="1100">
            <a:latin typeface="Arial" pitchFamily="34" charset="0"/>
            <a:cs typeface="Arial" pitchFamily="34" charset="0"/>
          </a:endParaRPr>
        </a:p>
        <a:p>
          <a:pPr algn="l" rtl="0">
            <a:defRPr sz="1000"/>
          </a:pPr>
          <a:endParaRPr lang="en-GB" sz="1100" b="0" i="0" u="none" strike="noStrike" baseline="0">
            <a:solidFill>
              <a:srgbClr val="000000"/>
            </a:solidFill>
            <a:latin typeface="Arial" pitchFamily="34" charset="0"/>
            <a:cs typeface="Arial" pitchFamily="34" charset="0"/>
          </a:endParaRPr>
        </a:p>
        <a:p>
          <a:pPr algn="l" rtl="0">
            <a:defRPr sz="1000"/>
          </a:pPr>
          <a:r>
            <a:rPr lang="en-GB" sz="1100" b="1" i="0" u="none" strike="noStrike" baseline="0">
              <a:solidFill>
                <a:srgbClr val="000000"/>
              </a:solidFill>
              <a:latin typeface="Arial" pitchFamily="34" charset="0"/>
              <a:cs typeface="Arial" pitchFamily="34" charset="0"/>
            </a:rPr>
            <a:t>VRS is not a brokerage firm and does not trade in securities of any kind. VRS is not an investment bank and does not act as an underwriter for any type of securities.</a:t>
          </a:r>
        </a:p>
        <a:p>
          <a:pPr algn="l" rtl="0">
            <a:defRPr sz="1000"/>
          </a:pPr>
          <a:endParaRPr lang="en-GB" sz="1100" b="0" i="0" u="none" strike="noStrike" baseline="0">
            <a:solidFill>
              <a:srgbClr val="000000"/>
            </a:solidFill>
            <a:latin typeface="Arial" pitchFamily="34" charset="0"/>
            <a:cs typeface="Arial" pitchFamily="34" charset="0"/>
          </a:endParaRPr>
        </a:p>
        <a:p>
          <a:pPr algn="l" rtl="0">
            <a:defRPr sz="1000"/>
          </a:pPr>
          <a:r>
            <a:rPr lang="en-GB" sz="1100" b="0" i="0" u="none" strike="noStrike" baseline="0">
              <a:solidFill>
                <a:srgbClr val="000000"/>
              </a:solidFill>
              <a:latin typeface="Arial" pitchFamily="34" charset="0"/>
              <a:cs typeface="Arial" pitchFamily="34" charset="0"/>
            </a:rPr>
            <a:t>VRS accepts fees from the companies it covers and researches (the “covered companies”), and from major financial institutions. The sole purpose of this policy is to defray the cost of researching small and medium capitalization stocks which otherwise receive little research coverage. In this manner VRS can minimize fees to its clients / subscribers and thus broaden investor’s attention to the “covered companies.”</a:t>
          </a:r>
        </a:p>
        <a:p>
          <a:pPr algn="l" rtl="0">
            <a:defRPr sz="1000"/>
          </a:pPr>
          <a:endParaRPr lang="en-GB" sz="1100" b="0" i="0" u="none" strike="noStrike" baseline="0">
            <a:solidFill>
              <a:srgbClr val="000000"/>
            </a:solidFill>
            <a:latin typeface="Arial" pitchFamily="34" charset="0"/>
            <a:cs typeface="Arial" pitchFamily="34" charset="0"/>
          </a:endParaRPr>
        </a:p>
        <a:p>
          <a:pPr algn="l" rtl="0">
            <a:defRPr sz="1000"/>
          </a:pPr>
          <a:r>
            <a:rPr lang="en-GB" sz="1100" b="0" i="0" u="none" strike="noStrike" baseline="0">
              <a:solidFill>
                <a:srgbClr val="000000"/>
              </a:solidFill>
              <a:latin typeface="Arial" pitchFamily="34" charset="0"/>
              <a:cs typeface="Arial" pitchFamily="34" charset="0"/>
            </a:rPr>
            <a:t>VRS analysts are compensated on a per-company basis and not on the basis of their recommendations. Analysts are not allowed to solicit prospective “covered companies” for research coverage by VRS and are not allowed to accept any fees or other consideration from the companies they cover for VRS. Analysts are also not allowed to trade in the shares, warrants, convertible securities, or options of companies they cover for VRS.</a:t>
          </a:r>
        </a:p>
        <a:p>
          <a:pPr algn="l" rtl="0">
            <a:defRPr sz="1000"/>
          </a:pPr>
          <a:endParaRPr lang="en-GB" sz="1100" b="0" i="0" u="none" strike="noStrike" baseline="0">
            <a:solidFill>
              <a:srgbClr val="000000"/>
            </a:solidFill>
            <a:latin typeface="Arial" pitchFamily="34" charset="0"/>
            <a:cs typeface="Arial" pitchFamily="34" charset="0"/>
          </a:endParaRPr>
        </a:p>
        <a:p>
          <a:pPr algn="l" rtl="0">
            <a:defRPr sz="1000"/>
          </a:pPr>
          <a:r>
            <a:rPr lang="en-GB" sz="1100" b="0" i="0" u="none" strike="noStrike" baseline="0">
              <a:solidFill>
                <a:srgbClr val="000000"/>
              </a:solidFill>
              <a:latin typeface="Arial" pitchFamily="34" charset="0"/>
              <a:cs typeface="Arial" pitchFamily="34" charset="0"/>
            </a:rPr>
            <a:t>Furthermore, VRS, its officers, and directors cannot trade in shares, warrants, convertible securities or options of any of the “covered companies.” VRS accepts payment for research only in cash and will not accept payment in shares, warrants, convertible securities or options of “covered companies” by no means.</a:t>
          </a:r>
        </a:p>
        <a:p>
          <a:pPr algn="l" rtl="0">
            <a:defRPr sz="1000"/>
          </a:pPr>
          <a:endParaRPr lang="en-GB" sz="1100" b="0" i="0" u="none" strike="noStrike" baseline="0">
            <a:solidFill>
              <a:srgbClr val="000000"/>
            </a:solidFill>
            <a:latin typeface="Arial" pitchFamily="34" charset="0"/>
            <a:cs typeface="Arial" pitchFamily="34" charset="0"/>
          </a:endParaRPr>
        </a:p>
        <a:p>
          <a:pPr algn="l" rtl="0">
            <a:defRPr sz="1000"/>
          </a:pPr>
          <a:r>
            <a:rPr lang="en-GB" sz="1100" b="0" i="0" u="none" strike="noStrike" baseline="0">
              <a:solidFill>
                <a:srgbClr val="000000"/>
              </a:solidFill>
              <a:latin typeface="Arial" pitchFamily="34" charset="0"/>
              <a:cs typeface="Arial" pitchFamily="34" charset="0"/>
            </a:rPr>
            <a:t>To ensure complete independence and editorial control over its research, VRS follows certain business practices and compliance procedures, which are also applied internationally. Among other things, fees from “covered companies” are due and payable prior to the commencement of research and, as a contractual right, VRS retains complete editorial control over the research process and the final equity analysis report.</a:t>
          </a:r>
        </a:p>
        <a:p>
          <a:pPr algn="l" rtl="0">
            <a:defRPr sz="1000"/>
          </a:pPr>
          <a:endParaRPr lang="en-GB" sz="1100" b="0" i="0" u="none" strike="noStrike" baseline="0">
            <a:solidFill>
              <a:srgbClr val="000000"/>
            </a:solidFill>
            <a:latin typeface="Arial" pitchFamily="34" charset="0"/>
            <a:cs typeface="Arial" pitchFamily="34" charset="0"/>
          </a:endParaRPr>
        </a:p>
        <a:p>
          <a:pPr algn="l" rtl="0">
            <a:defRPr sz="1000"/>
          </a:pPr>
          <a:r>
            <a:rPr lang="en-GB" sz="1100" b="0" i="0" u="none" strike="noStrike" baseline="0">
              <a:solidFill>
                <a:srgbClr val="000000"/>
              </a:solidFill>
              <a:latin typeface="Arial" pitchFamily="34" charset="0"/>
              <a:cs typeface="Arial" pitchFamily="34" charset="0"/>
            </a:rPr>
            <a:t>Information contained herein is based on data obtained from recognized statistical services, issue reports or communications, or other sources, believed to be reliable. However, such information has not been verified by VRS, and VRS does not make any representation as to its accuracy and completeness. Opinions, estimates, and statements nonfactual in nature expressed in its research represent VRS’s judgment as of the date of its reports, are subject to change without notice and are provided in good faith and without legal responsibility. In addition, there may be instances when fundamental, technical and quantitative opinions, estimates, and statements may not be in concert. Neither the information nor any opinion expressed shall constitute an offer to sell or a solicitation of an offer to buy any shares, warrants, convertible securities or options of “covered companies” by no means.</a:t>
          </a:r>
        </a:p>
        <a:p>
          <a:pPr algn="l"/>
          <a:endParaRPr lang="en-US" sz="1100">
            <a:latin typeface="Arial" pitchFamily="34" charset="0"/>
            <a:ea typeface="+mn-ea"/>
            <a:cs typeface="Arial" pitchFamily="34" charset="0"/>
          </a:endParaRPr>
        </a:p>
        <a:p>
          <a:pPr algn="l"/>
          <a:r>
            <a:rPr lang="en-US" sz="1100">
              <a:latin typeface="Arial" pitchFamily="34" charset="0"/>
              <a:ea typeface="+mn-ea"/>
              <a:cs typeface="Arial" pitchFamily="34" charset="0"/>
            </a:rPr>
            <a:t> </a:t>
          </a:r>
          <a:endParaRPr lang="el-GR" sz="1100">
            <a:latin typeface="Arial" pitchFamily="34" charset="0"/>
            <a:ea typeface="+mn-ea"/>
            <a:cs typeface="Arial" pitchFamily="34" charset="0"/>
          </a:endParaRPr>
        </a:p>
        <a:p>
          <a:pPr algn="l"/>
          <a:r>
            <a:rPr lang="en-US" sz="1100" b="1">
              <a:latin typeface="Arial" pitchFamily="34" charset="0"/>
              <a:ea typeface="+mn-ea"/>
              <a:cs typeface="Arial" pitchFamily="34" charset="0"/>
            </a:rPr>
            <a:t>DISCLOSURE STATEMENT</a:t>
          </a:r>
          <a:r>
            <a:rPr lang="en-GB" sz="1100" b="1">
              <a:latin typeface="Arial" pitchFamily="34" charset="0"/>
              <a:ea typeface="+mn-ea"/>
              <a:cs typeface="Arial" pitchFamily="34" charset="0"/>
            </a:rPr>
            <a:t> (2)</a:t>
          </a:r>
          <a:endParaRPr lang="el-GR" sz="1100">
            <a:latin typeface="Arial" pitchFamily="34" charset="0"/>
            <a:ea typeface="+mn-ea"/>
            <a:cs typeface="Arial" pitchFamily="34" charset="0"/>
          </a:endParaRPr>
        </a:p>
        <a:p>
          <a:pPr algn="l"/>
          <a:r>
            <a:rPr lang="en-US" sz="1100">
              <a:latin typeface="Arial" pitchFamily="34" charset="0"/>
              <a:ea typeface="+mn-ea"/>
              <a:cs typeface="Arial" pitchFamily="34" charset="0"/>
            </a:rPr>
            <a:t> </a:t>
          </a:r>
          <a:endParaRPr lang="el-GR" sz="1100">
            <a:latin typeface="Arial" pitchFamily="34" charset="0"/>
            <a:ea typeface="+mn-ea"/>
            <a:cs typeface="Arial" pitchFamily="34" charset="0"/>
          </a:endParaRPr>
        </a:p>
        <a:p>
          <a:pPr algn="l"/>
          <a:r>
            <a:rPr lang="en-US" sz="1100">
              <a:latin typeface="Arial" pitchFamily="34" charset="0"/>
              <a:ea typeface="+mn-ea"/>
              <a:cs typeface="Arial" pitchFamily="34" charset="0"/>
            </a:rPr>
            <a:t>The current research report as well as other statements that VRS may proceed with may include future statements, regarding the future financial performance of a company or another entity or product, as well as strategies and expectations. Statements about the future may typically include expressions such as “trend”, “prospect”, “opportunity”, “course”, “believe”, “possibly”, “expect”, “current”, “intention”, “estimate”, “forecast”, continuation”, “remain”, “maintain”, “target” and other similar expressions or future or hypothetical verbs such as “will”, “must”, “could”, “may be” and other expressions.</a:t>
          </a:r>
          <a:endParaRPr lang="el-GR" sz="1100">
            <a:latin typeface="Arial" pitchFamily="34" charset="0"/>
            <a:ea typeface="+mn-ea"/>
            <a:cs typeface="Arial" pitchFamily="34" charset="0"/>
          </a:endParaRPr>
        </a:p>
        <a:p>
          <a:pPr algn="l"/>
          <a:r>
            <a:rPr lang="en-GB" sz="1100">
              <a:latin typeface="Arial" pitchFamily="34" charset="0"/>
              <a:ea typeface="+mn-ea"/>
              <a:cs typeface="Arial" pitchFamily="34" charset="0"/>
            </a:rPr>
            <a:t> </a:t>
          </a:r>
          <a:endParaRPr lang="el-GR" sz="1100">
            <a:latin typeface="Arial" pitchFamily="34" charset="0"/>
            <a:ea typeface="+mn-ea"/>
            <a:cs typeface="Arial" pitchFamily="34" charset="0"/>
          </a:endParaRPr>
        </a:p>
        <a:p>
          <a:pPr algn="l"/>
          <a:r>
            <a:rPr lang="en-US" sz="1100">
              <a:latin typeface="Arial" pitchFamily="34" charset="0"/>
              <a:ea typeface="+mn-ea"/>
              <a:cs typeface="Arial" pitchFamily="34" charset="0"/>
            </a:rPr>
            <a:t>VALUATION &amp; RESEARCH SPECIALISTS (VRS) caution that forward-looking statements are subject to numerous assumptions, risks and uncertainties, which change over time. Forward-looking statements speak only as of the date they are made, and VRS assumes no duty to and does not undertake to update forward-looking statements. Actual results could differ materially from those anticipated in forward-looking statements and future results could differ materially from historical performance.</a:t>
          </a:r>
          <a:endParaRPr lang="el-GR" sz="1100">
            <a:latin typeface="Arial" pitchFamily="34" charset="0"/>
            <a:ea typeface="+mn-ea"/>
            <a:cs typeface="Arial" pitchFamily="34" charset="0"/>
          </a:endParaRPr>
        </a:p>
        <a:p>
          <a:pPr algn="l"/>
          <a:r>
            <a:rPr lang="en-US" sz="1100">
              <a:latin typeface="Arial" pitchFamily="34" charset="0"/>
              <a:ea typeface="+mn-ea"/>
              <a:cs typeface="Arial" pitchFamily="34" charset="0"/>
            </a:rPr>
            <a:t> </a:t>
          </a:r>
          <a:endParaRPr lang="el-GR" sz="1100">
            <a:latin typeface="Arial" pitchFamily="34" charset="0"/>
            <a:ea typeface="+mn-ea"/>
            <a:cs typeface="Arial" pitchFamily="34" charset="0"/>
          </a:endParaRPr>
        </a:p>
        <a:p>
          <a:pPr algn="l"/>
          <a:r>
            <a:rPr lang="en-US" sz="1100">
              <a:latin typeface="Arial" pitchFamily="34" charset="0"/>
              <a:ea typeface="+mn-ea"/>
              <a:cs typeface="Arial" pitchFamily="34" charset="0"/>
            </a:rPr>
            <a:t>In addition to factors previously disclosed in VRS reports and those identified elsewhere in this communication, the following factors, among others, could cause actual results to differ materially from forward-looking statements or historical performance: (1) the introduction, withdrawal, success and timing of business initiatives and strategies; (2) changes in political, economic or industry conditions, the interest rate environment or financial and capital markets, which could result in changes in demand for products or services or in the value of assets under management; (3) the impact of increased competition; (4) the impact of capital improvement projects; (5) the impact of future acquisitions or divestitures; (6) the unfavorable resolution of legal proceedings; (7) the extent and timing of any share repurchases; (8) the impact, extent and timing of technological changes and the adequacy of intellectual property protection; (9) the impact of legislative and regulatory actions and reforms and regulatory, supervisory or enforcement actions of government agencies; (10) terrorist activities and international hostilities, which may adversely affect the general economy, domestic and local financial and capital markets, as well as specific industries; (11) the ability to attract and retain highly talented professionals; (12) fluctuations in foreign currency exchange rates; (13) the impact of changes to tax legislation and, generally, the tax position of the covered company.</a:t>
          </a:r>
          <a:endParaRPr lang="el-GR" sz="1100">
            <a:latin typeface="Arial" pitchFamily="34" charset="0"/>
            <a:ea typeface="+mn-ea"/>
            <a:cs typeface="Arial" pitchFamily="34" charset="0"/>
          </a:endParaRPr>
        </a:p>
        <a:p>
          <a:pPr algn="l"/>
          <a:r>
            <a:rPr lang="en-US" sz="1100">
              <a:latin typeface="Arial" pitchFamily="34" charset="0"/>
              <a:ea typeface="+mn-ea"/>
              <a:cs typeface="Arial" pitchFamily="34" charset="0"/>
            </a:rPr>
            <a:t> </a:t>
          </a:r>
        </a:p>
        <a:p>
          <a:pPr algn="l"/>
          <a:endParaRPr lang="el-GR" sz="1100">
            <a:latin typeface="Arial" pitchFamily="34" charset="0"/>
            <a:ea typeface="+mn-ea"/>
            <a:cs typeface="Arial" pitchFamily="34" charset="0"/>
          </a:endParaRPr>
        </a:p>
        <a:p>
          <a:pPr algn="l"/>
          <a:r>
            <a:rPr lang="en-US" sz="1100" b="1">
              <a:latin typeface="Arial" pitchFamily="34" charset="0"/>
              <a:ea typeface="+mn-ea"/>
              <a:cs typeface="Arial" pitchFamily="34" charset="0"/>
            </a:rPr>
            <a:t>COMPLIANCE WITH EU DIRECTIVES and GREEK LAWS</a:t>
          </a:r>
          <a:endParaRPr lang="el-GR" sz="1100">
            <a:latin typeface="Arial" pitchFamily="34" charset="0"/>
            <a:ea typeface="+mn-ea"/>
            <a:cs typeface="Arial" pitchFamily="34" charset="0"/>
          </a:endParaRPr>
        </a:p>
        <a:p>
          <a:pPr algn="l"/>
          <a:r>
            <a:rPr lang="en-US" sz="1100">
              <a:latin typeface="Arial" pitchFamily="34" charset="0"/>
              <a:ea typeface="+mn-ea"/>
              <a:cs typeface="Arial" pitchFamily="34" charset="0"/>
            </a:rPr>
            <a:t> </a:t>
          </a:r>
          <a:endParaRPr lang="el-GR" sz="1100">
            <a:latin typeface="Arial" pitchFamily="34" charset="0"/>
            <a:ea typeface="+mn-ea"/>
            <a:cs typeface="Arial" pitchFamily="34" charset="0"/>
          </a:endParaRPr>
        </a:p>
        <a:p>
          <a:pPr algn="l"/>
          <a:r>
            <a:rPr lang="en-US" sz="1100">
              <a:latin typeface="Arial" pitchFamily="34" charset="0"/>
              <a:ea typeface="+mn-ea"/>
              <a:cs typeface="Arial" pitchFamily="34" charset="0"/>
            </a:rPr>
            <a:t>VRS prepares its equity research reports in a best effort to comply with the provisions of the EU Directive 2003/6/EK of the European Commission (L 339/73/24.12.2003, L 096/16/2003), the Guidelines 2003/125/EK and the Decision 4/347/12.7.2005 of the Hellenic Capital Markets Committee, as well as with the provisions of article 14, Greek Law 3340/2005, and the relevant clarifications with regard to the legal obligations of equity analysts. VRS analysts are certified by the Hellenic Capital Markets Committee. The latter may request from VRS analysts to justify their views and conclusions with regard to this research report.</a:t>
          </a:r>
          <a:endParaRPr lang="el-GR" sz="1100">
            <a:latin typeface="Arial" pitchFamily="34" charset="0"/>
            <a:ea typeface="+mn-ea"/>
            <a:cs typeface="Arial" pitchFamily="34" charset="0"/>
          </a:endParaRPr>
        </a:p>
        <a:p>
          <a:pPr algn="l"/>
          <a:r>
            <a:rPr lang="en-US" sz="1100">
              <a:latin typeface="Arial" pitchFamily="34" charset="0"/>
              <a:ea typeface="+mn-ea"/>
              <a:cs typeface="Arial" pitchFamily="34" charset="0"/>
            </a:rPr>
            <a:t> </a:t>
          </a:r>
          <a:endParaRPr lang="el-GR" sz="1100">
            <a:latin typeface="Arial" pitchFamily="34" charset="0"/>
            <a:ea typeface="+mn-ea"/>
            <a:cs typeface="Arial" pitchFamily="34" charset="0"/>
          </a:endParaRPr>
        </a:p>
        <a:p>
          <a:pPr algn="l"/>
          <a:r>
            <a:rPr lang="en-US" sz="1100" b="1">
              <a:latin typeface="Arial" pitchFamily="34" charset="0"/>
              <a:ea typeface="+mn-ea"/>
              <a:cs typeface="Arial" pitchFamily="34" charset="0"/>
            </a:rPr>
            <a:t>ANALYST CERTIFICATION</a:t>
          </a:r>
          <a:endParaRPr lang="el-GR" sz="1100">
            <a:latin typeface="Arial" pitchFamily="34" charset="0"/>
            <a:ea typeface="+mn-ea"/>
            <a:cs typeface="Arial" pitchFamily="34" charset="0"/>
          </a:endParaRPr>
        </a:p>
        <a:p>
          <a:pPr algn="l"/>
          <a:r>
            <a:rPr lang="en-US" sz="1100">
              <a:latin typeface="Arial" pitchFamily="34" charset="0"/>
              <a:ea typeface="+mn-ea"/>
              <a:cs typeface="Arial" pitchFamily="34" charset="0"/>
            </a:rPr>
            <a:t> </a:t>
          </a:r>
          <a:endParaRPr lang="el-GR" sz="1100">
            <a:latin typeface="Arial" pitchFamily="34" charset="0"/>
            <a:ea typeface="+mn-ea"/>
            <a:cs typeface="Arial" pitchFamily="34" charset="0"/>
          </a:endParaRPr>
        </a:p>
        <a:p>
          <a:pPr algn="l"/>
          <a:r>
            <a:rPr lang="en-US" sz="1100">
              <a:latin typeface="Arial" pitchFamily="34" charset="0"/>
              <a:ea typeface="+mn-ea"/>
              <a:cs typeface="Arial" pitchFamily="34" charset="0"/>
            </a:rPr>
            <a:t>The views expressed in this report accurately reflect the personal views of the undersigned analyst(s) about the subject issuer and the securities of the issuer. In addition, the undersigned lead analyst(s) has not and will not receive any compensation for providing a specific recommendation or view in this research report.</a:t>
          </a:r>
          <a:endParaRPr lang="el-GR" sz="1100">
            <a:latin typeface="Arial" pitchFamily="34" charset="0"/>
            <a:ea typeface="+mn-ea"/>
            <a:cs typeface="Arial" pitchFamily="34" charset="0"/>
          </a:endParaRPr>
        </a:p>
        <a:p>
          <a:pPr algn="l" rtl="0">
            <a:defRPr sz="1000"/>
          </a:pPr>
          <a:endParaRPr lang="en-GB" sz="1100" b="0" i="0" u="none" strike="noStrike" baseline="0">
            <a:solidFill>
              <a:srgbClr val="000000"/>
            </a:solidFill>
            <a:latin typeface="Arial" pitchFamily="34" charset="0"/>
            <a:cs typeface="Arial" pitchFamily="34" charset="0"/>
          </a:endParaRPr>
        </a:p>
        <a:p>
          <a:pPr algn="l" rtl="0">
            <a:defRPr sz="1000"/>
          </a:pPr>
          <a:endParaRPr lang="en-GB" sz="11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r>
            <a:rPr lang="en-GB" sz="1000" b="0" i="0" u="none" strike="noStrike" baseline="0">
              <a:solidFill>
                <a:srgbClr val="000000"/>
              </a:solidFill>
              <a:latin typeface="+mn-lt"/>
              <a:cs typeface="Times New Roman"/>
            </a:rPr>
            <a:t> </a:t>
          </a:r>
        </a:p>
      </xdr:txBody>
    </xdr:sp>
    <xdr:clientData/>
  </xdr:twoCellAnchor>
  <xdr:twoCellAnchor editAs="oneCell">
    <xdr:from>
      <xdr:col>1</xdr:col>
      <xdr:colOff>168088</xdr:colOff>
      <xdr:row>47</xdr:row>
      <xdr:rowOff>123265</xdr:rowOff>
    </xdr:from>
    <xdr:to>
      <xdr:col>4</xdr:col>
      <xdr:colOff>1449991</xdr:colOff>
      <xdr:row>51</xdr:row>
      <xdr:rowOff>41309</xdr:rowOff>
    </xdr:to>
    <xdr:pic>
      <xdr:nvPicPr>
        <xdr:cNvPr id="6" name="5 - Εικόνα"/>
        <xdr:cNvPicPr/>
      </xdr:nvPicPr>
      <xdr:blipFill>
        <a:blip xmlns:r="http://schemas.openxmlformats.org/officeDocument/2006/relationships" r:embed="rId1" cstate="print"/>
        <a:srcRect/>
        <a:stretch>
          <a:fillRect/>
        </a:stretch>
      </xdr:blipFill>
      <xdr:spPr bwMode="auto">
        <a:xfrm>
          <a:off x="459441" y="9435353"/>
          <a:ext cx="5708227" cy="680044"/>
        </a:xfrm>
        <a:prstGeom prst="rect">
          <a:avLst/>
        </a:prstGeom>
        <a:noFill/>
        <a:ln w="9525">
          <a:noFill/>
          <a:miter lim="800000"/>
          <a:headEnd/>
          <a:tailEnd/>
        </a:ln>
      </xdr:spPr>
    </xdr:pic>
    <xdr:clientData/>
  </xdr:twoCellAnchor>
  <xdr:twoCellAnchor>
    <xdr:from>
      <xdr:col>4</xdr:col>
      <xdr:colOff>2622181</xdr:colOff>
      <xdr:row>53</xdr:row>
      <xdr:rowOff>156883</xdr:rowOff>
    </xdr:from>
    <xdr:to>
      <xdr:col>5</xdr:col>
      <xdr:colOff>392206</xdr:colOff>
      <xdr:row>57</xdr:row>
      <xdr:rowOff>108901</xdr:rowOff>
    </xdr:to>
    <xdr:pic>
      <xdr:nvPicPr>
        <xdr:cNvPr id="7"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838269" y="10611971"/>
          <a:ext cx="705966" cy="714018"/>
        </a:xfrm>
        <a:prstGeom prst="rect">
          <a:avLst/>
        </a:prstGeom>
        <a:noFill/>
        <a:ln w="9525">
          <a:noFill/>
          <a:miter lim="800000"/>
          <a:headEnd/>
          <a:tailEnd/>
        </a:ln>
      </xdr:spPr>
    </xdr:pic>
    <xdr:clientData/>
  </xdr:twoCellAnchor>
  <xdr:twoCellAnchor>
    <xdr:from>
      <xdr:col>5</xdr:col>
      <xdr:colOff>1421</xdr:colOff>
      <xdr:row>55</xdr:row>
      <xdr:rowOff>109157</xdr:rowOff>
    </xdr:from>
    <xdr:to>
      <xdr:col>5</xdr:col>
      <xdr:colOff>100853</xdr:colOff>
      <xdr:row>56</xdr:row>
      <xdr:rowOff>11207</xdr:rowOff>
    </xdr:to>
    <xdr:sp macro="" textlink="">
      <xdr:nvSpPr>
        <xdr:cNvPr id="8" name="Oval 2"/>
        <xdr:cNvSpPr>
          <a:spLocks noChangeArrowheads="1"/>
        </xdr:cNvSpPr>
      </xdr:nvSpPr>
      <xdr:spPr bwMode="auto">
        <a:xfrm>
          <a:off x="6153450" y="10945245"/>
          <a:ext cx="99432" cy="92550"/>
        </a:xfrm>
        <a:prstGeom prst="ellipse">
          <a:avLst/>
        </a:prstGeom>
        <a:solidFill>
          <a:srgbClr val="C0504D"/>
        </a:solidFill>
        <a:ln w="38100">
          <a:solidFill>
            <a:srgbClr val="F2F2F2"/>
          </a:solidFill>
          <a:round/>
          <a:headEnd/>
          <a:tailEnd/>
        </a:ln>
        <a:effectLst>
          <a:outerShdw dist="28398" dir="3806097" algn="ctr" rotWithShape="0">
            <a:srgbClr val="622423">
              <a:alpha val="50000"/>
            </a:srgbClr>
          </a:outerShdw>
        </a:effec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Roaming/Microsoft/Excel/Documents%20and%20Settings/panagiotis/Local%20Settings/Temporary%20Internet%20Files/OLK98/_BVIC_European_Real_Estate_Cos_Valuatio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ROCHE%20Flash%20Note%20by%20VRS%202014\WASTE%20SOLUTIONS%20Business%20Plan%20by%20V%20R%20S\Documents%20and%20Settings\panagiotis\Local%20Settings\Temporary%20Internet%20Files\OLK98\_BVIC_European_Real_Estate_Cos_Valuation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ig Table"/>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ig Table"/>
    </sheetNames>
    <sheetDataSet>
      <sheetData sheetId="0"/>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C1:DA24"/>
  <sheetViews>
    <sheetView showGridLines="0" zoomScale="90" zoomScaleNormal="90" workbookViewId="0">
      <selection activeCell="Q8" sqref="Q8"/>
    </sheetView>
  </sheetViews>
  <sheetFormatPr defaultColWidth="9.140625" defaultRowHeight="15"/>
  <cols>
    <col min="1" max="3" width="3.7109375" style="48" customWidth="1"/>
    <col min="4" max="4" width="36.5703125" style="48" customWidth="1"/>
    <col min="5" max="12" width="3.7109375" style="48" customWidth="1"/>
    <col min="13" max="13" width="3.7109375" style="49" customWidth="1"/>
    <col min="14" max="14" width="23.85546875" style="48" customWidth="1"/>
    <col min="15" max="15" width="17" style="48" customWidth="1"/>
    <col min="16" max="16" width="44" style="48" customWidth="1"/>
    <col min="17" max="17" width="19" style="49" customWidth="1"/>
    <col min="18" max="18" width="9.140625" style="48" customWidth="1"/>
    <col min="19" max="16384" width="9.140625" style="48"/>
  </cols>
  <sheetData>
    <row r="1" spans="3:105" ht="14.25" customHeight="1"/>
    <row r="2" spans="3:105" ht="14.25" customHeight="1"/>
    <row r="3" spans="3:105">
      <c r="O3" s="50"/>
    </row>
    <row r="4" spans="3:105" s="51" customFormat="1">
      <c r="M4" s="52"/>
      <c r="O4" s="53"/>
      <c r="Q4" s="52"/>
    </row>
    <row r="5" spans="3:105" s="51" customFormat="1">
      <c r="M5" s="52"/>
      <c r="O5" s="53"/>
      <c r="Q5" s="52"/>
    </row>
    <row r="6" spans="3:105" s="49" customFormat="1">
      <c r="N6" s="48"/>
      <c r="O6" s="50"/>
      <c r="P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row>
    <row r="7" spans="3:105" s="49" customFormat="1">
      <c r="N7" s="48"/>
      <c r="O7" s="50"/>
      <c r="P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row>
    <row r="8" spans="3:105" s="49" customFormat="1">
      <c r="N8" s="48"/>
      <c r="O8" s="50"/>
      <c r="P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row>
    <row r="9" spans="3:105" s="49" customFormat="1">
      <c r="N9" s="48"/>
      <c r="O9" s="50"/>
      <c r="P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row>
    <row r="10" spans="3:105" s="49" customFormat="1">
      <c r="N10" s="48"/>
      <c r="O10" s="48"/>
      <c r="P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row>
    <row r="11" spans="3:105" s="49" customFormat="1">
      <c r="C11" s="54"/>
      <c r="D11" s="54"/>
      <c r="E11" s="54"/>
      <c r="F11" s="54"/>
      <c r="G11" s="54"/>
      <c r="H11" s="54"/>
      <c r="I11" s="54"/>
      <c r="J11" s="54"/>
      <c r="N11" s="48"/>
      <c r="O11" s="48"/>
      <c r="P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row>
    <row r="12" spans="3:105" s="49" customFormat="1" ht="15.75">
      <c r="C12" s="54"/>
      <c r="D12" s="55"/>
      <c r="E12" s="54"/>
      <c r="F12" s="54"/>
      <c r="G12" s="54"/>
      <c r="H12" s="54"/>
      <c r="I12" s="54"/>
      <c r="J12" s="54"/>
      <c r="N12" s="48"/>
      <c r="O12" s="48"/>
      <c r="P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c r="CA12" s="48"/>
      <c r="CB12" s="48"/>
      <c r="CC12" s="48"/>
      <c r="CD12" s="48"/>
      <c r="CE12" s="48"/>
      <c r="CF12" s="48"/>
      <c r="CG12" s="48"/>
      <c r="CH12" s="48"/>
      <c r="CI12" s="48"/>
      <c r="CJ12" s="48"/>
      <c r="CK12" s="48"/>
      <c r="CL12" s="48"/>
      <c r="CM12" s="48"/>
      <c r="CN12" s="48"/>
      <c r="CO12" s="48"/>
      <c r="CP12" s="48"/>
      <c r="CQ12" s="48"/>
      <c r="CR12" s="48"/>
      <c r="CS12" s="48"/>
      <c r="CT12" s="48"/>
      <c r="CU12" s="48"/>
      <c r="CV12" s="48"/>
      <c r="CW12" s="48"/>
      <c r="CX12" s="48"/>
      <c r="CY12" s="48"/>
      <c r="CZ12" s="48"/>
      <c r="DA12" s="48"/>
    </row>
    <row r="13" spans="3:105" s="49" customFormat="1" ht="15.75">
      <c r="C13" s="54"/>
      <c r="D13" s="55"/>
      <c r="E13" s="54"/>
      <c r="F13" s="54"/>
      <c r="G13" s="54"/>
      <c r="H13" s="54"/>
      <c r="I13" s="54"/>
      <c r="J13" s="54"/>
      <c r="N13" s="48"/>
      <c r="O13" s="48"/>
      <c r="P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c r="BZ13" s="48"/>
      <c r="CA13" s="48"/>
      <c r="CB13" s="48"/>
      <c r="CC13" s="48"/>
      <c r="CD13" s="48"/>
      <c r="CE13" s="48"/>
      <c r="CF13" s="48"/>
      <c r="CG13" s="48"/>
      <c r="CH13" s="48"/>
      <c r="CI13" s="48"/>
      <c r="CJ13" s="48"/>
      <c r="CK13" s="48"/>
      <c r="CL13" s="48"/>
      <c r="CM13" s="48"/>
      <c r="CN13" s="48"/>
      <c r="CO13" s="48"/>
      <c r="CP13" s="48"/>
      <c r="CQ13" s="48"/>
      <c r="CR13" s="48"/>
      <c r="CS13" s="48"/>
      <c r="CT13" s="48"/>
      <c r="CU13" s="48"/>
      <c r="CV13" s="48"/>
      <c r="CW13" s="48"/>
      <c r="CX13" s="48"/>
      <c r="CY13" s="48"/>
      <c r="CZ13" s="48"/>
      <c r="DA13" s="48"/>
    </row>
    <row r="14" spans="3:105" s="49" customFormat="1" ht="15.75">
      <c r="C14" s="54"/>
      <c r="D14" s="55"/>
      <c r="E14" s="54"/>
      <c r="F14" s="54"/>
      <c r="G14" s="54"/>
      <c r="H14" s="54"/>
      <c r="I14" s="54"/>
      <c r="J14" s="54"/>
      <c r="N14" s="48"/>
      <c r="O14" s="48"/>
      <c r="P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48"/>
      <c r="CR14" s="48"/>
      <c r="CS14" s="48"/>
      <c r="CT14" s="48"/>
      <c r="CU14" s="48"/>
      <c r="CV14" s="48"/>
      <c r="CW14" s="48"/>
      <c r="CX14" s="48"/>
      <c r="CY14" s="48"/>
      <c r="CZ14" s="48"/>
      <c r="DA14" s="48"/>
    </row>
    <row r="15" spans="3:105" s="49" customFormat="1" ht="15.75">
      <c r="C15" s="54"/>
      <c r="D15" s="55"/>
      <c r="E15" s="54"/>
      <c r="F15" s="54"/>
      <c r="G15" s="54"/>
      <c r="H15" s="54"/>
      <c r="I15" s="54"/>
      <c r="J15" s="54"/>
      <c r="N15" s="48"/>
      <c r="O15" s="48"/>
      <c r="P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row>
    <row r="16" spans="3:105" s="49" customFormat="1" ht="15.75">
      <c r="C16" s="54"/>
      <c r="D16" s="55"/>
      <c r="E16" s="54"/>
      <c r="F16" s="54"/>
      <c r="G16" s="54"/>
      <c r="H16" s="54"/>
      <c r="I16" s="54"/>
      <c r="J16" s="54"/>
      <c r="N16" s="48"/>
      <c r="O16" s="48"/>
      <c r="P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48"/>
      <c r="CR16" s="48"/>
      <c r="CS16" s="48"/>
      <c r="CT16" s="48"/>
      <c r="CU16" s="48"/>
      <c r="CV16" s="48"/>
      <c r="CW16" s="48"/>
      <c r="CX16" s="48"/>
      <c r="CY16" s="48"/>
      <c r="CZ16" s="48"/>
      <c r="DA16" s="48"/>
    </row>
    <row r="17" spans="3:105" s="49" customFormat="1">
      <c r="C17" s="54"/>
      <c r="D17" s="54"/>
      <c r="E17" s="54"/>
      <c r="F17" s="54"/>
      <c r="G17" s="54"/>
      <c r="H17" s="54"/>
      <c r="I17" s="54"/>
      <c r="J17" s="54"/>
      <c r="N17" s="48"/>
      <c r="O17" s="48"/>
      <c r="P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48"/>
      <c r="CR17" s="48"/>
      <c r="CS17" s="48"/>
      <c r="CT17" s="48"/>
      <c r="CU17" s="48"/>
      <c r="CV17" s="48"/>
      <c r="CW17" s="48"/>
      <c r="CX17" s="48"/>
      <c r="CY17" s="48"/>
      <c r="CZ17" s="48"/>
      <c r="DA17" s="48"/>
    </row>
    <row r="18" spans="3:105" s="49" customFormat="1" ht="15.75">
      <c r="C18" s="54"/>
      <c r="D18" s="55"/>
      <c r="E18" s="54"/>
      <c r="F18" s="54"/>
      <c r="G18" s="54"/>
      <c r="H18" s="54"/>
      <c r="I18" s="54"/>
      <c r="J18" s="54"/>
      <c r="N18" s="48"/>
      <c r="O18" s="48"/>
      <c r="P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48"/>
      <c r="CT18" s="48"/>
      <c r="CU18" s="48"/>
      <c r="CV18" s="48"/>
      <c r="CW18" s="48"/>
      <c r="CX18" s="48"/>
      <c r="CY18" s="48"/>
      <c r="CZ18" s="48"/>
      <c r="DA18" s="48"/>
    </row>
    <row r="19" spans="3:105" s="49" customFormat="1" ht="15.75">
      <c r="C19" s="54"/>
      <c r="D19" s="55"/>
      <c r="E19" s="54"/>
      <c r="F19" s="54"/>
      <c r="G19" s="54"/>
      <c r="H19" s="54"/>
      <c r="I19" s="54"/>
      <c r="J19" s="54"/>
      <c r="N19" s="48"/>
      <c r="O19" s="48"/>
      <c r="P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48"/>
      <c r="CR19" s="48"/>
      <c r="CS19" s="48"/>
      <c r="CT19" s="48"/>
      <c r="CU19" s="48"/>
      <c r="CV19" s="48"/>
      <c r="CW19" s="48"/>
      <c r="CX19" s="48"/>
      <c r="CY19" s="48"/>
      <c r="CZ19" s="48"/>
      <c r="DA19" s="48"/>
    </row>
    <row r="20" spans="3:105" s="49" customFormat="1" ht="15.75">
      <c r="C20" s="54"/>
      <c r="D20" s="55"/>
      <c r="E20" s="54"/>
      <c r="F20" s="54"/>
      <c r="G20" s="54"/>
      <c r="H20" s="54"/>
      <c r="I20" s="54"/>
      <c r="J20" s="54"/>
      <c r="N20" s="48"/>
      <c r="O20" s="48"/>
      <c r="P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row>
    <row r="21" spans="3:105" s="49" customFormat="1" ht="15.75">
      <c r="C21" s="54"/>
      <c r="D21" s="55"/>
      <c r="E21" s="54"/>
      <c r="F21" s="54"/>
      <c r="G21" s="54"/>
      <c r="H21" s="54"/>
      <c r="I21" s="54"/>
      <c r="J21" s="54"/>
      <c r="N21" s="48"/>
      <c r="O21" s="48"/>
      <c r="P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row>
    <row r="22" spans="3:105" ht="15.75">
      <c r="C22" s="54"/>
      <c r="D22" s="55"/>
      <c r="E22" s="54"/>
      <c r="F22" s="54"/>
      <c r="G22" s="54"/>
      <c r="H22" s="54"/>
      <c r="I22" s="54"/>
      <c r="J22" s="54"/>
    </row>
    <row r="23" spans="3:105">
      <c r="C23" s="54"/>
      <c r="D23" s="54"/>
      <c r="E23" s="54"/>
      <c r="F23" s="54"/>
      <c r="G23" s="54"/>
      <c r="H23" s="54"/>
      <c r="I23" s="54"/>
      <c r="J23" s="54"/>
    </row>
    <row r="24" spans="3:105">
      <c r="C24" s="54"/>
      <c r="D24" s="54"/>
      <c r="E24" s="54"/>
      <c r="F24" s="54"/>
      <c r="G24" s="54"/>
      <c r="H24" s="54"/>
      <c r="I24" s="54"/>
      <c r="J24" s="54"/>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B3:N41"/>
  <sheetViews>
    <sheetView zoomScale="90" zoomScaleNormal="90" workbookViewId="0">
      <selection activeCell="O15" sqref="O15"/>
    </sheetView>
  </sheetViews>
  <sheetFormatPr defaultRowHeight="15"/>
  <sheetData>
    <row r="3" spans="2:14">
      <c r="B3" s="91"/>
      <c r="C3" s="91"/>
      <c r="D3" s="91"/>
      <c r="E3" s="91"/>
      <c r="F3" s="91"/>
      <c r="G3" s="91"/>
      <c r="H3" s="91"/>
      <c r="I3" s="91"/>
      <c r="J3" s="91"/>
      <c r="K3" s="91"/>
      <c r="L3" s="91"/>
      <c r="M3" s="91"/>
      <c r="N3" s="91"/>
    </row>
    <row r="4" spans="2:14">
      <c r="B4" s="91"/>
      <c r="C4" s="91"/>
      <c r="D4" s="91"/>
      <c r="E4" s="91"/>
      <c r="F4" s="91"/>
      <c r="G4" s="91"/>
      <c r="H4" s="91"/>
      <c r="I4" s="91"/>
      <c r="J4" s="91"/>
      <c r="K4" s="91"/>
      <c r="L4" s="91"/>
      <c r="M4" s="91"/>
      <c r="N4" s="91"/>
    </row>
    <row r="5" spans="2:14">
      <c r="B5" s="91"/>
      <c r="C5" s="91"/>
      <c r="D5" s="91"/>
      <c r="E5" s="91"/>
      <c r="F5" s="91"/>
      <c r="G5" s="91"/>
      <c r="H5" s="91"/>
      <c r="I5" s="91"/>
      <c r="J5" s="91"/>
      <c r="K5" s="91"/>
      <c r="L5" s="91"/>
      <c r="M5" s="91"/>
      <c r="N5" s="91"/>
    </row>
    <row r="6" spans="2:14">
      <c r="B6" s="91"/>
      <c r="C6" s="91"/>
      <c r="D6" s="91"/>
      <c r="E6" s="91"/>
      <c r="F6" s="91"/>
      <c r="G6" s="91"/>
      <c r="H6" s="91"/>
      <c r="I6" s="91"/>
      <c r="J6" s="91"/>
      <c r="K6" s="91"/>
      <c r="L6" s="91"/>
      <c r="M6" s="91"/>
      <c r="N6" s="91"/>
    </row>
    <row r="7" spans="2:14">
      <c r="B7" s="91"/>
      <c r="C7" s="91"/>
      <c r="D7" s="91"/>
      <c r="E7" s="91"/>
      <c r="F7" s="91"/>
      <c r="G7" s="91"/>
      <c r="H7" s="91"/>
      <c r="I7" s="91"/>
      <c r="J7" s="91"/>
      <c r="K7" s="91"/>
      <c r="L7" s="91"/>
      <c r="M7" s="91"/>
      <c r="N7" s="91"/>
    </row>
    <row r="8" spans="2:14">
      <c r="B8" s="91"/>
      <c r="C8" s="91"/>
      <c r="D8" s="91"/>
      <c r="E8" s="91"/>
      <c r="F8" s="91"/>
      <c r="G8" s="91"/>
      <c r="H8" s="91"/>
      <c r="I8" s="91"/>
      <c r="J8" s="91"/>
      <c r="K8" s="91"/>
      <c r="L8" s="91"/>
      <c r="M8" s="91"/>
      <c r="N8" s="91"/>
    </row>
    <row r="9" spans="2:14">
      <c r="B9" s="91"/>
      <c r="C9" s="91"/>
      <c r="D9" s="91"/>
      <c r="E9" s="91"/>
      <c r="F9" s="91"/>
      <c r="G9" s="91"/>
      <c r="H9" s="91"/>
      <c r="I9" s="91"/>
      <c r="J9" s="91"/>
      <c r="K9" s="91"/>
      <c r="L9" s="91"/>
      <c r="M9" s="91"/>
      <c r="N9" s="91"/>
    </row>
    <row r="10" spans="2:14">
      <c r="B10" s="91"/>
      <c r="C10" s="91"/>
      <c r="D10" s="91"/>
      <c r="E10" s="91"/>
      <c r="F10" s="91"/>
      <c r="G10" s="91"/>
      <c r="H10" s="91"/>
      <c r="I10" s="91"/>
      <c r="J10" s="91"/>
      <c r="K10" s="91"/>
      <c r="L10" s="91"/>
      <c r="M10" s="91"/>
      <c r="N10" s="91"/>
    </row>
    <row r="11" spans="2:14">
      <c r="B11" s="91"/>
      <c r="C11" s="91"/>
      <c r="D11" s="91"/>
      <c r="E11" s="91"/>
      <c r="F11" s="91"/>
      <c r="G11" s="91"/>
      <c r="H11" s="91"/>
      <c r="I11" s="91"/>
      <c r="J11" s="91"/>
      <c r="K11" s="91"/>
      <c r="L11" s="91"/>
      <c r="M11" s="91"/>
      <c r="N11" s="91"/>
    </row>
    <row r="12" spans="2:14">
      <c r="B12" s="91"/>
      <c r="C12" s="91"/>
      <c r="D12" s="91"/>
      <c r="E12" s="91"/>
      <c r="F12" s="91"/>
      <c r="G12" s="91"/>
      <c r="H12" s="91"/>
      <c r="I12" s="91"/>
      <c r="J12" s="91"/>
      <c r="K12" s="91"/>
      <c r="L12" s="91"/>
      <c r="M12" s="91"/>
      <c r="N12" s="91"/>
    </row>
    <row r="13" spans="2:14">
      <c r="B13" s="91"/>
      <c r="C13" s="91"/>
      <c r="D13" s="91"/>
      <c r="E13" s="91"/>
      <c r="F13" s="91"/>
      <c r="G13" s="91"/>
      <c r="H13" s="91"/>
      <c r="I13" s="91"/>
      <c r="J13" s="91"/>
      <c r="K13" s="91"/>
      <c r="L13" s="91"/>
      <c r="M13" s="91"/>
      <c r="N13" s="91"/>
    </row>
    <row r="14" spans="2:14">
      <c r="B14" s="91"/>
      <c r="C14" s="91"/>
      <c r="D14" s="91"/>
      <c r="E14" s="91"/>
      <c r="F14" s="91"/>
      <c r="G14" s="91"/>
      <c r="H14" s="91"/>
      <c r="I14" s="91"/>
      <c r="J14" s="91"/>
      <c r="K14" s="91"/>
      <c r="L14" s="91"/>
      <c r="M14" s="91"/>
      <c r="N14" s="91"/>
    </row>
    <row r="15" spans="2:14">
      <c r="B15" s="91"/>
      <c r="C15" s="91"/>
      <c r="D15" s="91"/>
      <c r="E15" s="91"/>
      <c r="F15" s="91"/>
      <c r="G15" s="91"/>
      <c r="H15" s="91"/>
      <c r="I15" s="91"/>
      <c r="J15" s="91"/>
      <c r="K15" s="91"/>
      <c r="L15" s="91"/>
      <c r="M15" s="91"/>
      <c r="N15" s="91"/>
    </row>
    <row r="16" spans="2:14">
      <c r="B16" s="91"/>
      <c r="C16" s="91"/>
      <c r="D16" s="91"/>
      <c r="E16" s="91"/>
      <c r="F16" s="91"/>
      <c r="G16" s="91"/>
      <c r="H16" s="91"/>
      <c r="I16" s="91"/>
      <c r="J16" s="91"/>
      <c r="K16" s="91"/>
      <c r="L16" s="91"/>
      <c r="M16" s="91"/>
      <c r="N16" s="91"/>
    </row>
    <row r="17" spans="2:14">
      <c r="B17" s="91"/>
      <c r="C17" s="91"/>
      <c r="D17" s="91"/>
      <c r="E17" s="91"/>
      <c r="F17" s="91"/>
      <c r="G17" s="91"/>
      <c r="H17" s="91"/>
      <c r="I17" s="91"/>
      <c r="J17" s="91"/>
      <c r="K17" s="91"/>
      <c r="L17" s="91"/>
      <c r="M17" s="91"/>
      <c r="N17" s="91"/>
    </row>
    <row r="18" spans="2:14">
      <c r="B18" s="91"/>
      <c r="C18" s="91"/>
      <c r="D18" s="91"/>
      <c r="E18" s="91"/>
      <c r="F18" s="91"/>
      <c r="G18" s="91"/>
      <c r="H18" s="91"/>
      <c r="I18" s="91"/>
      <c r="J18" s="91"/>
      <c r="K18" s="91"/>
      <c r="L18" s="91"/>
      <c r="M18" s="91"/>
      <c r="N18" s="91"/>
    </row>
    <row r="19" spans="2:14">
      <c r="B19" s="91"/>
      <c r="C19" s="91"/>
      <c r="D19" s="91"/>
      <c r="E19" s="91"/>
      <c r="F19" s="91"/>
      <c r="G19" s="91"/>
      <c r="H19" s="91"/>
      <c r="I19" s="91"/>
      <c r="J19" s="91"/>
      <c r="K19" s="91"/>
      <c r="L19" s="91"/>
      <c r="M19" s="91"/>
      <c r="N19" s="91"/>
    </row>
    <row r="20" spans="2:14">
      <c r="B20" s="91"/>
      <c r="C20" s="91"/>
      <c r="D20" s="91"/>
      <c r="E20" s="91"/>
      <c r="F20" s="91"/>
      <c r="G20" s="91"/>
      <c r="H20" s="91"/>
      <c r="I20" s="91"/>
      <c r="J20" s="91"/>
      <c r="K20" s="91"/>
      <c r="L20" s="91"/>
      <c r="M20" s="91"/>
      <c r="N20" s="91"/>
    </row>
    <row r="21" spans="2:14">
      <c r="B21" s="91"/>
      <c r="C21" s="91"/>
      <c r="D21" s="91"/>
      <c r="E21" s="91"/>
      <c r="F21" s="91"/>
      <c r="G21" s="91"/>
      <c r="H21" s="91"/>
      <c r="I21" s="91"/>
      <c r="J21" s="91"/>
      <c r="K21" s="91"/>
      <c r="L21" s="91"/>
      <c r="M21" s="91"/>
      <c r="N21" s="91"/>
    </row>
    <row r="22" spans="2:14">
      <c r="B22" s="91"/>
      <c r="C22" s="91"/>
      <c r="D22" s="91"/>
      <c r="E22" s="91"/>
      <c r="F22" s="91"/>
      <c r="G22" s="91"/>
      <c r="H22" s="91"/>
      <c r="I22" s="91"/>
      <c r="J22" s="91"/>
      <c r="K22" s="91"/>
      <c r="L22" s="91"/>
      <c r="M22" s="91"/>
      <c r="N22" s="91"/>
    </row>
    <row r="23" spans="2:14">
      <c r="B23" s="91"/>
      <c r="C23" s="91"/>
      <c r="D23" s="91"/>
      <c r="E23" s="91"/>
      <c r="F23" s="91"/>
      <c r="G23" s="91"/>
      <c r="H23" s="91"/>
      <c r="I23" s="91"/>
      <c r="J23" s="91"/>
      <c r="K23" s="91"/>
      <c r="L23" s="91"/>
      <c r="M23" s="91"/>
      <c r="N23" s="91"/>
    </row>
    <row r="24" spans="2:14">
      <c r="B24" s="91"/>
      <c r="C24" s="91"/>
      <c r="D24" s="91"/>
      <c r="E24" s="91"/>
      <c r="F24" s="91"/>
      <c r="G24" s="91"/>
      <c r="H24" s="91"/>
      <c r="I24" s="91"/>
      <c r="J24" s="91"/>
      <c r="K24" s="91"/>
      <c r="L24" s="91"/>
      <c r="M24" s="91"/>
      <c r="N24" s="91"/>
    </row>
    <row r="25" spans="2:14">
      <c r="B25" s="91"/>
      <c r="C25" s="91"/>
      <c r="D25" s="91"/>
      <c r="E25" s="91"/>
      <c r="F25" s="91"/>
      <c r="G25" s="91"/>
      <c r="H25" s="91"/>
      <c r="I25" s="91"/>
      <c r="J25" s="91"/>
      <c r="K25" s="91"/>
      <c r="L25" s="91"/>
      <c r="M25" s="91"/>
      <c r="N25" s="91"/>
    </row>
    <row r="26" spans="2:14">
      <c r="B26" s="91"/>
      <c r="C26" s="91"/>
      <c r="D26" s="91"/>
      <c r="E26" s="91"/>
      <c r="F26" s="91"/>
      <c r="G26" s="91"/>
      <c r="H26" s="91"/>
      <c r="I26" s="91"/>
      <c r="J26" s="91"/>
      <c r="K26" s="91"/>
      <c r="L26" s="91"/>
      <c r="M26" s="91"/>
      <c r="N26" s="91"/>
    </row>
    <row r="27" spans="2:14">
      <c r="B27" s="91"/>
      <c r="C27" s="91"/>
      <c r="D27" s="91"/>
      <c r="E27" s="91"/>
      <c r="F27" s="91"/>
      <c r="G27" s="91"/>
      <c r="H27" s="91"/>
      <c r="I27" s="91"/>
      <c r="J27" s="91"/>
      <c r="K27" s="91"/>
      <c r="L27" s="91"/>
      <c r="M27" s="91"/>
      <c r="N27" s="91"/>
    </row>
    <row r="28" spans="2:14">
      <c r="B28" s="91"/>
      <c r="C28" s="91"/>
      <c r="D28" s="91"/>
      <c r="E28" s="91"/>
      <c r="F28" s="91"/>
      <c r="G28" s="91"/>
      <c r="H28" s="91"/>
      <c r="I28" s="91"/>
      <c r="J28" s="91"/>
      <c r="K28" s="91"/>
      <c r="L28" s="91"/>
      <c r="M28" s="91"/>
      <c r="N28" s="91"/>
    </row>
    <row r="29" spans="2:14">
      <c r="B29" s="91"/>
      <c r="C29" s="91"/>
      <c r="D29" s="91"/>
      <c r="E29" s="91"/>
      <c r="F29" s="91"/>
      <c r="G29" s="91"/>
      <c r="H29" s="91"/>
      <c r="I29" s="91"/>
      <c r="J29" s="91"/>
      <c r="K29" s="91"/>
      <c r="L29" s="91"/>
      <c r="M29" s="91"/>
      <c r="N29" s="91"/>
    </row>
    <row r="30" spans="2:14">
      <c r="B30" s="91"/>
      <c r="C30" s="91"/>
      <c r="D30" s="91"/>
      <c r="E30" s="91"/>
      <c r="F30" s="91"/>
      <c r="G30" s="91"/>
      <c r="H30" s="91"/>
      <c r="I30" s="91"/>
      <c r="J30" s="91"/>
      <c r="K30" s="91"/>
      <c r="L30" s="91"/>
      <c r="M30" s="91"/>
      <c r="N30" s="91"/>
    </row>
    <row r="31" spans="2:14">
      <c r="B31" s="91"/>
      <c r="C31" s="91"/>
      <c r="D31" s="91"/>
      <c r="E31" s="91"/>
      <c r="F31" s="91"/>
      <c r="G31" s="91"/>
      <c r="H31" s="91"/>
      <c r="I31" s="91"/>
      <c r="J31" s="91"/>
      <c r="K31" s="91"/>
      <c r="L31" s="91"/>
      <c r="M31" s="91"/>
      <c r="N31" s="91"/>
    </row>
    <row r="32" spans="2:14">
      <c r="B32" s="91"/>
      <c r="C32" s="91"/>
      <c r="D32" s="91"/>
      <c r="E32" s="91"/>
      <c r="F32" s="91"/>
      <c r="G32" s="91"/>
      <c r="H32" s="91"/>
      <c r="I32" s="91"/>
      <c r="J32" s="91"/>
      <c r="K32" s="91"/>
      <c r="L32" s="91"/>
      <c r="M32" s="91"/>
      <c r="N32" s="91"/>
    </row>
    <row r="33" spans="2:14">
      <c r="B33" s="91"/>
      <c r="C33" s="91"/>
      <c r="D33" s="91"/>
      <c r="E33" s="91"/>
      <c r="F33" s="91"/>
      <c r="G33" s="91"/>
      <c r="H33" s="91"/>
      <c r="I33" s="91"/>
      <c r="J33" s="91"/>
      <c r="K33" s="91"/>
      <c r="L33" s="91"/>
      <c r="M33" s="91"/>
      <c r="N33" s="91"/>
    </row>
    <row r="34" spans="2:14">
      <c r="B34" s="91"/>
      <c r="C34" s="91"/>
      <c r="D34" s="91"/>
      <c r="E34" s="91"/>
      <c r="F34" s="91"/>
      <c r="G34" s="91"/>
      <c r="H34" s="91"/>
      <c r="I34" s="91"/>
      <c r="J34" s="91"/>
      <c r="K34" s="91"/>
      <c r="L34" s="91"/>
      <c r="M34" s="91"/>
      <c r="N34" s="91"/>
    </row>
    <row r="35" spans="2:14">
      <c r="B35" s="91"/>
      <c r="C35" s="91"/>
      <c r="D35" s="91"/>
      <c r="E35" s="91"/>
      <c r="F35" s="91"/>
      <c r="G35" s="91"/>
      <c r="H35" s="91"/>
      <c r="I35" s="91"/>
      <c r="J35" s="91"/>
      <c r="K35" s="91"/>
      <c r="L35" s="91"/>
      <c r="M35" s="91"/>
      <c r="N35" s="91"/>
    </row>
    <row r="36" spans="2:14">
      <c r="B36" s="91"/>
      <c r="C36" s="91"/>
      <c r="D36" s="91"/>
      <c r="E36" s="91"/>
      <c r="F36" s="91"/>
      <c r="G36" s="91"/>
      <c r="H36" s="91"/>
      <c r="I36" s="91"/>
      <c r="J36" s="91"/>
      <c r="K36" s="91"/>
      <c r="L36" s="91"/>
      <c r="M36" s="91"/>
      <c r="N36" s="91"/>
    </row>
    <row r="37" spans="2:14">
      <c r="B37" s="91"/>
      <c r="C37" s="91"/>
      <c r="D37" s="91"/>
      <c r="E37" s="91"/>
      <c r="F37" s="91"/>
      <c r="G37" s="91"/>
      <c r="H37" s="91"/>
      <c r="I37" s="91"/>
      <c r="J37" s="91"/>
      <c r="K37" s="91"/>
      <c r="L37" s="91"/>
      <c r="M37" s="91"/>
      <c r="N37" s="91"/>
    </row>
    <row r="38" spans="2:14">
      <c r="B38" s="91"/>
      <c r="C38" s="91"/>
      <c r="D38" s="91"/>
      <c r="E38" s="91"/>
      <c r="F38" s="91"/>
      <c r="G38" s="91"/>
      <c r="H38" s="91"/>
      <c r="I38" s="91"/>
      <c r="J38" s="91"/>
      <c r="K38" s="91"/>
      <c r="L38" s="91"/>
      <c r="M38" s="91"/>
      <c r="N38" s="91"/>
    </row>
    <row r="39" spans="2:14">
      <c r="B39" s="91"/>
      <c r="C39" s="91"/>
      <c r="D39" s="91"/>
      <c r="E39" s="91"/>
      <c r="F39" s="91"/>
      <c r="G39" s="91"/>
      <c r="H39" s="91"/>
      <c r="I39" s="91"/>
      <c r="J39" s="91"/>
      <c r="K39" s="91"/>
      <c r="L39" s="91"/>
      <c r="M39" s="91"/>
      <c r="N39" s="91"/>
    </row>
    <row r="40" spans="2:14">
      <c r="B40" s="91"/>
      <c r="C40" s="91"/>
      <c r="D40" s="91"/>
      <c r="E40" s="91"/>
      <c r="F40" s="91"/>
      <c r="G40" s="91"/>
      <c r="H40" s="91"/>
      <c r="I40" s="91"/>
      <c r="J40" s="91"/>
      <c r="K40" s="91"/>
      <c r="L40" s="91"/>
      <c r="M40" s="91"/>
      <c r="N40" s="91"/>
    </row>
    <row r="41" spans="2:14">
      <c r="B41" s="91"/>
      <c r="C41" s="91"/>
      <c r="D41" s="91"/>
      <c r="E41" s="91"/>
      <c r="F41" s="91"/>
      <c r="G41" s="91"/>
      <c r="H41" s="91"/>
      <c r="I41" s="91"/>
      <c r="J41" s="91"/>
      <c r="K41" s="91"/>
      <c r="L41" s="91"/>
      <c r="M41" s="91"/>
      <c r="N41" s="91"/>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B1:DG64"/>
  <sheetViews>
    <sheetView showGridLines="0" tabSelected="1" topLeftCell="B4" zoomScale="80" zoomScaleNormal="80" workbookViewId="0">
      <pane xSplit="5370" ySplit="1695" topLeftCell="I4" activePane="bottomRight"/>
      <selection activeCell="C27" sqref="C27"/>
      <selection pane="topRight" activeCell="K6" sqref="K6"/>
      <selection pane="bottomLeft" activeCell="C32" sqref="C32"/>
      <selection pane="bottomRight" activeCell="P6" sqref="P6"/>
    </sheetView>
  </sheetViews>
  <sheetFormatPr defaultColWidth="9.140625" defaultRowHeight="15"/>
  <cols>
    <col min="1" max="1" width="3.7109375" style="3" customWidth="1"/>
    <col min="2" max="2" width="3.7109375" style="2" customWidth="1"/>
    <col min="3" max="3" width="39.140625" style="3" customWidth="1"/>
    <col min="4" max="4" width="17" style="3" customWidth="1"/>
    <col min="5" max="5" width="44" style="3" customWidth="1"/>
    <col min="6" max="6" width="19" style="2" customWidth="1"/>
    <col min="7" max="7" width="44" style="3" customWidth="1"/>
    <col min="8" max="8" width="21" style="2" customWidth="1"/>
    <col min="9" max="10" width="5.7109375" style="3" customWidth="1"/>
    <col min="11" max="11" width="26.7109375" style="2" customWidth="1"/>
    <col min="12" max="13" width="22.5703125" style="2" customWidth="1"/>
    <col min="14" max="15" width="5.7109375" style="3" customWidth="1"/>
    <col min="16" max="16" width="38.42578125" style="2" bestFit="1" customWidth="1"/>
    <col min="17" max="17" width="11.5703125" style="2" customWidth="1"/>
    <col min="18" max="25" width="11.5703125" style="3" customWidth="1"/>
    <col min="26" max="26" width="5.7109375" style="3" customWidth="1"/>
    <col min="27" max="27" width="38.42578125" style="2" bestFit="1" customWidth="1"/>
    <col min="28" max="28" width="11.5703125" style="2" customWidth="1"/>
    <col min="29" max="36" width="11.5703125" style="3" customWidth="1"/>
    <col min="37" max="37" width="5.7109375" style="3" customWidth="1"/>
    <col min="38" max="38" width="38.42578125" style="2" bestFit="1" customWidth="1"/>
    <col min="39" max="39" width="11.5703125" style="2" customWidth="1"/>
    <col min="40" max="47" width="11.5703125" style="3" customWidth="1"/>
    <col min="48" max="48" width="5.7109375" style="3" customWidth="1"/>
    <col min="49" max="49" width="11.5703125" style="2" customWidth="1"/>
    <col min="50" max="57" width="11.5703125" style="3" customWidth="1"/>
    <col min="58" max="58" width="5.7109375" style="3" customWidth="1"/>
    <col min="59" max="59" width="38.42578125" style="2" bestFit="1" customWidth="1"/>
    <col min="60" max="60" width="11.5703125" style="2" customWidth="1"/>
    <col min="61" max="68" width="11.5703125" style="3" customWidth="1"/>
    <col min="69" max="69" width="5.7109375" style="3" customWidth="1"/>
    <col min="70" max="70" width="38.42578125" style="2" bestFit="1" customWidth="1"/>
    <col min="71" max="71" width="18.7109375" style="2" bestFit="1" customWidth="1"/>
    <col min="72" max="72" width="22.7109375" style="84" customWidth="1"/>
    <col min="73" max="73" width="22.7109375" style="79" customWidth="1"/>
    <col min="74" max="74" width="22.7109375" style="84" customWidth="1"/>
    <col min="75" max="75" width="22.7109375" style="79" customWidth="1"/>
    <col min="76" max="76" width="27.42578125" style="2" customWidth="1"/>
    <col min="77" max="77" width="5.7109375" style="3" customWidth="1"/>
    <col min="78" max="78" width="38.42578125" style="2" bestFit="1" customWidth="1"/>
    <col min="79" max="79" width="5.7109375" style="3" customWidth="1"/>
    <col min="80" max="88" width="9.140625" style="2"/>
    <col min="89" max="89" width="5.7109375" style="3" customWidth="1"/>
    <col min="90" max="98" width="9.140625" style="3"/>
    <col min="99" max="99" width="5.7109375" style="3" customWidth="1"/>
    <col min="100" max="108" width="9.140625" style="2"/>
    <col min="109" max="109" width="5.7109375" style="3" customWidth="1"/>
    <col min="110" max="110" width="38.42578125" style="2" bestFit="1" customWidth="1"/>
    <col min="111" max="111" width="5.7109375" style="3" customWidth="1"/>
    <col min="112" max="16384" width="9.140625" style="3"/>
  </cols>
  <sheetData>
    <row r="1" spans="2:111" ht="14.25" customHeight="1"/>
    <row r="2" spans="2:111" ht="14.25" customHeight="1"/>
    <row r="3" spans="2:111" ht="14.25" customHeight="1"/>
    <row r="4" spans="2:111" ht="14.25" customHeight="1"/>
    <row r="5" spans="2:111" s="59" customFormat="1" ht="22.5" customHeight="1">
      <c r="B5" s="58"/>
      <c r="F5" s="58"/>
      <c r="H5" s="58"/>
      <c r="I5" s="60"/>
      <c r="K5" s="110" t="s">
        <v>100</v>
      </c>
      <c r="L5" s="61" t="str">
        <f>K5</f>
        <v>August 16, 2018</v>
      </c>
      <c r="M5" s="61" t="str">
        <f>L5</f>
        <v>August 16, 2018</v>
      </c>
      <c r="O5" s="60"/>
      <c r="P5" s="62"/>
      <c r="Q5" s="62"/>
      <c r="R5" s="63" t="s">
        <v>82</v>
      </c>
      <c r="S5" s="62"/>
      <c r="T5" s="62"/>
      <c r="U5" s="62"/>
      <c r="V5" s="62"/>
      <c r="W5" s="62"/>
      <c r="X5" s="62"/>
      <c r="Y5" s="62"/>
      <c r="Z5" s="60"/>
      <c r="AA5" s="62"/>
      <c r="AB5" s="62"/>
      <c r="AC5" s="63" t="s">
        <v>83</v>
      </c>
      <c r="AD5" s="63"/>
      <c r="AE5" s="63"/>
      <c r="AF5" s="63"/>
      <c r="AG5" s="63"/>
      <c r="AH5" s="63"/>
      <c r="AI5" s="63"/>
      <c r="AJ5" s="63"/>
      <c r="AK5" s="60"/>
      <c r="AL5" s="62"/>
      <c r="AM5" s="63"/>
      <c r="AN5" s="63" t="s">
        <v>84</v>
      </c>
      <c r="AO5" s="64"/>
      <c r="AP5" s="64"/>
      <c r="AQ5" s="64"/>
      <c r="AR5" s="64"/>
      <c r="AS5" s="64"/>
      <c r="AT5" s="64"/>
      <c r="AU5" s="64"/>
      <c r="AV5" s="60"/>
      <c r="AW5" s="63"/>
      <c r="AX5" s="63" t="s">
        <v>85</v>
      </c>
      <c r="AY5" s="64"/>
      <c r="AZ5" s="64"/>
      <c r="BA5" s="64"/>
      <c r="BB5" s="64"/>
      <c r="BC5" s="64"/>
      <c r="BD5" s="64"/>
      <c r="BE5" s="64"/>
      <c r="BF5" s="60"/>
      <c r="BG5" s="62"/>
      <c r="BH5" s="63"/>
      <c r="BI5" s="63" t="s">
        <v>86</v>
      </c>
      <c r="BJ5" s="64"/>
      <c r="BK5" s="64"/>
      <c r="BL5" s="64"/>
      <c r="BM5" s="64"/>
      <c r="BN5" s="64"/>
      <c r="BO5" s="64"/>
      <c r="BP5" s="64"/>
      <c r="BQ5" s="60"/>
      <c r="BR5" s="62"/>
      <c r="BS5" s="62" t="s">
        <v>27</v>
      </c>
      <c r="BT5" s="85" t="s">
        <v>39</v>
      </c>
      <c r="BU5" s="80" t="s">
        <v>28</v>
      </c>
      <c r="BV5" s="85" t="s">
        <v>40</v>
      </c>
      <c r="BW5" s="80" t="s">
        <v>28</v>
      </c>
      <c r="BX5" s="62" t="s">
        <v>29</v>
      </c>
      <c r="BY5" s="60"/>
      <c r="BZ5" s="62"/>
      <c r="CA5" s="60"/>
      <c r="CB5" s="65"/>
      <c r="CC5" s="65" t="s">
        <v>33</v>
      </c>
      <c r="CD5" s="66"/>
      <c r="CE5" s="66"/>
      <c r="CF5" s="66"/>
      <c r="CG5" s="66"/>
      <c r="CH5" s="66"/>
      <c r="CI5" s="66"/>
      <c r="CJ5" s="66"/>
      <c r="CK5" s="60"/>
      <c r="CL5" s="65"/>
      <c r="CM5" s="65" t="s">
        <v>35</v>
      </c>
      <c r="CN5" s="66"/>
      <c r="CO5" s="66"/>
      <c r="CP5" s="66"/>
      <c r="CQ5" s="66"/>
      <c r="CR5" s="66"/>
      <c r="CS5" s="66"/>
      <c r="CT5" s="66"/>
      <c r="CU5" s="60"/>
      <c r="CV5" s="65"/>
      <c r="CW5" s="65" t="s">
        <v>34</v>
      </c>
      <c r="CX5" s="66"/>
      <c r="CY5" s="66"/>
      <c r="CZ5" s="66"/>
      <c r="DA5" s="66"/>
      <c r="DB5" s="66"/>
      <c r="DC5" s="66"/>
      <c r="DD5" s="66"/>
      <c r="DE5" s="60"/>
      <c r="DF5" s="62"/>
      <c r="DG5" s="60"/>
    </row>
    <row r="6" spans="2:111" s="4" customFormat="1" ht="40.5" customHeight="1">
      <c r="B6" s="6"/>
      <c r="C6" s="7"/>
      <c r="D6" s="8"/>
      <c r="E6" s="9" t="s">
        <v>5</v>
      </c>
      <c r="F6" s="9" t="s">
        <v>7</v>
      </c>
      <c r="G6" s="9" t="s">
        <v>6</v>
      </c>
      <c r="H6" s="9" t="s">
        <v>8</v>
      </c>
      <c r="I6" s="24"/>
      <c r="J6" s="3"/>
      <c r="K6" s="13" t="s">
        <v>38</v>
      </c>
      <c r="L6" s="13" t="s">
        <v>30</v>
      </c>
      <c r="M6" s="13" t="s">
        <v>32</v>
      </c>
      <c r="O6" s="24"/>
      <c r="P6" s="2"/>
      <c r="Q6" s="68">
        <v>2011</v>
      </c>
      <c r="R6" s="68">
        <v>2012</v>
      </c>
      <c r="S6" s="68">
        <v>2013</v>
      </c>
      <c r="T6" s="68">
        <v>2014</v>
      </c>
      <c r="U6" s="68">
        <v>2015</v>
      </c>
      <c r="V6" s="68">
        <v>2016</v>
      </c>
      <c r="W6" s="68">
        <v>2017</v>
      </c>
      <c r="X6" s="68">
        <v>2018</v>
      </c>
      <c r="Y6" s="68">
        <v>2019</v>
      </c>
      <c r="Z6" s="24"/>
      <c r="AA6" s="2"/>
      <c r="AB6" s="2">
        <f t="shared" ref="AB6:AJ6" si="0">Q6</f>
        <v>2011</v>
      </c>
      <c r="AC6" s="2">
        <f t="shared" si="0"/>
        <v>2012</v>
      </c>
      <c r="AD6" s="2">
        <f t="shared" si="0"/>
        <v>2013</v>
      </c>
      <c r="AE6" s="2">
        <f t="shared" si="0"/>
        <v>2014</v>
      </c>
      <c r="AF6" s="2">
        <f t="shared" si="0"/>
        <v>2015</v>
      </c>
      <c r="AG6" s="2">
        <f t="shared" si="0"/>
        <v>2016</v>
      </c>
      <c r="AH6" s="2">
        <f t="shared" si="0"/>
        <v>2017</v>
      </c>
      <c r="AI6" s="2">
        <f t="shared" si="0"/>
        <v>2018</v>
      </c>
      <c r="AJ6" s="2">
        <f t="shared" si="0"/>
        <v>2019</v>
      </c>
      <c r="AK6" s="24"/>
      <c r="AL6" s="2"/>
      <c r="AM6" s="2">
        <f t="shared" ref="AM6:AU6" si="1">Q6</f>
        <v>2011</v>
      </c>
      <c r="AN6" s="2">
        <f t="shared" si="1"/>
        <v>2012</v>
      </c>
      <c r="AO6" s="2">
        <f t="shared" si="1"/>
        <v>2013</v>
      </c>
      <c r="AP6" s="2">
        <f t="shared" si="1"/>
        <v>2014</v>
      </c>
      <c r="AQ6" s="2">
        <f t="shared" si="1"/>
        <v>2015</v>
      </c>
      <c r="AR6" s="2">
        <f t="shared" si="1"/>
        <v>2016</v>
      </c>
      <c r="AS6" s="2">
        <f t="shared" si="1"/>
        <v>2017</v>
      </c>
      <c r="AT6" s="2">
        <f t="shared" si="1"/>
        <v>2018</v>
      </c>
      <c r="AU6" s="2">
        <f t="shared" si="1"/>
        <v>2019</v>
      </c>
      <c r="AV6" s="24"/>
      <c r="AW6" s="2">
        <f t="shared" ref="AW6:BE6" si="2">Q6</f>
        <v>2011</v>
      </c>
      <c r="AX6" s="2">
        <f t="shared" si="2"/>
        <v>2012</v>
      </c>
      <c r="AY6" s="2">
        <f t="shared" si="2"/>
        <v>2013</v>
      </c>
      <c r="AZ6" s="2">
        <f t="shared" si="2"/>
        <v>2014</v>
      </c>
      <c r="BA6" s="2">
        <f t="shared" si="2"/>
        <v>2015</v>
      </c>
      <c r="BB6" s="2">
        <f t="shared" si="2"/>
        <v>2016</v>
      </c>
      <c r="BC6" s="2">
        <f t="shared" si="2"/>
        <v>2017</v>
      </c>
      <c r="BD6" s="2">
        <f t="shared" si="2"/>
        <v>2018</v>
      </c>
      <c r="BE6" s="2">
        <f t="shared" si="2"/>
        <v>2019</v>
      </c>
      <c r="BF6" s="24"/>
      <c r="BG6" s="2"/>
      <c r="BH6" s="2">
        <f t="shared" ref="BH6:BP6" si="3">Q6</f>
        <v>2011</v>
      </c>
      <c r="BI6" s="2">
        <f t="shared" si="3"/>
        <v>2012</v>
      </c>
      <c r="BJ6" s="2">
        <f t="shared" si="3"/>
        <v>2013</v>
      </c>
      <c r="BK6" s="2">
        <f t="shared" si="3"/>
        <v>2014</v>
      </c>
      <c r="BL6" s="2">
        <f t="shared" si="3"/>
        <v>2015</v>
      </c>
      <c r="BM6" s="2">
        <f t="shared" si="3"/>
        <v>2016</v>
      </c>
      <c r="BN6" s="2">
        <f t="shared" si="3"/>
        <v>2017</v>
      </c>
      <c r="BO6" s="2">
        <f t="shared" si="3"/>
        <v>2018</v>
      </c>
      <c r="BP6" s="2">
        <f t="shared" si="3"/>
        <v>2019</v>
      </c>
      <c r="BQ6" s="24"/>
      <c r="BR6" s="2"/>
      <c r="BS6" s="5"/>
      <c r="BT6" s="86"/>
      <c r="BU6" s="81"/>
      <c r="BV6" s="86"/>
      <c r="BW6" s="81"/>
      <c r="BX6" s="5"/>
      <c r="BY6" s="24"/>
      <c r="BZ6" s="2"/>
      <c r="CA6" s="24"/>
      <c r="CB6" s="29">
        <f t="shared" ref="CB6:CJ6" si="4">Q6</f>
        <v>2011</v>
      </c>
      <c r="CC6" s="29">
        <f t="shared" si="4"/>
        <v>2012</v>
      </c>
      <c r="CD6" s="29">
        <f t="shared" si="4"/>
        <v>2013</v>
      </c>
      <c r="CE6" s="29">
        <f t="shared" si="4"/>
        <v>2014</v>
      </c>
      <c r="CF6" s="29">
        <f t="shared" si="4"/>
        <v>2015</v>
      </c>
      <c r="CG6" s="29">
        <f t="shared" si="4"/>
        <v>2016</v>
      </c>
      <c r="CH6" s="29">
        <f t="shared" si="4"/>
        <v>2017</v>
      </c>
      <c r="CI6" s="29">
        <f t="shared" si="4"/>
        <v>2018</v>
      </c>
      <c r="CJ6" s="29">
        <f t="shared" si="4"/>
        <v>2019</v>
      </c>
      <c r="CK6" s="24"/>
      <c r="CL6" s="29">
        <f t="shared" ref="CL6:CT6" si="5">Q6</f>
        <v>2011</v>
      </c>
      <c r="CM6" s="29">
        <f t="shared" si="5"/>
        <v>2012</v>
      </c>
      <c r="CN6" s="29">
        <f t="shared" si="5"/>
        <v>2013</v>
      </c>
      <c r="CO6" s="29">
        <f t="shared" si="5"/>
        <v>2014</v>
      </c>
      <c r="CP6" s="29">
        <f t="shared" si="5"/>
        <v>2015</v>
      </c>
      <c r="CQ6" s="29">
        <f t="shared" si="5"/>
        <v>2016</v>
      </c>
      <c r="CR6" s="29">
        <f t="shared" si="5"/>
        <v>2017</v>
      </c>
      <c r="CS6" s="29">
        <f t="shared" si="5"/>
        <v>2018</v>
      </c>
      <c r="CT6" s="29">
        <f t="shared" si="5"/>
        <v>2019</v>
      </c>
      <c r="CU6" s="24"/>
      <c r="CV6" s="29">
        <f t="shared" ref="CV6:DD6" si="6">Q6</f>
        <v>2011</v>
      </c>
      <c r="CW6" s="29">
        <f t="shared" si="6"/>
        <v>2012</v>
      </c>
      <c r="CX6" s="29">
        <f t="shared" si="6"/>
        <v>2013</v>
      </c>
      <c r="CY6" s="29">
        <f t="shared" si="6"/>
        <v>2014</v>
      </c>
      <c r="CZ6" s="29">
        <f t="shared" si="6"/>
        <v>2015</v>
      </c>
      <c r="DA6" s="29">
        <f t="shared" si="6"/>
        <v>2016</v>
      </c>
      <c r="DB6" s="29">
        <f t="shared" si="6"/>
        <v>2017</v>
      </c>
      <c r="DC6" s="29">
        <f t="shared" si="6"/>
        <v>2018</v>
      </c>
      <c r="DD6" s="29">
        <f t="shared" si="6"/>
        <v>2019</v>
      </c>
      <c r="DE6" s="24"/>
      <c r="DF6" s="2"/>
      <c r="DG6" s="24"/>
    </row>
    <row r="7" spans="2:111" ht="14.25" customHeight="1">
      <c r="B7" s="10"/>
      <c r="D7" s="2"/>
      <c r="E7" s="2"/>
      <c r="G7" s="2"/>
      <c r="I7" s="24"/>
      <c r="K7" s="84" t="s">
        <v>81</v>
      </c>
      <c r="M7" s="84" t="s">
        <v>81</v>
      </c>
      <c r="O7" s="24"/>
      <c r="R7" s="2"/>
      <c r="S7" s="2"/>
      <c r="T7" s="2"/>
      <c r="U7" s="2"/>
      <c r="V7" s="2"/>
      <c r="W7" s="2"/>
      <c r="X7" s="2"/>
      <c r="Y7" s="2"/>
      <c r="Z7" s="24"/>
      <c r="AC7" s="2"/>
      <c r="AD7" s="2"/>
      <c r="AE7" s="2"/>
      <c r="AF7" s="2"/>
      <c r="AG7" s="2"/>
      <c r="AH7" s="2"/>
      <c r="AI7" s="2"/>
      <c r="AJ7" s="2"/>
      <c r="AK7" s="24"/>
      <c r="AN7" s="2"/>
      <c r="AO7" s="2"/>
      <c r="AP7" s="2"/>
      <c r="AQ7" s="2"/>
      <c r="AR7" s="2"/>
      <c r="AS7" s="2"/>
      <c r="AT7" s="2"/>
      <c r="AU7" s="2"/>
      <c r="AV7" s="24"/>
      <c r="AX7" s="2"/>
      <c r="AY7" s="2"/>
      <c r="AZ7" s="2"/>
      <c r="BA7" s="2"/>
      <c r="BB7" s="2"/>
      <c r="BC7" s="2"/>
      <c r="BD7" s="2"/>
      <c r="BE7" s="2"/>
      <c r="BF7" s="24"/>
      <c r="BI7" s="2"/>
      <c r="BJ7" s="2"/>
      <c r="BK7" s="2"/>
      <c r="BL7" s="2"/>
      <c r="BM7" s="2"/>
      <c r="BN7" s="2"/>
      <c r="BO7" s="2"/>
      <c r="BP7" s="2"/>
      <c r="BQ7" s="24"/>
      <c r="BY7" s="24"/>
      <c r="CA7" s="24"/>
      <c r="CK7" s="24"/>
      <c r="CL7" s="2"/>
      <c r="CM7" s="2"/>
      <c r="CN7" s="2"/>
      <c r="CO7" s="2"/>
      <c r="CP7" s="2"/>
      <c r="CQ7" s="2"/>
      <c r="CR7" s="2"/>
      <c r="CS7" s="2"/>
      <c r="CT7" s="2"/>
      <c r="CU7" s="24"/>
      <c r="DE7" s="24"/>
      <c r="DF7" s="43"/>
      <c r="DG7" s="24"/>
    </row>
    <row r="8" spans="2:111">
      <c r="B8" s="2">
        <v>1</v>
      </c>
      <c r="C8" s="96" t="s">
        <v>44</v>
      </c>
      <c r="D8" s="5"/>
      <c r="E8" s="99" t="s">
        <v>45</v>
      </c>
      <c r="F8" s="17" t="s">
        <v>47</v>
      </c>
      <c r="G8" s="5" t="str">
        <f>E8</f>
        <v>Bayer AG</v>
      </c>
      <c r="H8" s="13" t="s">
        <v>46</v>
      </c>
      <c r="I8" s="24"/>
      <c r="J8" s="69"/>
      <c r="K8" s="103">
        <v>75.989999999999995</v>
      </c>
      <c r="L8" s="104">
        <v>932551964</v>
      </c>
      <c r="M8" s="26">
        <f>K8*(L8/1000000)</f>
        <v>70864.623744359997</v>
      </c>
      <c r="N8" s="16"/>
      <c r="O8" s="24"/>
      <c r="P8" s="33" t="str">
        <f>C8</f>
        <v>BAYER</v>
      </c>
      <c r="Q8" s="40">
        <v>36528</v>
      </c>
      <c r="R8" s="39">
        <v>39760</v>
      </c>
      <c r="S8" s="39">
        <v>40157</v>
      </c>
      <c r="T8" s="39">
        <v>42239</v>
      </c>
      <c r="U8" s="39">
        <v>46324</v>
      </c>
      <c r="V8" s="39">
        <v>34943</v>
      </c>
      <c r="W8" s="39">
        <v>35015</v>
      </c>
      <c r="X8" s="92">
        <v>34780</v>
      </c>
      <c r="Y8" s="92">
        <v>35850</v>
      </c>
      <c r="Z8" s="24"/>
      <c r="AA8" s="33" t="str">
        <f>P8</f>
        <v>BAYER</v>
      </c>
      <c r="AB8" s="39">
        <v>6918</v>
      </c>
      <c r="AC8" s="39">
        <v>6920</v>
      </c>
      <c r="AD8" s="39">
        <v>7830</v>
      </c>
      <c r="AE8" s="39">
        <v>8315</v>
      </c>
      <c r="AF8" s="39">
        <v>9573</v>
      </c>
      <c r="AG8" s="39">
        <v>8801</v>
      </c>
      <c r="AH8" s="39">
        <v>8563</v>
      </c>
      <c r="AI8" s="92">
        <v>8250</v>
      </c>
      <c r="AJ8" s="92">
        <v>8525</v>
      </c>
      <c r="AK8" s="24"/>
      <c r="AL8" s="33" t="str">
        <f>AA8</f>
        <v>BAYER</v>
      </c>
      <c r="AM8" s="39">
        <v>2470</v>
      </c>
      <c r="AN8" s="39">
        <v>2446</v>
      </c>
      <c r="AO8" s="39">
        <v>3189</v>
      </c>
      <c r="AP8" s="39">
        <v>3426</v>
      </c>
      <c r="AQ8" s="39">
        <v>4110</v>
      </c>
      <c r="AR8" s="39">
        <v>4531</v>
      </c>
      <c r="AS8" s="39">
        <v>7336</v>
      </c>
      <c r="AT8" s="92">
        <v>6550</v>
      </c>
      <c r="AU8" s="92">
        <v>6850</v>
      </c>
      <c r="AV8" s="24"/>
      <c r="AW8" s="1">
        <f t="shared" ref="AW8:BE8" si="7">AM8/($L$8/1000000)</f>
        <v>2.6486459686443813</v>
      </c>
      <c r="AX8" s="1">
        <f t="shared" si="7"/>
        <v>2.6229101373701038</v>
      </c>
      <c r="AY8" s="1">
        <f t="shared" si="7"/>
        <v>3.419648580569608</v>
      </c>
      <c r="AZ8" s="1">
        <f t="shared" si="7"/>
        <v>3.673789914403097</v>
      </c>
      <c r="BA8" s="1">
        <f t="shared" si="7"/>
        <v>4.4072611057200026</v>
      </c>
      <c r="BB8" s="1">
        <f t="shared" si="7"/>
        <v>4.8587104793229514</v>
      </c>
      <c r="BC8" s="1">
        <f t="shared" si="7"/>
        <v>7.8665857595041215</v>
      </c>
      <c r="BD8" s="1">
        <f t="shared" si="7"/>
        <v>7.0237372852715367</v>
      </c>
      <c r="BE8" s="1">
        <f t="shared" si="7"/>
        <v>7.3454351762000041</v>
      </c>
      <c r="BF8" s="24"/>
      <c r="BG8" s="33" t="str">
        <f>AL8</f>
        <v>BAYER</v>
      </c>
      <c r="BH8" s="39">
        <v>19271</v>
      </c>
      <c r="BI8" s="39">
        <v>18569</v>
      </c>
      <c r="BJ8" s="39">
        <v>20804</v>
      </c>
      <c r="BK8" s="39">
        <v>20218</v>
      </c>
      <c r="BL8" s="39">
        <v>25445</v>
      </c>
      <c r="BM8" s="39">
        <v>30333</v>
      </c>
      <c r="BN8" s="39">
        <v>36801</v>
      </c>
      <c r="BO8" s="92">
        <v>39692.800000000003</v>
      </c>
      <c r="BP8" s="92">
        <v>43060.3</v>
      </c>
      <c r="BQ8" s="24"/>
      <c r="BR8" s="33" t="str">
        <f>C8</f>
        <v>BAYER</v>
      </c>
      <c r="BS8" s="34" t="str">
        <f t="shared" ref="BS8:BS32" si="8">$K$5</f>
        <v>August 16, 2018</v>
      </c>
      <c r="BT8" s="84" t="s">
        <v>41</v>
      </c>
      <c r="BU8" s="79" t="s">
        <v>42</v>
      </c>
      <c r="BX8" s="23">
        <v>302103219557</v>
      </c>
      <c r="BY8" s="24"/>
      <c r="BZ8" s="33" t="str">
        <f>BR8</f>
        <v>BAYER</v>
      </c>
      <c r="CA8" s="24"/>
      <c r="CB8" s="32">
        <f t="shared" ref="CB8:CJ8" si="9">$M$8/AM8</f>
        <v>28.690131070591093</v>
      </c>
      <c r="CC8" s="32">
        <f t="shared" si="9"/>
        <v>28.971636853785771</v>
      </c>
      <c r="CD8" s="32">
        <f t="shared" si="9"/>
        <v>22.221581606886168</v>
      </c>
      <c r="CE8" s="32">
        <f t="shared" si="9"/>
        <v>20.684361863502627</v>
      </c>
      <c r="CF8" s="32">
        <f t="shared" si="9"/>
        <v>17.242000911036495</v>
      </c>
      <c r="CG8" s="32">
        <f t="shared" si="9"/>
        <v>15.639952271984109</v>
      </c>
      <c r="CH8" s="32">
        <f t="shared" si="9"/>
        <v>9.6598451123718636</v>
      </c>
      <c r="CI8" s="32">
        <f t="shared" si="9"/>
        <v>10.819026525856488</v>
      </c>
      <c r="CJ8" s="32">
        <f t="shared" si="9"/>
        <v>10.345200546621898</v>
      </c>
      <c r="CK8" s="24"/>
      <c r="CL8" s="32">
        <f t="shared" ref="CL8:CT8" si="10">$M$8/Q8</f>
        <v>1.9400083153843626</v>
      </c>
      <c r="CM8" s="32">
        <f t="shared" si="10"/>
        <v>1.7823094503108652</v>
      </c>
      <c r="CN8" s="32">
        <f t="shared" si="10"/>
        <v>1.7646891885439648</v>
      </c>
      <c r="CO8" s="32">
        <f t="shared" si="10"/>
        <v>1.6777060002452708</v>
      </c>
      <c r="CP8" s="32">
        <f t="shared" si="10"/>
        <v>1.5297604642163889</v>
      </c>
      <c r="CQ8" s="32">
        <f t="shared" si="10"/>
        <v>2.0280062886518042</v>
      </c>
      <c r="CR8" s="32">
        <f t="shared" si="10"/>
        <v>2.0238361771914892</v>
      </c>
      <c r="CS8" s="32">
        <f t="shared" si="10"/>
        <v>2.0375107459562964</v>
      </c>
      <c r="CT8" s="32">
        <f t="shared" si="10"/>
        <v>1.9766980123949789</v>
      </c>
      <c r="CU8" s="24"/>
      <c r="CV8" s="32">
        <f t="shared" ref="CV8:DD8" si="11">$M$8/BH8</f>
        <v>3.6772675909065433</v>
      </c>
      <c r="CW8" s="32">
        <f t="shared" si="11"/>
        <v>3.8162864852366845</v>
      </c>
      <c r="CX8" s="32">
        <f t="shared" si="11"/>
        <v>3.4062980073235916</v>
      </c>
      <c r="CY8" s="32">
        <f t="shared" si="11"/>
        <v>3.5050263994638438</v>
      </c>
      <c r="CZ8" s="32">
        <f t="shared" si="11"/>
        <v>2.785011740788367</v>
      </c>
      <c r="DA8" s="32">
        <f t="shared" si="11"/>
        <v>2.3362220599465928</v>
      </c>
      <c r="DB8" s="32">
        <f t="shared" si="11"/>
        <v>1.925616796944648</v>
      </c>
      <c r="DC8" s="32">
        <f t="shared" si="11"/>
        <v>1.7853269042335131</v>
      </c>
      <c r="DD8" s="32">
        <f t="shared" si="11"/>
        <v>1.6457066890932017</v>
      </c>
      <c r="DE8" s="24"/>
      <c r="DF8" s="33" t="str">
        <f>BZ8</f>
        <v>BAYER</v>
      </c>
      <c r="DG8" s="24"/>
    </row>
    <row r="9" spans="2:111">
      <c r="B9" s="2">
        <f t="shared" ref="B9:B27" si="12">B8+1</f>
        <v>2</v>
      </c>
      <c r="C9" s="96" t="s">
        <v>95</v>
      </c>
      <c r="D9" s="5"/>
      <c r="E9" s="99" t="s">
        <v>96</v>
      </c>
      <c r="F9" s="13" t="s">
        <v>98</v>
      </c>
      <c r="G9" s="5" t="str">
        <f>E9</f>
        <v>BMW (Bayerische Motoren Werke) AG</v>
      </c>
      <c r="H9" s="13" t="s">
        <v>99</v>
      </c>
      <c r="I9" s="24"/>
      <c r="J9" s="69"/>
      <c r="K9" s="103">
        <v>81.790000000000006</v>
      </c>
      <c r="L9" s="104">
        <v>657600000</v>
      </c>
      <c r="M9" s="26">
        <f>K9*(L9/1000000)</f>
        <v>53785.104000000007</v>
      </c>
      <c r="O9" s="24"/>
      <c r="P9" s="33" t="str">
        <f>C9</f>
        <v>BMW</v>
      </c>
      <c r="Q9" s="39">
        <v>68821</v>
      </c>
      <c r="R9" s="39">
        <v>76848</v>
      </c>
      <c r="S9" s="39">
        <v>76059</v>
      </c>
      <c r="T9" s="39">
        <v>80401</v>
      </c>
      <c r="U9" s="39">
        <v>92175</v>
      </c>
      <c r="V9" s="39">
        <v>94163</v>
      </c>
      <c r="W9" s="39">
        <v>98978</v>
      </c>
      <c r="X9" s="92">
        <v>99679.8</v>
      </c>
      <c r="Y9" s="92">
        <v>102850</v>
      </c>
      <c r="Z9" s="31"/>
      <c r="AA9" s="33" t="str">
        <f>P9</f>
        <v>BMW</v>
      </c>
      <c r="AB9" s="39">
        <v>11672</v>
      </c>
      <c r="AC9" s="39">
        <v>12016</v>
      </c>
      <c r="AD9" s="39">
        <v>11810</v>
      </c>
      <c r="AE9" s="39">
        <v>13441</v>
      </c>
      <c r="AF9" s="39">
        <v>14279</v>
      </c>
      <c r="AG9" s="39">
        <v>14384</v>
      </c>
      <c r="AH9" s="39">
        <v>14702</v>
      </c>
      <c r="AI9" s="92">
        <v>14851.3</v>
      </c>
      <c r="AJ9" s="92">
        <v>15323.6</v>
      </c>
      <c r="AK9" s="31"/>
      <c r="AL9" s="33" t="str">
        <f>AA9</f>
        <v>BMW</v>
      </c>
      <c r="AM9" s="39">
        <v>4881</v>
      </c>
      <c r="AN9" s="39">
        <v>5096</v>
      </c>
      <c r="AO9" s="39">
        <v>5303</v>
      </c>
      <c r="AP9" s="39">
        <v>5798</v>
      </c>
      <c r="AQ9" s="39">
        <v>6369</v>
      </c>
      <c r="AR9" s="39">
        <v>6863</v>
      </c>
      <c r="AS9" s="39">
        <v>8620</v>
      </c>
      <c r="AT9" s="92">
        <v>8550</v>
      </c>
      <c r="AU9" s="92">
        <v>8700</v>
      </c>
      <c r="AV9" s="31"/>
      <c r="AW9" s="1">
        <f t="shared" ref="AW9:BE9" si="13">AM9/($L$9/1000000)</f>
        <v>7.422445255474452</v>
      </c>
      <c r="AX9" s="1">
        <f t="shared" si="13"/>
        <v>7.7493917274939168</v>
      </c>
      <c r="AY9" s="1">
        <f t="shared" si="13"/>
        <v>8.0641727493917266</v>
      </c>
      <c r="AZ9" s="1">
        <f t="shared" si="13"/>
        <v>8.8169099756691001</v>
      </c>
      <c r="BA9" s="1">
        <f t="shared" si="13"/>
        <v>9.6852189781021902</v>
      </c>
      <c r="BB9" s="1">
        <f t="shared" si="13"/>
        <v>10.436435523114355</v>
      </c>
      <c r="BC9" s="1">
        <f t="shared" si="13"/>
        <v>13.108272506082725</v>
      </c>
      <c r="BD9" s="1">
        <f t="shared" si="13"/>
        <v>13.001824817518248</v>
      </c>
      <c r="BE9" s="1">
        <f t="shared" si="13"/>
        <v>13.229927007299269</v>
      </c>
      <c r="BF9" s="31"/>
      <c r="BG9" s="33" t="str">
        <f>AL9</f>
        <v>BMW</v>
      </c>
      <c r="BH9" s="39">
        <v>27038</v>
      </c>
      <c r="BI9" s="39">
        <v>30295</v>
      </c>
      <c r="BJ9" s="39">
        <v>35412</v>
      </c>
      <c r="BK9" s="39">
        <v>37220</v>
      </c>
      <c r="BL9" s="39">
        <v>42530</v>
      </c>
      <c r="BM9" s="39">
        <v>47108</v>
      </c>
      <c r="BN9" s="39">
        <v>54112</v>
      </c>
      <c r="BO9" s="92">
        <v>59926</v>
      </c>
      <c r="BP9" s="92">
        <v>65842</v>
      </c>
      <c r="BQ9" s="24"/>
      <c r="BR9" s="33" t="str">
        <f>C9</f>
        <v>BMW</v>
      </c>
      <c r="BS9" s="34" t="str">
        <f t="shared" si="8"/>
        <v>August 16, 2018</v>
      </c>
      <c r="BT9" s="84" t="s">
        <v>41</v>
      </c>
      <c r="BU9" s="79" t="s">
        <v>42</v>
      </c>
      <c r="BX9" s="23">
        <v>302103219557</v>
      </c>
      <c r="BY9" s="24"/>
      <c r="BZ9" s="33" t="str">
        <f>BR9</f>
        <v>BMW</v>
      </c>
      <c r="CA9" s="24"/>
      <c r="CB9" s="32">
        <f t="shared" ref="CB9:CJ9" si="14">$M$9/AM9</f>
        <v>11.019279655808237</v>
      </c>
      <c r="CC9" s="32">
        <f t="shared" si="14"/>
        <v>10.554376766091053</v>
      </c>
      <c r="CD9" s="32">
        <f t="shared" si="14"/>
        <v>10.142391853667737</v>
      </c>
      <c r="CE9" s="32">
        <f t="shared" si="14"/>
        <v>9.2764925836495351</v>
      </c>
      <c r="CF9" s="32">
        <f t="shared" si="14"/>
        <v>8.4448271314178065</v>
      </c>
      <c r="CG9" s="32">
        <f t="shared" si="14"/>
        <v>7.8369669240856776</v>
      </c>
      <c r="CH9" s="32">
        <f t="shared" si="14"/>
        <v>6.2395712296983765</v>
      </c>
      <c r="CI9" s="32">
        <f t="shared" si="14"/>
        <v>6.2906554385964917</v>
      </c>
      <c r="CJ9" s="32">
        <f t="shared" si="14"/>
        <v>6.1821958620689665</v>
      </c>
      <c r="CK9" s="24"/>
      <c r="CL9" s="32">
        <f t="shared" ref="CL9:CT9" si="15">$M$9/Q9</f>
        <v>0.78152168669446831</v>
      </c>
      <c r="CM9" s="32">
        <f t="shared" si="15"/>
        <v>0.69988944409743914</v>
      </c>
      <c r="CN9" s="32">
        <f t="shared" si="15"/>
        <v>0.70714976531376961</v>
      </c>
      <c r="CO9" s="32">
        <f t="shared" si="15"/>
        <v>0.66896063481797496</v>
      </c>
      <c r="CP9" s="32">
        <f t="shared" si="15"/>
        <v>0.58351075671277464</v>
      </c>
      <c r="CQ9" s="32">
        <f t="shared" si="15"/>
        <v>0.57119148710215273</v>
      </c>
      <c r="CR9" s="32">
        <f t="shared" si="15"/>
        <v>0.54340463537351746</v>
      </c>
      <c r="CS9" s="32">
        <f t="shared" si="15"/>
        <v>0.53957877122546394</v>
      </c>
      <c r="CT9" s="32">
        <f t="shared" si="15"/>
        <v>0.52294704910063206</v>
      </c>
      <c r="CU9" s="24"/>
      <c r="CV9" s="32">
        <f t="shared" ref="CV9:DD9" si="16">$M$9/BH9</f>
        <v>1.9892412160662774</v>
      </c>
      <c r="CW9" s="32">
        <f t="shared" si="16"/>
        <v>1.775378907410464</v>
      </c>
      <c r="CX9" s="32">
        <f t="shared" si="16"/>
        <v>1.5188383598780077</v>
      </c>
      <c r="CY9" s="32">
        <f t="shared" si="16"/>
        <v>1.4450592154755511</v>
      </c>
      <c r="CZ9" s="32">
        <f t="shared" si="16"/>
        <v>1.2646391723489303</v>
      </c>
      <c r="DA9" s="32">
        <f t="shared" si="16"/>
        <v>1.1417403413432965</v>
      </c>
      <c r="DB9" s="32">
        <f t="shared" si="16"/>
        <v>0.99395890005913667</v>
      </c>
      <c r="DC9" s="32">
        <f t="shared" si="16"/>
        <v>0.89752534792911265</v>
      </c>
      <c r="DD9" s="32">
        <f t="shared" si="16"/>
        <v>0.8168813827040492</v>
      </c>
      <c r="DE9" s="24"/>
      <c r="DF9" s="33" t="str">
        <f>BZ9</f>
        <v>BMW</v>
      </c>
      <c r="DG9" s="24"/>
    </row>
    <row r="10" spans="2:111" ht="15" customHeight="1">
      <c r="B10" s="2">
        <f t="shared" si="12"/>
        <v>3</v>
      </c>
      <c r="C10" s="96" t="s">
        <v>91</v>
      </c>
      <c r="D10" s="5"/>
      <c r="E10" s="99" t="s">
        <v>92</v>
      </c>
      <c r="F10" s="13" t="s">
        <v>93</v>
      </c>
      <c r="G10" s="5" t="str">
        <f>E10</f>
        <v>Daimler AG</v>
      </c>
      <c r="H10" s="13" t="s">
        <v>94</v>
      </c>
      <c r="I10" s="24"/>
      <c r="J10" s="69"/>
      <c r="K10" s="103">
        <v>55.14</v>
      </c>
      <c r="L10" s="104">
        <v>1069800000</v>
      </c>
      <c r="M10" s="26">
        <f>K10*(L10/1000000)</f>
        <v>58988.771999999997</v>
      </c>
      <c r="N10" s="16"/>
      <c r="O10" s="24"/>
      <c r="P10" s="33" t="str">
        <f>C10</f>
        <v>DAIMLER</v>
      </c>
      <c r="Q10" s="39">
        <v>106540</v>
      </c>
      <c r="R10" s="39">
        <v>114297</v>
      </c>
      <c r="S10" s="39">
        <v>117982</v>
      </c>
      <c r="T10" s="39">
        <v>129872</v>
      </c>
      <c r="U10" s="39">
        <v>149467</v>
      </c>
      <c r="V10" s="39">
        <v>153261</v>
      </c>
      <c r="W10" s="39">
        <v>164330</v>
      </c>
      <c r="X10" s="93">
        <v>169850</v>
      </c>
      <c r="Y10" s="93">
        <v>174050</v>
      </c>
      <c r="Z10" s="31"/>
      <c r="AA10" s="33" t="str">
        <f>P10</f>
        <v>DAIMLER</v>
      </c>
      <c r="AB10" s="39">
        <v>12330</v>
      </c>
      <c r="AC10" s="39">
        <v>12887</v>
      </c>
      <c r="AD10" s="39">
        <v>15183</v>
      </c>
      <c r="AE10" s="39">
        <v>15751</v>
      </c>
      <c r="AF10" s="39">
        <v>18570</v>
      </c>
      <c r="AG10" s="39">
        <v>18380</v>
      </c>
      <c r="AH10" s="39">
        <v>20358</v>
      </c>
      <c r="AI10" s="92">
        <v>20050</v>
      </c>
      <c r="AJ10" s="92">
        <v>20650</v>
      </c>
      <c r="AK10" s="31"/>
      <c r="AL10" s="33" t="str">
        <f>AA10</f>
        <v>DAIMLER</v>
      </c>
      <c r="AM10" s="39">
        <v>5667</v>
      </c>
      <c r="AN10" s="39">
        <v>6428</v>
      </c>
      <c r="AO10" s="39">
        <v>6842</v>
      </c>
      <c r="AP10" s="39">
        <v>6962</v>
      </c>
      <c r="AQ10" s="39">
        <v>8424</v>
      </c>
      <c r="AR10" s="39">
        <v>8526</v>
      </c>
      <c r="AS10" s="39">
        <v>10525</v>
      </c>
      <c r="AT10" s="92">
        <v>10110</v>
      </c>
      <c r="AU10" s="92">
        <v>10365</v>
      </c>
      <c r="AV10" s="31"/>
      <c r="AW10" s="1">
        <f t="shared" ref="AW10:BE10" si="17">AM10/($L$10/1000000)</f>
        <v>5.2972518227706118</v>
      </c>
      <c r="AX10" s="1">
        <f t="shared" si="17"/>
        <v>6.0085997382688356</v>
      </c>
      <c r="AY10" s="1">
        <f t="shared" si="17"/>
        <v>6.3955879603664236</v>
      </c>
      <c r="AZ10" s="1">
        <f t="shared" si="17"/>
        <v>6.507758459525145</v>
      </c>
      <c r="BA10" s="1">
        <f t="shared" si="17"/>
        <v>7.8743690409422324</v>
      </c>
      <c r="BB10" s="1">
        <f t="shared" si="17"/>
        <v>7.9697139652271458</v>
      </c>
      <c r="BC10" s="1">
        <f t="shared" si="17"/>
        <v>9.8382875303795103</v>
      </c>
      <c r="BD10" s="1">
        <f t="shared" si="17"/>
        <v>9.4503645541222667</v>
      </c>
      <c r="BE10" s="1">
        <f t="shared" si="17"/>
        <v>9.6887268648345497</v>
      </c>
      <c r="BF10" s="31"/>
      <c r="BG10" s="33" t="str">
        <f>AL10</f>
        <v>DAIMLER</v>
      </c>
      <c r="BH10" s="39">
        <v>39624</v>
      </c>
      <c r="BI10" s="39">
        <v>37905</v>
      </c>
      <c r="BJ10" s="39">
        <v>42680</v>
      </c>
      <c r="BK10" s="39">
        <v>43665</v>
      </c>
      <c r="BL10" s="39">
        <v>53561</v>
      </c>
      <c r="BM10" s="39">
        <v>57950</v>
      </c>
      <c r="BN10" s="39">
        <v>64023</v>
      </c>
      <c r="BO10" s="92">
        <v>70251.8</v>
      </c>
      <c r="BP10" s="92">
        <v>76637.600000000006</v>
      </c>
      <c r="BQ10" s="24"/>
      <c r="BR10" s="33" t="str">
        <f>C10</f>
        <v>DAIMLER</v>
      </c>
      <c r="BS10" s="34" t="str">
        <f t="shared" si="8"/>
        <v>August 16, 2018</v>
      </c>
      <c r="BT10" s="84" t="s">
        <v>41</v>
      </c>
      <c r="BU10" s="79" t="s">
        <v>42</v>
      </c>
      <c r="BX10" s="23">
        <v>302103219557</v>
      </c>
      <c r="BY10" s="24"/>
      <c r="BZ10" s="33" t="str">
        <f>BR10</f>
        <v>DAIMLER</v>
      </c>
      <c r="CA10" s="24"/>
      <c r="CB10" s="32">
        <f t="shared" ref="CB10:CJ10" si="18">$M$10/AM10</f>
        <v>10.409170989941767</v>
      </c>
      <c r="CC10" s="32">
        <f t="shared" si="18"/>
        <v>9.1768469197261968</v>
      </c>
      <c r="CD10" s="32">
        <f t="shared" si="18"/>
        <v>8.6215685472084189</v>
      </c>
      <c r="CE10" s="32">
        <f t="shared" si="18"/>
        <v>8.4729635162309673</v>
      </c>
      <c r="CF10" s="32">
        <f t="shared" si="18"/>
        <v>7.0024658119658119</v>
      </c>
      <c r="CG10" s="32">
        <f t="shared" si="18"/>
        <v>6.9186924700914849</v>
      </c>
      <c r="CH10" s="32">
        <f t="shared" si="18"/>
        <v>5.6046339192399044</v>
      </c>
      <c r="CI10" s="32">
        <f t="shared" si="18"/>
        <v>5.8346955489614238</v>
      </c>
      <c r="CJ10" s="32">
        <f t="shared" si="18"/>
        <v>5.6911502170767001</v>
      </c>
      <c r="CK10" s="24"/>
      <c r="CL10" s="32">
        <f t="shared" ref="CL10:CT10" si="19">$M$10/Q10</f>
        <v>0.55367722920968643</v>
      </c>
      <c r="CM10" s="32">
        <f t="shared" si="19"/>
        <v>0.51610079004698284</v>
      </c>
      <c r="CN10" s="32">
        <f t="shared" si="19"/>
        <v>0.49998111576342152</v>
      </c>
      <c r="CO10" s="32">
        <f t="shared" si="19"/>
        <v>0.45420700381914497</v>
      </c>
      <c r="CP10" s="32">
        <f t="shared" si="19"/>
        <v>0.39466084152354697</v>
      </c>
      <c r="CQ10" s="32">
        <f t="shared" si="19"/>
        <v>0.38489095073110574</v>
      </c>
      <c r="CR10" s="32">
        <f t="shared" si="19"/>
        <v>0.35896532586867885</v>
      </c>
      <c r="CS10" s="32">
        <f t="shared" si="19"/>
        <v>0.34729921695613775</v>
      </c>
      <c r="CT10" s="32">
        <f t="shared" si="19"/>
        <v>0.33891854064923871</v>
      </c>
      <c r="CU10" s="24"/>
      <c r="CV10" s="32">
        <f t="shared" ref="CV10:DD10" si="20">$M$10/BH10</f>
        <v>1.4887132041187159</v>
      </c>
      <c r="CW10" s="32">
        <f t="shared" si="20"/>
        <v>1.5562266719430153</v>
      </c>
      <c r="CX10" s="32">
        <f t="shared" si="20"/>
        <v>1.3821174320524836</v>
      </c>
      <c r="CY10" s="32">
        <f t="shared" si="20"/>
        <v>1.3509394709721745</v>
      </c>
      <c r="CZ10" s="32">
        <f t="shared" si="20"/>
        <v>1.1013381378241631</v>
      </c>
      <c r="DA10" s="32">
        <f t="shared" si="20"/>
        <v>1.0179253149266609</v>
      </c>
      <c r="DB10" s="32">
        <f t="shared" si="20"/>
        <v>0.92136844571482124</v>
      </c>
      <c r="DC10" s="32">
        <f t="shared" si="20"/>
        <v>0.83967630722629161</v>
      </c>
      <c r="DD10" s="32">
        <f t="shared" si="20"/>
        <v>0.76971058592649033</v>
      </c>
      <c r="DE10" s="24"/>
      <c r="DF10" s="33" t="str">
        <f>BZ10</f>
        <v>DAIMLER</v>
      </c>
      <c r="DG10" s="24"/>
    </row>
    <row r="11" spans="2:111">
      <c r="B11" s="2">
        <f t="shared" si="12"/>
        <v>4</v>
      </c>
      <c r="C11" s="96" t="s">
        <v>73</v>
      </c>
      <c r="D11" s="5"/>
      <c r="E11" s="98" t="s">
        <v>74</v>
      </c>
      <c r="F11" s="5" t="s">
        <v>75</v>
      </c>
      <c r="G11" s="5" t="str">
        <f>E11</f>
        <v>Ferrari NV</v>
      </c>
      <c r="H11" s="5" t="s">
        <v>76</v>
      </c>
      <c r="I11" s="24"/>
      <c r="J11" s="69"/>
      <c r="K11" s="103">
        <v>105.35</v>
      </c>
      <c r="L11" s="104">
        <v>188960000</v>
      </c>
      <c r="M11" s="26">
        <f>K11*(L11/1000000)</f>
        <v>19906.936000000002</v>
      </c>
      <c r="O11" s="24"/>
      <c r="P11" s="33" t="str">
        <f>C11</f>
        <v>FERRARI</v>
      </c>
      <c r="Q11" s="107"/>
      <c r="R11" s="108"/>
      <c r="S11" s="108"/>
      <c r="T11" s="39">
        <v>2762.4</v>
      </c>
      <c r="U11" s="39">
        <v>2854.4</v>
      </c>
      <c r="V11" s="39">
        <v>3105.1</v>
      </c>
      <c r="W11" s="39">
        <v>3416.9</v>
      </c>
      <c r="X11" s="92">
        <v>3515</v>
      </c>
      <c r="Y11" s="92">
        <v>3650</v>
      </c>
      <c r="Z11" s="24"/>
      <c r="AA11" s="33" t="str">
        <f>P11</f>
        <v>FERRARI</v>
      </c>
      <c r="AB11" s="108"/>
      <c r="AC11" s="108"/>
      <c r="AD11" s="108"/>
      <c r="AE11" s="39">
        <v>678.5</v>
      </c>
      <c r="AF11" s="39">
        <v>719.1</v>
      </c>
      <c r="AG11" s="39">
        <v>842.8</v>
      </c>
      <c r="AH11" s="39">
        <v>1036</v>
      </c>
      <c r="AI11" s="92">
        <v>1115</v>
      </c>
      <c r="AJ11" s="92">
        <v>1200</v>
      </c>
      <c r="AK11" s="24"/>
      <c r="AL11" s="33" t="str">
        <f>AA11</f>
        <v>FERRARI</v>
      </c>
      <c r="AM11" s="108"/>
      <c r="AN11" s="108"/>
      <c r="AO11" s="108"/>
      <c r="AP11" s="39">
        <v>261.39999999999998</v>
      </c>
      <c r="AQ11" s="39">
        <v>287.8</v>
      </c>
      <c r="AR11" s="39">
        <v>398.8</v>
      </c>
      <c r="AS11" s="39">
        <v>535.4</v>
      </c>
      <c r="AT11" s="92">
        <v>595</v>
      </c>
      <c r="AU11" s="92">
        <v>630</v>
      </c>
      <c r="AV11" s="24"/>
      <c r="AW11" s="1"/>
      <c r="AX11" s="1"/>
      <c r="AY11" s="1"/>
      <c r="AZ11" s="1">
        <f t="shared" ref="AZ11:BE11" si="21">AP11/($L$11/1000000)</f>
        <v>1.3833615580016934</v>
      </c>
      <c r="BA11" s="1">
        <f t="shared" si="21"/>
        <v>1.52307366638442</v>
      </c>
      <c r="BB11" s="1">
        <f t="shared" si="21"/>
        <v>2.1104995766299748</v>
      </c>
      <c r="BC11" s="1">
        <f t="shared" si="21"/>
        <v>2.8334038950042335</v>
      </c>
      <c r="BD11" s="1">
        <f t="shared" si="21"/>
        <v>3.1488145639288736</v>
      </c>
      <c r="BE11" s="1">
        <f t="shared" si="21"/>
        <v>3.3340389500423369</v>
      </c>
      <c r="BF11" s="24"/>
      <c r="BG11" s="33" t="str">
        <f>AL11</f>
        <v>FERRARI</v>
      </c>
      <c r="BH11" s="108"/>
      <c r="BI11" s="108"/>
      <c r="BJ11" s="108"/>
      <c r="BK11" s="39">
        <v>2469.6</v>
      </c>
      <c r="BL11" s="39">
        <v>-25.1</v>
      </c>
      <c r="BM11" s="39">
        <v>325</v>
      </c>
      <c r="BN11" s="39">
        <v>778.7</v>
      </c>
      <c r="BO11" s="92">
        <v>1205.0999999999999</v>
      </c>
      <c r="BP11" s="92">
        <v>1656.6</v>
      </c>
      <c r="BQ11" s="24"/>
      <c r="BR11" s="33" t="str">
        <f>C11</f>
        <v>FERRARI</v>
      </c>
      <c r="BS11" s="34" t="str">
        <f t="shared" si="8"/>
        <v>August 16, 2018</v>
      </c>
      <c r="BT11" s="84" t="s">
        <v>41</v>
      </c>
      <c r="BU11" s="79" t="s">
        <v>42</v>
      </c>
      <c r="BX11" s="23">
        <v>302103219557</v>
      </c>
      <c r="BY11" s="24"/>
      <c r="BZ11" s="33" t="str">
        <f>BR11</f>
        <v>FERRARI</v>
      </c>
      <c r="CA11" s="24"/>
      <c r="CB11" s="32"/>
      <c r="CC11" s="32"/>
      <c r="CD11" s="32"/>
      <c r="CE11" s="32">
        <f t="shared" ref="CE11:CJ11" si="22">$M$11/AP11</f>
        <v>76.155072685539409</v>
      </c>
      <c r="CF11" s="32">
        <f t="shared" si="22"/>
        <v>69.169339819318978</v>
      </c>
      <c r="CG11" s="32">
        <f t="shared" si="22"/>
        <v>49.91709127382147</v>
      </c>
      <c r="CH11" s="32">
        <f t="shared" si="22"/>
        <v>37.181426970489355</v>
      </c>
      <c r="CI11" s="32">
        <f t="shared" si="22"/>
        <v>33.457035294117652</v>
      </c>
      <c r="CJ11" s="32">
        <f t="shared" si="22"/>
        <v>31.598311111111112</v>
      </c>
      <c r="CK11" s="24"/>
      <c r="CL11" s="32"/>
      <c r="CM11" s="32"/>
      <c r="CN11" s="32"/>
      <c r="CO11" s="32">
        <f t="shared" ref="CO11:CT11" si="23">$M$11/T11</f>
        <v>7.2063915435852888</v>
      </c>
      <c r="CP11" s="32">
        <f t="shared" si="23"/>
        <v>6.9741227578475335</v>
      </c>
      <c r="CQ11" s="32">
        <f t="shared" si="23"/>
        <v>6.4110450549096658</v>
      </c>
      <c r="CR11" s="32">
        <f t="shared" si="23"/>
        <v>5.8260224179812115</v>
      </c>
      <c r="CS11" s="32">
        <f t="shared" si="23"/>
        <v>5.6634241820768141</v>
      </c>
      <c r="CT11" s="32">
        <f t="shared" si="23"/>
        <v>5.4539550684931513</v>
      </c>
      <c r="CU11" s="24"/>
      <c r="CV11" s="32"/>
      <c r="CW11" s="32"/>
      <c r="CX11" s="32"/>
      <c r="CY11" s="32">
        <f t="shared" ref="CY11:DD11" si="24">$M$11/BK11</f>
        <v>8.0607936507936522</v>
      </c>
      <c r="CZ11" s="32">
        <f t="shared" si="24"/>
        <v>-793.1050199203188</v>
      </c>
      <c r="DA11" s="32">
        <f t="shared" si="24"/>
        <v>61.252110769230775</v>
      </c>
      <c r="DB11" s="32">
        <f t="shared" si="24"/>
        <v>25.564320020547065</v>
      </c>
      <c r="DC11" s="32">
        <f t="shared" si="24"/>
        <v>16.518907974441959</v>
      </c>
      <c r="DD11" s="32">
        <f t="shared" si="24"/>
        <v>12.016742726065436</v>
      </c>
      <c r="DE11" s="24"/>
      <c r="DF11" s="33" t="str">
        <f>BZ11</f>
        <v>FERRARI</v>
      </c>
      <c r="DG11" s="24"/>
    </row>
    <row r="12" spans="2:111">
      <c r="B12" s="2">
        <f t="shared" si="12"/>
        <v>5</v>
      </c>
      <c r="C12" s="95" t="s">
        <v>1</v>
      </c>
      <c r="D12" s="5"/>
      <c r="E12" s="98" t="s">
        <v>11</v>
      </c>
      <c r="F12" s="5" t="s">
        <v>12</v>
      </c>
      <c r="G12" s="5" t="str">
        <f>E12</f>
        <v>FG Europe SA</v>
      </c>
      <c r="H12" s="5" t="s">
        <v>13</v>
      </c>
      <c r="I12" s="24"/>
      <c r="J12" s="69"/>
      <c r="K12" s="103">
        <v>0.46</v>
      </c>
      <c r="L12" s="104">
        <v>52800154</v>
      </c>
      <c r="M12" s="26">
        <f t="shared" ref="M12:M32" si="25">K12*(L12/1000000)</f>
        <v>24.28807084</v>
      </c>
      <c r="O12" s="24"/>
      <c r="P12" s="33" t="str">
        <f t="shared" ref="P12:P32" si="26">C12</f>
        <v>FG EUROPE</v>
      </c>
      <c r="Q12" s="39">
        <v>99.724000000000004</v>
      </c>
      <c r="R12" s="39">
        <v>111.122</v>
      </c>
      <c r="S12" s="39">
        <v>99.102999999999994</v>
      </c>
      <c r="T12" s="39">
        <v>72.72</v>
      </c>
      <c r="U12" s="39">
        <v>95.150999999999996</v>
      </c>
      <c r="V12" s="39">
        <v>94.786000000000001</v>
      </c>
      <c r="W12" s="39">
        <v>97.055000000000007</v>
      </c>
      <c r="X12" s="92">
        <v>97.15</v>
      </c>
      <c r="Y12" s="92">
        <v>98.123999999999995</v>
      </c>
      <c r="Z12" s="31"/>
      <c r="AA12" s="33" t="str">
        <f t="shared" ref="AA12:AA32" si="27">P12</f>
        <v>FG EUROPE</v>
      </c>
      <c r="AB12" s="39">
        <v>11.574</v>
      </c>
      <c r="AC12" s="39">
        <v>15.972000000000001</v>
      </c>
      <c r="AD12" s="39">
        <v>14.862000000000002</v>
      </c>
      <c r="AE12" s="39">
        <v>4.1040000000000001</v>
      </c>
      <c r="AF12" s="39">
        <v>11.907999999999999</v>
      </c>
      <c r="AG12" s="39">
        <v>10.6</v>
      </c>
      <c r="AH12" s="39">
        <v>11.215999999999999</v>
      </c>
      <c r="AI12" s="92">
        <v>11.084</v>
      </c>
      <c r="AJ12" s="92">
        <v>11.192</v>
      </c>
      <c r="AK12" s="31"/>
      <c r="AL12" s="33" t="str">
        <f>AA12</f>
        <v>FG EUROPE</v>
      </c>
      <c r="AM12" s="39">
        <v>4.1719999999999997</v>
      </c>
      <c r="AN12" s="39">
        <v>4.7919999999999998</v>
      </c>
      <c r="AO12" s="39">
        <v>3.64</v>
      </c>
      <c r="AP12" s="39">
        <v>-3.6019999999999999</v>
      </c>
      <c r="AQ12" s="39">
        <v>-3.6999999999999998E-2</v>
      </c>
      <c r="AR12" s="39">
        <v>1.776</v>
      </c>
      <c r="AS12" s="39">
        <v>-0.98799999999999999</v>
      </c>
      <c r="AT12" s="92">
        <v>0.51500000000000001</v>
      </c>
      <c r="AU12" s="92">
        <v>0.54100000000000004</v>
      </c>
      <c r="AV12" s="31"/>
      <c r="AW12" s="1">
        <f t="shared" ref="AW12:BB12" si="28">AM12/($L$12/1000000)</f>
        <v>7.9014921054965104E-2</v>
      </c>
      <c r="AX12" s="1">
        <f t="shared" si="28"/>
        <v>9.0757311048751857E-2</v>
      </c>
      <c r="AY12" s="1">
        <f t="shared" si="28"/>
        <v>6.8939192866748086E-2</v>
      </c>
      <c r="AZ12" s="1">
        <f t="shared" si="28"/>
        <v>-6.8219497996161144E-2</v>
      </c>
      <c r="BA12" s="1">
        <f t="shared" si="28"/>
        <v>-7.0075553188727441E-4</v>
      </c>
      <c r="BB12" s="1">
        <f t="shared" si="28"/>
        <v>3.3636265530589175E-2</v>
      </c>
      <c r="BC12" s="1">
        <f t="shared" ref="BC12" si="29">AS12/($L$12/1000000)</f>
        <v>-1.8712066635260191E-2</v>
      </c>
      <c r="BD12" s="1">
        <f t="shared" ref="BD12:BE12" si="30">AT12/($L$12/1000000)</f>
        <v>9.7537594303228736E-3</v>
      </c>
      <c r="BE12" s="1">
        <f t="shared" si="30"/>
        <v>1.0246182236513933E-2</v>
      </c>
      <c r="BF12" s="31"/>
      <c r="BG12" s="33" t="str">
        <f>AL12</f>
        <v>FG EUROPE</v>
      </c>
      <c r="BH12" s="39">
        <v>31.158000000000001</v>
      </c>
      <c r="BI12" s="39">
        <v>35.22</v>
      </c>
      <c r="BJ12" s="39">
        <v>30.844999999999999</v>
      </c>
      <c r="BK12" s="39">
        <v>17.109000000000002</v>
      </c>
      <c r="BL12" s="39">
        <v>17.015000000000001</v>
      </c>
      <c r="BM12" s="39">
        <v>18.635999999999999</v>
      </c>
      <c r="BN12" s="39">
        <v>17.38</v>
      </c>
      <c r="BO12" s="92">
        <v>17.895</v>
      </c>
      <c r="BP12" s="92">
        <v>18.434999999999999</v>
      </c>
      <c r="BQ12" s="24"/>
      <c r="BR12" s="33" t="str">
        <f>C12</f>
        <v>FG EUROPE</v>
      </c>
      <c r="BS12" s="34" t="str">
        <f>$K$5</f>
        <v>August 16, 2018</v>
      </c>
      <c r="BT12" s="84" t="s">
        <v>41</v>
      </c>
      <c r="BU12" s="79" t="s">
        <v>42</v>
      </c>
      <c r="BX12" s="23">
        <v>302103219557</v>
      </c>
      <c r="BY12" s="24"/>
      <c r="BZ12" s="33" t="str">
        <f>BR12</f>
        <v>FG EUROPE</v>
      </c>
      <c r="CA12" s="24"/>
      <c r="CB12" s="32">
        <f t="shared" ref="CB12:CE12" si="31">$M$12/AM12</f>
        <v>5.8216852444870568</v>
      </c>
      <c r="CC12" s="32">
        <f t="shared" si="31"/>
        <v>5.0684621953255427</v>
      </c>
      <c r="CD12" s="32">
        <f t="shared" si="31"/>
        <v>6.6725469340659336</v>
      </c>
      <c r="CE12" s="32">
        <f t="shared" si="31"/>
        <v>-6.7429402665186009</v>
      </c>
      <c r="CF12" s="32">
        <f>$M$12/AQ12</f>
        <v>-656.434347027027</v>
      </c>
      <c r="CG12" s="32">
        <f>$M$12/AR12</f>
        <v>13.675715563063063</v>
      </c>
      <c r="CH12" s="32">
        <f t="shared" ref="CH12:CJ12" si="32">$M$12/AS12</f>
        <v>-24.583067651821864</v>
      </c>
      <c r="CI12" s="32">
        <f t="shared" si="32"/>
        <v>47.161302601941749</v>
      </c>
      <c r="CJ12" s="32">
        <f t="shared" si="32"/>
        <v>44.894770499075783</v>
      </c>
      <c r="CK12" s="24"/>
      <c r="CL12" s="32">
        <f t="shared" ref="CL12:CQ12" si="33">$M$12/Q12</f>
        <v>0.24355291444386507</v>
      </c>
      <c r="CM12" s="32">
        <f t="shared" si="33"/>
        <v>0.2185712175806771</v>
      </c>
      <c r="CN12" s="32">
        <f t="shared" si="33"/>
        <v>0.24507906763670123</v>
      </c>
      <c r="CO12" s="32">
        <f t="shared" si="33"/>
        <v>0.33399437348734873</v>
      </c>
      <c r="CP12" s="32">
        <f t="shared" si="33"/>
        <v>0.25525817742325357</v>
      </c>
      <c r="CQ12" s="32">
        <f t="shared" si="33"/>
        <v>0.25624112041862723</v>
      </c>
      <c r="CR12" s="32">
        <f t="shared" ref="CR12" si="34">$M$12/W12</f>
        <v>0.25025058822317242</v>
      </c>
      <c r="CS12" s="32">
        <f t="shared" ref="CS12:CT12" si="35">$M$12/X12</f>
        <v>0.25000587586206896</v>
      </c>
      <c r="CT12" s="32">
        <f t="shared" si="35"/>
        <v>0.24752426358485183</v>
      </c>
      <c r="CU12" s="24"/>
      <c r="CV12" s="32">
        <f t="shared" ref="CV12:DA12" si="36">$M$12/BH12</f>
        <v>0.77951315360421081</v>
      </c>
      <c r="CW12" s="32">
        <f t="shared" si="36"/>
        <v>0.68961018852924472</v>
      </c>
      <c r="CX12" s="32">
        <f t="shared" si="36"/>
        <v>0.78742327249148969</v>
      </c>
      <c r="CY12" s="32">
        <f t="shared" si="36"/>
        <v>1.4196078578525921</v>
      </c>
      <c r="CZ12" s="32">
        <f t="shared" si="36"/>
        <v>1.427450534234499</v>
      </c>
      <c r="DA12" s="32">
        <f t="shared" si="36"/>
        <v>1.3032877677613222</v>
      </c>
      <c r="DB12" s="32">
        <f t="shared" ref="DB12" si="37">$M$12/BN12</f>
        <v>1.397472430379747</v>
      </c>
      <c r="DC12" s="32">
        <f t="shared" ref="DC12:DD12" si="38">$M$12/BO12</f>
        <v>1.3572545873148925</v>
      </c>
      <c r="DD12" s="32">
        <f t="shared" si="38"/>
        <v>1.3174977401681585</v>
      </c>
      <c r="DE12" s="24"/>
      <c r="DF12" s="33" t="str">
        <f>BZ12</f>
        <v>FG EUROPE</v>
      </c>
      <c r="DG12" s="24"/>
    </row>
    <row r="13" spans="2:111">
      <c r="B13" s="2">
        <f t="shared" si="12"/>
        <v>6</v>
      </c>
      <c r="C13" s="96" t="s">
        <v>4</v>
      </c>
      <c r="D13" s="5"/>
      <c r="E13" s="99" t="s">
        <v>23</v>
      </c>
      <c r="F13" s="13" t="s">
        <v>24</v>
      </c>
      <c r="G13" s="5" t="str">
        <f t="shared" ref="G13:G32" si="39">E13</f>
        <v>Fourlis SA</v>
      </c>
      <c r="H13" s="13" t="s">
        <v>25</v>
      </c>
      <c r="I13" s="24"/>
      <c r="J13" s="69"/>
      <c r="K13" s="103">
        <v>5.3</v>
      </c>
      <c r="L13" s="104">
        <v>51643688</v>
      </c>
      <c r="M13" s="26">
        <f>K13*(L13/1000000)</f>
        <v>273.71154639999997</v>
      </c>
      <c r="N13" s="16"/>
      <c r="O13" s="24"/>
      <c r="P13" s="33" t="str">
        <f t="shared" ref="P13:P26" si="40">C13</f>
        <v>FOURLIS</v>
      </c>
      <c r="Q13" s="40">
        <v>438.24900000000002</v>
      </c>
      <c r="R13" s="39">
        <v>420.25</v>
      </c>
      <c r="S13" s="39">
        <v>403.27100000000002</v>
      </c>
      <c r="T13" s="39">
        <v>413.37</v>
      </c>
      <c r="U13" s="39">
        <v>414.44200000000001</v>
      </c>
      <c r="V13" s="39">
        <v>428.06799999999998</v>
      </c>
      <c r="W13" s="39">
        <v>434.05900000000003</v>
      </c>
      <c r="X13" s="92">
        <v>469.93400000000003</v>
      </c>
      <c r="Y13" s="92">
        <v>506.66300000000001</v>
      </c>
      <c r="Z13" s="24"/>
      <c r="AA13" s="33" t="str">
        <f t="shared" si="27"/>
        <v>FOURLIS</v>
      </c>
      <c r="AB13" s="39">
        <v>27.97</v>
      </c>
      <c r="AC13" s="39">
        <v>20.100000000000001</v>
      </c>
      <c r="AD13" s="39">
        <v>25.4</v>
      </c>
      <c r="AE13" s="39">
        <v>25.9</v>
      </c>
      <c r="AF13" s="39">
        <v>32.607999999999997</v>
      </c>
      <c r="AG13" s="39">
        <v>38.441000000000003</v>
      </c>
      <c r="AH13" s="39">
        <v>41.837000000000003</v>
      </c>
      <c r="AI13" s="92">
        <v>43.146999999999998</v>
      </c>
      <c r="AJ13" s="92">
        <v>45.276000000000003</v>
      </c>
      <c r="AK13" s="24"/>
      <c r="AL13" s="33" t="str">
        <f t="shared" ref="AL13:AL32" si="41">AA13</f>
        <v>FOURLIS</v>
      </c>
      <c r="AM13" s="39">
        <v>1.776</v>
      </c>
      <c r="AN13" s="39">
        <v>-11.253</v>
      </c>
      <c r="AO13" s="39">
        <v>-8.2929999999999993</v>
      </c>
      <c r="AP13" s="39">
        <v>-11.475</v>
      </c>
      <c r="AQ13" s="39">
        <v>0.253</v>
      </c>
      <c r="AR13" s="39">
        <v>6.0090000000000003</v>
      </c>
      <c r="AS13" s="39">
        <v>10.039</v>
      </c>
      <c r="AT13" s="92">
        <v>11.494</v>
      </c>
      <c r="AU13" s="92">
        <v>13.567</v>
      </c>
      <c r="AV13" s="24"/>
      <c r="AW13" s="1">
        <f t="shared" ref="AW13:BB13" si="42">AM13/($L$13/1000000)</f>
        <v>3.4389488217805055E-2</v>
      </c>
      <c r="AX13" s="1">
        <f t="shared" si="42"/>
        <v>-0.2178969092989641</v>
      </c>
      <c r="AY13" s="1">
        <f t="shared" si="42"/>
        <v>-0.16058109560262232</v>
      </c>
      <c r="AZ13" s="1">
        <f t="shared" si="42"/>
        <v>-0.22219559532618971</v>
      </c>
      <c r="BA13" s="1">
        <f t="shared" si="42"/>
        <v>4.898952994991373E-3</v>
      </c>
      <c r="BB13" s="1">
        <f t="shared" si="42"/>
        <v>0.11635497449368838</v>
      </c>
      <c r="BC13" s="1">
        <f t="shared" ref="BC13" si="43">AS13/($L$13/1000000)</f>
        <v>0.19438968030323475</v>
      </c>
      <c r="BD13" s="1">
        <f t="shared" ref="BD13:BE13" si="44">AT13/($L$13/1000000)</f>
        <v>0.22256350088707841</v>
      </c>
      <c r="BE13" s="1">
        <f t="shared" si="44"/>
        <v>0.26270393392509073</v>
      </c>
      <c r="BF13" s="24"/>
      <c r="BG13" s="33" t="str">
        <f t="shared" ref="BG13:BG32" si="45">AL13</f>
        <v>FOURLIS</v>
      </c>
      <c r="BH13" s="39">
        <v>187.79900000000001</v>
      </c>
      <c r="BI13" s="39">
        <v>176.88</v>
      </c>
      <c r="BJ13" s="39">
        <v>168.988</v>
      </c>
      <c r="BK13" s="39">
        <v>158.43299999999999</v>
      </c>
      <c r="BL13" s="39">
        <v>157.61500000000001</v>
      </c>
      <c r="BM13" s="39">
        <v>163.60499999999999</v>
      </c>
      <c r="BN13" s="39">
        <v>167.869</v>
      </c>
      <c r="BO13" s="92">
        <v>183.32900000000001</v>
      </c>
      <c r="BP13" s="92">
        <v>191.46899999999999</v>
      </c>
      <c r="BQ13" s="24"/>
      <c r="BR13" s="33" t="str">
        <f t="shared" ref="BR13:BR16" si="46">C13</f>
        <v>FOURLIS</v>
      </c>
      <c r="BS13" s="34" t="str">
        <f t="shared" si="8"/>
        <v>August 16, 2018</v>
      </c>
      <c r="BT13" s="84" t="s">
        <v>41</v>
      </c>
      <c r="BU13" s="79" t="s">
        <v>42</v>
      </c>
      <c r="BX13" s="23">
        <v>302103219557</v>
      </c>
      <c r="BY13" s="24"/>
      <c r="BZ13" s="33" t="str">
        <f t="shared" ref="BZ13:BZ16" si="47">BR13</f>
        <v>FOURLIS</v>
      </c>
      <c r="CA13" s="24"/>
      <c r="CB13" s="32">
        <f t="shared" ref="CB13:CE13" si="48">$M$13/AM13</f>
        <v>154.11686171171169</v>
      </c>
      <c r="CC13" s="32">
        <f t="shared" si="48"/>
        <v>-24.323428987825466</v>
      </c>
      <c r="CD13" s="32">
        <f t="shared" si="48"/>
        <v>-33.005130399131801</v>
      </c>
      <c r="CE13" s="32">
        <f t="shared" si="48"/>
        <v>-23.852858074074074</v>
      </c>
      <c r="CF13" s="32">
        <f>$M$13/AQ13</f>
        <v>1081.8638197628457</v>
      </c>
      <c r="CG13" s="32">
        <f>$M$13/AR13</f>
        <v>45.550265668164414</v>
      </c>
      <c r="CH13" s="32">
        <f t="shared" ref="CH13:CJ13" si="49">$M$13/AS13</f>
        <v>27.264821834844106</v>
      </c>
      <c r="CI13" s="32">
        <f t="shared" si="49"/>
        <v>23.813428432225507</v>
      </c>
      <c r="CJ13" s="32">
        <f t="shared" si="49"/>
        <v>20.174802565047539</v>
      </c>
      <c r="CK13" s="24"/>
      <c r="CL13" s="32">
        <f t="shared" ref="CL13:CQ13" si="50">$M$13/Q13</f>
        <v>0.62455714993074707</v>
      </c>
      <c r="CM13" s="32">
        <f t="shared" si="50"/>
        <v>0.65130647566924449</v>
      </c>
      <c r="CN13" s="32">
        <f t="shared" si="50"/>
        <v>0.67872856317463925</v>
      </c>
      <c r="CO13" s="32">
        <f t="shared" si="50"/>
        <v>0.66214661538089359</v>
      </c>
      <c r="CP13" s="32">
        <f t="shared" si="50"/>
        <v>0.66043390003908864</v>
      </c>
      <c r="CQ13" s="32">
        <f t="shared" si="50"/>
        <v>0.63941137015614335</v>
      </c>
      <c r="CR13" s="32">
        <f t="shared" ref="CR13" si="51">$M$13/W13</f>
        <v>0.63058604106814964</v>
      </c>
      <c r="CS13" s="32">
        <f t="shared" ref="CS13:CT13" si="52">$M$13/X13</f>
        <v>0.58244678273970374</v>
      </c>
      <c r="CT13" s="32">
        <f t="shared" si="52"/>
        <v>0.54022406688469449</v>
      </c>
      <c r="CU13" s="24"/>
      <c r="CV13" s="32">
        <f t="shared" ref="CV13:DA13" si="53">$M$13/BH13</f>
        <v>1.4574707341359643</v>
      </c>
      <c r="CW13" s="32">
        <f t="shared" si="53"/>
        <v>1.5474420307553143</v>
      </c>
      <c r="CX13" s="32">
        <f t="shared" si="53"/>
        <v>1.6197099581035339</v>
      </c>
      <c r="CY13" s="32">
        <f t="shared" si="53"/>
        <v>1.7276170141321567</v>
      </c>
      <c r="CZ13" s="32">
        <f t="shared" si="53"/>
        <v>1.7365831069377913</v>
      </c>
      <c r="DA13" s="32">
        <f t="shared" si="53"/>
        <v>1.6730023312245959</v>
      </c>
      <c r="DB13" s="32">
        <f t="shared" ref="DB13" si="54">$M$13/BN13</f>
        <v>1.6305068023280056</v>
      </c>
      <c r="DC13" s="32">
        <f t="shared" ref="DC13:DD13" si="55">$M$13/BO13</f>
        <v>1.4930073605376124</v>
      </c>
      <c r="DD13" s="32">
        <f t="shared" si="55"/>
        <v>1.4295345272602875</v>
      </c>
      <c r="DE13" s="24"/>
      <c r="DF13" s="33" t="str">
        <f t="shared" ref="DF13:DF32" si="56">BZ13</f>
        <v>FOURLIS</v>
      </c>
      <c r="DG13" s="24"/>
    </row>
    <row r="14" spans="2:111">
      <c r="B14" s="2">
        <f t="shared" si="12"/>
        <v>7</v>
      </c>
      <c r="C14" s="96" t="s">
        <v>31</v>
      </c>
      <c r="D14" s="5"/>
      <c r="E14" s="99" t="s">
        <v>17</v>
      </c>
      <c r="F14" s="13" t="s">
        <v>19</v>
      </c>
      <c r="G14" s="5" t="str">
        <f>E14</f>
        <v>Hellenic Petroleum SA</v>
      </c>
      <c r="H14" s="13" t="s">
        <v>18</v>
      </c>
      <c r="I14" s="24"/>
      <c r="J14" s="69"/>
      <c r="K14" s="103">
        <v>6.76</v>
      </c>
      <c r="L14" s="104">
        <v>305635185</v>
      </c>
      <c r="M14" s="26">
        <f>K14*(L14/1000000)</f>
        <v>2066.0938505999998</v>
      </c>
      <c r="O14" s="24"/>
      <c r="P14" s="33" t="str">
        <f>C14</f>
        <v>HEL. PETROLEUM (ELPE)</v>
      </c>
      <c r="Q14" s="39">
        <v>9307.5820000000003</v>
      </c>
      <c r="R14" s="39">
        <v>10468.870000000001</v>
      </c>
      <c r="S14" s="39">
        <v>9674.3240000000005</v>
      </c>
      <c r="T14" s="39">
        <v>9478.44</v>
      </c>
      <c r="U14" s="39">
        <v>7303</v>
      </c>
      <c r="V14" s="39">
        <v>6679.9229999999998</v>
      </c>
      <c r="W14" s="39">
        <v>7994.69</v>
      </c>
      <c r="X14" s="92">
        <v>8634.2649999999994</v>
      </c>
      <c r="Y14" s="92">
        <v>8979.6360000000004</v>
      </c>
      <c r="Z14" s="31"/>
      <c r="AA14" s="33" t="str">
        <f>P14</f>
        <v>HEL. PETROLEUM (ELPE)</v>
      </c>
      <c r="AB14" s="39">
        <v>330.88900000000001</v>
      </c>
      <c r="AC14" s="39">
        <v>298.28300000000002</v>
      </c>
      <c r="AD14" s="39">
        <v>32</v>
      </c>
      <c r="AE14" s="39">
        <f>-298.91+204.93</f>
        <v>-93.980000000000018</v>
      </c>
      <c r="AF14" s="39">
        <v>444</v>
      </c>
      <c r="AG14" s="39">
        <v>835.74900000000002</v>
      </c>
      <c r="AH14" s="39">
        <v>851.05899999999997</v>
      </c>
      <c r="AI14" s="92">
        <v>725.13199999999995</v>
      </c>
      <c r="AJ14" s="92">
        <v>736.66899999999998</v>
      </c>
      <c r="AK14" s="31"/>
      <c r="AL14" s="33" t="str">
        <f>AA14</f>
        <v>HEL. PETROLEUM (ELPE)</v>
      </c>
      <c r="AM14" s="39">
        <v>114.15</v>
      </c>
      <c r="AN14" s="39">
        <v>85.55</v>
      </c>
      <c r="AO14" s="39">
        <v>-269.22899999999998</v>
      </c>
      <c r="AP14" s="39">
        <v>-365.23</v>
      </c>
      <c r="AQ14" s="39">
        <v>47</v>
      </c>
      <c r="AR14" s="39">
        <v>328.73500000000001</v>
      </c>
      <c r="AS14" s="39">
        <v>383.923</v>
      </c>
      <c r="AT14" s="92">
        <v>281.42899999999997</v>
      </c>
      <c r="AU14" s="92">
        <v>294.21800000000002</v>
      </c>
      <c r="AV14" s="31"/>
      <c r="AW14" s="1">
        <f t="shared" ref="AW14:BE14" si="57">AM14/($L$14/1000000)</f>
        <v>0.37348448608755569</v>
      </c>
      <c r="AX14" s="1">
        <f t="shared" si="57"/>
        <v>0.2799088724028943</v>
      </c>
      <c r="AY14" s="1">
        <f t="shared" si="57"/>
        <v>-0.88088352785691215</v>
      </c>
      <c r="AZ14" s="1">
        <f t="shared" si="57"/>
        <v>-1.1949867617499603</v>
      </c>
      <c r="BA14" s="1">
        <f t="shared" si="57"/>
        <v>0.15377810640486306</v>
      </c>
      <c r="BB14" s="1">
        <f t="shared" si="57"/>
        <v>1.0755796980638863</v>
      </c>
      <c r="BC14" s="1">
        <f t="shared" si="57"/>
        <v>1.2561479137292391</v>
      </c>
      <c r="BD14" s="1">
        <f t="shared" si="57"/>
        <v>0.9208003980300894</v>
      </c>
      <c r="BE14" s="1">
        <f t="shared" si="57"/>
        <v>0.96264440234523407</v>
      </c>
      <c r="BF14" s="31"/>
      <c r="BG14" s="33" t="str">
        <f>AL14</f>
        <v>HEL. PETROLEUM (ELPE)</v>
      </c>
      <c r="BH14" s="39">
        <v>2397.5970000000002</v>
      </c>
      <c r="BI14" s="39">
        <v>2374.7469999999998</v>
      </c>
      <c r="BJ14" s="39">
        <v>2098.9549999999999</v>
      </c>
      <c r="BK14" s="39">
        <v>1728.55</v>
      </c>
      <c r="BL14" s="39">
        <v>1790</v>
      </c>
      <c r="BM14" s="39">
        <v>2039.76</v>
      </c>
      <c r="BN14" s="39">
        <v>2308.6590000000001</v>
      </c>
      <c r="BO14" s="92">
        <v>2480.616</v>
      </c>
      <c r="BP14" s="92">
        <v>2665.3609999999999</v>
      </c>
      <c r="BQ14" s="24"/>
      <c r="BR14" s="33" t="str">
        <f>C14</f>
        <v>HEL. PETROLEUM (ELPE)</v>
      </c>
      <c r="BS14" s="34" t="str">
        <f t="shared" si="8"/>
        <v>August 16, 2018</v>
      </c>
      <c r="BT14" s="84" t="s">
        <v>41</v>
      </c>
      <c r="BU14" s="79" t="s">
        <v>42</v>
      </c>
      <c r="BX14" s="23">
        <v>302103219557</v>
      </c>
      <c r="BY14" s="24"/>
      <c r="BZ14" s="33" t="str">
        <f>BR14</f>
        <v>HEL. PETROLEUM (ELPE)</v>
      </c>
      <c r="CA14" s="24"/>
      <c r="CB14" s="32">
        <f t="shared" ref="CB14:CJ14" si="58">$M$14/AM14</f>
        <v>18.099814722733242</v>
      </c>
      <c r="CC14" s="32">
        <f t="shared" si="58"/>
        <v>24.150717131502045</v>
      </c>
      <c r="CD14" s="32">
        <f t="shared" si="58"/>
        <v>-7.6741133035445657</v>
      </c>
      <c r="CE14" s="32">
        <f t="shared" si="58"/>
        <v>-5.6569664337540715</v>
      </c>
      <c r="CF14" s="32">
        <f t="shared" si="58"/>
        <v>43.959443629787231</v>
      </c>
      <c r="CG14" s="32">
        <f t="shared" si="58"/>
        <v>6.2849828907782852</v>
      </c>
      <c r="CH14" s="32">
        <f t="shared" si="58"/>
        <v>5.3815318451877063</v>
      </c>
      <c r="CI14" s="32">
        <f t="shared" si="58"/>
        <v>7.3414390507019531</v>
      </c>
      <c r="CJ14" s="32">
        <f t="shared" si="58"/>
        <v>7.0223230754066703</v>
      </c>
      <c r="CK14" s="24"/>
      <c r="CL14" s="32">
        <f t="shared" ref="CL14:CT14" si="59">$M$14/Q14</f>
        <v>0.22197965600517941</v>
      </c>
      <c r="CM14" s="32">
        <f t="shared" si="59"/>
        <v>0.19735595633530645</v>
      </c>
      <c r="CN14" s="32">
        <f t="shared" si="59"/>
        <v>0.21356467393484027</v>
      </c>
      <c r="CO14" s="32">
        <f t="shared" si="59"/>
        <v>0.21797825914390973</v>
      </c>
      <c r="CP14" s="32">
        <f t="shared" si="59"/>
        <v>0.28291029037381893</v>
      </c>
      <c r="CQ14" s="32">
        <f t="shared" si="59"/>
        <v>0.30929905189026879</v>
      </c>
      <c r="CR14" s="32">
        <f t="shared" si="59"/>
        <v>0.25843326640557668</v>
      </c>
      <c r="CS14" s="32">
        <f t="shared" si="59"/>
        <v>0.23929006702944605</v>
      </c>
      <c r="CT14" s="32">
        <f t="shared" si="59"/>
        <v>0.23008659266366696</v>
      </c>
      <c r="CU14" s="24"/>
      <c r="CV14" s="32">
        <f t="shared" ref="CV14:DD14" si="60">$M$14/BH14</f>
        <v>0.8617352501692318</v>
      </c>
      <c r="CW14" s="32">
        <f t="shared" si="60"/>
        <v>0.87002693364808958</v>
      </c>
      <c r="CX14" s="32">
        <f t="shared" si="60"/>
        <v>0.98434404291659416</v>
      </c>
      <c r="CY14" s="32">
        <f t="shared" si="60"/>
        <v>1.1952757227734228</v>
      </c>
      <c r="CZ14" s="32">
        <f t="shared" si="60"/>
        <v>1.1542423746368713</v>
      </c>
      <c r="DA14" s="32">
        <f t="shared" si="60"/>
        <v>1.0129102691493115</v>
      </c>
      <c r="DB14" s="32">
        <f t="shared" si="60"/>
        <v>0.8949324480575086</v>
      </c>
      <c r="DC14" s="32">
        <f t="shared" si="60"/>
        <v>0.83289547862305158</v>
      </c>
      <c r="DD14" s="32">
        <f t="shared" si="60"/>
        <v>0.77516473400788855</v>
      </c>
      <c r="DE14" s="24"/>
      <c r="DF14" s="33" t="str">
        <f>BZ14</f>
        <v>HEL. PETROLEUM (ELPE)</v>
      </c>
      <c r="DG14" s="24"/>
    </row>
    <row r="15" spans="2:111">
      <c r="B15" s="2">
        <f t="shared" si="12"/>
        <v>8</v>
      </c>
      <c r="C15" s="96" t="s">
        <v>69</v>
      </c>
      <c r="D15" s="15"/>
      <c r="E15" s="100" t="s">
        <v>70</v>
      </c>
      <c r="F15" s="15" t="s">
        <v>71</v>
      </c>
      <c r="G15" s="5" t="str">
        <f>E15</f>
        <v>Henkel AG &amp; CO</v>
      </c>
      <c r="H15" s="15" t="s">
        <v>72</v>
      </c>
      <c r="I15" s="24"/>
      <c r="J15" s="69"/>
      <c r="K15" s="105">
        <v>105.8</v>
      </c>
      <c r="L15" s="106">
        <v>437960000</v>
      </c>
      <c r="M15" s="26">
        <f>K15*(L15/1000000)</f>
        <v>46336.167999999998</v>
      </c>
      <c r="O15" s="24"/>
      <c r="P15" s="33" t="str">
        <f>C15</f>
        <v>HENKEL</v>
      </c>
      <c r="Q15" s="40">
        <v>15605</v>
      </c>
      <c r="R15" s="39">
        <v>16510</v>
      </c>
      <c r="S15" s="39">
        <v>16355</v>
      </c>
      <c r="T15" s="39">
        <v>16428</v>
      </c>
      <c r="U15" s="39">
        <v>18089</v>
      </c>
      <c r="V15" s="39">
        <v>18714</v>
      </c>
      <c r="W15" s="39">
        <v>20029</v>
      </c>
      <c r="X15" s="92">
        <v>20341.7</v>
      </c>
      <c r="Y15" s="92">
        <v>21055</v>
      </c>
      <c r="Z15" s="24"/>
      <c r="AA15" s="33" t="str">
        <f>P15</f>
        <v>HENKEL</v>
      </c>
      <c r="AB15" s="39">
        <v>2168</v>
      </c>
      <c r="AC15" s="39">
        <v>2608</v>
      </c>
      <c r="AD15" s="39">
        <v>2705</v>
      </c>
      <c r="AE15" s="39">
        <v>2660</v>
      </c>
      <c r="AF15" s="39">
        <v>3105</v>
      </c>
      <c r="AG15" s="39">
        <v>3345</v>
      </c>
      <c r="AH15" s="39">
        <v>3727</v>
      </c>
      <c r="AI15" s="92">
        <v>3785.2</v>
      </c>
      <c r="AJ15" s="92">
        <v>3917.9</v>
      </c>
      <c r="AK15" s="24"/>
      <c r="AL15" s="33" t="str">
        <f>AA15</f>
        <v>HENKEL</v>
      </c>
      <c r="AM15" s="39">
        <v>1161</v>
      </c>
      <c r="AN15" s="39">
        <v>1480</v>
      </c>
      <c r="AO15" s="39">
        <v>1589</v>
      </c>
      <c r="AP15" s="39">
        <v>1628</v>
      </c>
      <c r="AQ15" s="39">
        <v>1921</v>
      </c>
      <c r="AR15" s="39">
        <v>2053</v>
      </c>
      <c r="AS15" s="39">
        <v>2519</v>
      </c>
      <c r="AT15" s="92">
        <v>2689.1</v>
      </c>
      <c r="AU15" s="92">
        <v>2855.5</v>
      </c>
      <c r="AV15" s="24"/>
      <c r="AW15" s="1">
        <f t="shared" ref="AW15:BE15" si="61">AM15/($L$15/1000000)</f>
        <v>2.6509270252991142</v>
      </c>
      <c r="AX15" s="1">
        <f t="shared" si="61"/>
        <v>3.3793040460316011</v>
      </c>
      <c r="AY15" s="1">
        <f t="shared" si="61"/>
        <v>3.6281852223947393</v>
      </c>
      <c r="AZ15" s="1">
        <f t="shared" si="61"/>
        <v>3.7172344506347614</v>
      </c>
      <c r="BA15" s="1">
        <f t="shared" si="61"/>
        <v>4.3862453192072337</v>
      </c>
      <c r="BB15" s="1">
        <f t="shared" si="61"/>
        <v>4.687642707096539</v>
      </c>
      <c r="BC15" s="1">
        <f t="shared" si="61"/>
        <v>5.7516668188875695</v>
      </c>
      <c r="BD15" s="1">
        <f t="shared" si="61"/>
        <v>6.1400584528267421</v>
      </c>
      <c r="BE15" s="1">
        <f t="shared" si="61"/>
        <v>6.5200018266508364</v>
      </c>
      <c r="BF15" s="24"/>
      <c r="BG15" s="33" t="str">
        <f>AL15</f>
        <v>HENKEL</v>
      </c>
      <c r="BH15" s="39">
        <v>8549</v>
      </c>
      <c r="BI15" s="39">
        <v>9376</v>
      </c>
      <c r="BJ15" s="39">
        <v>10044</v>
      </c>
      <c r="BK15" s="39">
        <v>11508</v>
      </c>
      <c r="BL15" s="39">
        <v>13661</v>
      </c>
      <c r="BM15" s="39">
        <v>15047</v>
      </c>
      <c r="BN15" s="39">
        <v>15576</v>
      </c>
      <c r="BO15" s="92">
        <v>17451.900000000001</v>
      </c>
      <c r="BP15" s="92">
        <v>19443.900000000001</v>
      </c>
      <c r="BQ15" s="24"/>
      <c r="BR15" s="33" t="str">
        <f>C15</f>
        <v>HENKEL</v>
      </c>
      <c r="BS15" s="34" t="str">
        <f t="shared" si="8"/>
        <v>August 16, 2018</v>
      </c>
      <c r="BT15" s="84" t="s">
        <v>41</v>
      </c>
      <c r="BU15" s="79" t="s">
        <v>42</v>
      </c>
      <c r="BX15" s="23">
        <v>302103219557</v>
      </c>
      <c r="BY15" s="24"/>
      <c r="BZ15" s="33" t="str">
        <f>BR15</f>
        <v>HENKEL</v>
      </c>
      <c r="CA15" s="24"/>
      <c r="CB15" s="32">
        <f t="shared" ref="CB15:CJ15" si="62">$M$15/AM15</f>
        <v>39.910566752799312</v>
      </c>
      <c r="CC15" s="32">
        <f t="shared" si="62"/>
        <v>31.30822162162162</v>
      </c>
      <c r="CD15" s="32">
        <f t="shared" si="62"/>
        <v>29.160584015103836</v>
      </c>
      <c r="CE15" s="32">
        <f t="shared" si="62"/>
        <v>28.462019656019656</v>
      </c>
      <c r="CF15" s="32">
        <f t="shared" si="62"/>
        <v>24.120857886517438</v>
      </c>
      <c r="CG15" s="32">
        <f t="shared" si="62"/>
        <v>22.569979542133463</v>
      </c>
      <c r="CH15" s="32">
        <f t="shared" si="62"/>
        <v>18.39466772528781</v>
      </c>
      <c r="CI15" s="32">
        <f t="shared" si="62"/>
        <v>17.231106318098991</v>
      </c>
      <c r="CJ15" s="32">
        <f t="shared" si="62"/>
        <v>16.226989318858344</v>
      </c>
      <c r="CK15" s="24"/>
      <c r="CL15" s="32">
        <f t="shared" ref="CL15:CT15" si="63">$M$15/Q15</f>
        <v>2.9693154758090352</v>
      </c>
      <c r="CM15" s="32">
        <f t="shared" si="63"/>
        <v>2.8065516656571772</v>
      </c>
      <c r="CN15" s="32">
        <f t="shared" si="63"/>
        <v>2.8331499847141544</v>
      </c>
      <c r="CO15" s="32">
        <f t="shared" si="63"/>
        <v>2.8205605064523982</v>
      </c>
      <c r="CP15" s="32">
        <f t="shared" si="63"/>
        <v>2.5615660346066669</v>
      </c>
      <c r="CQ15" s="32">
        <f t="shared" si="63"/>
        <v>2.4760162445228171</v>
      </c>
      <c r="CR15" s="32">
        <f t="shared" si="63"/>
        <v>2.3134538918568075</v>
      </c>
      <c r="CS15" s="32">
        <f t="shared" si="63"/>
        <v>2.2778906384422144</v>
      </c>
      <c r="CT15" s="32">
        <f t="shared" si="63"/>
        <v>2.2007203989551174</v>
      </c>
      <c r="CU15" s="24"/>
      <c r="CV15" s="32">
        <f t="shared" ref="CV15:DD15" si="64">$M$15/BH15</f>
        <v>5.4200687799742662</v>
      </c>
      <c r="CW15" s="32">
        <f t="shared" si="64"/>
        <v>4.9419974402730373</v>
      </c>
      <c r="CX15" s="32">
        <f t="shared" si="64"/>
        <v>4.6133181999203501</v>
      </c>
      <c r="CY15" s="32">
        <f t="shared" si="64"/>
        <v>4.0264310045185958</v>
      </c>
      <c r="CZ15" s="32">
        <f t="shared" si="64"/>
        <v>3.3918576970939167</v>
      </c>
      <c r="DA15" s="32">
        <f t="shared" si="64"/>
        <v>3.0794289891672757</v>
      </c>
      <c r="DB15" s="32">
        <f t="shared" si="64"/>
        <v>2.974843862352337</v>
      </c>
      <c r="DC15" s="32">
        <f t="shared" si="64"/>
        <v>2.6550787020324429</v>
      </c>
      <c r="DD15" s="32">
        <f t="shared" si="64"/>
        <v>2.383069651664532</v>
      </c>
      <c r="DE15" s="24"/>
      <c r="DF15" s="33" t="str">
        <f>BZ15</f>
        <v>HENKEL</v>
      </c>
      <c r="DG15" s="24"/>
    </row>
    <row r="16" spans="2:111">
      <c r="B16" s="2">
        <f t="shared" si="12"/>
        <v>9</v>
      </c>
      <c r="C16" s="96" t="s">
        <v>48</v>
      </c>
      <c r="D16" s="5"/>
      <c r="E16" s="99" t="s">
        <v>50</v>
      </c>
      <c r="F16" s="5" t="s">
        <v>49</v>
      </c>
      <c r="G16" s="5" t="str">
        <f t="shared" si="39"/>
        <v>Kri-Kri Milk Industry SA</v>
      </c>
      <c r="H16" s="5" t="s">
        <v>51</v>
      </c>
      <c r="I16" s="24"/>
      <c r="J16" s="69"/>
      <c r="K16" s="103">
        <v>4.17</v>
      </c>
      <c r="L16" s="104">
        <v>33065136</v>
      </c>
      <c r="M16" s="26">
        <f t="shared" ref="M16:M26" si="65">K16*(L16/1000000)</f>
        <v>137.88161712000002</v>
      </c>
      <c r="O16" s="24"/>
      <c r="P16" s="33" t="str">
        <f t="shared" si="40"/>
        <v>KRI-KRI</v>
      </c>
      <c r="Q16" s="40">
        <v>47.91</v>
      </c>
      <c r="R16" s="39">
        <v>59.3</v>
      </c>
      <c r="S16" s="39">
        <v>68.13</v>
      </c>
      <c r="T16" s="39">
        <v>77.150000000000006</v>
      </c>
      <c r="U16" s="39">
        <v>66.95</v>
      </c>
      <c r="V16" s="39">
        <v>66.569999999999993</v>
      </c>
      <c r="W16" s="39">
        <v>79.246189000000001</v>
      </c>
      <c r="X16" s="92">
        <v>83.92</v>
      </c>
      <c r="Y16" s="92">
        <v>88.71</v>
      </c>
      <c r="Z16" s="24"/>
      <c r="AA16" s="33" t="str">
        <f t="shared" si="27"/>
        <v>KRI-KRI</v>
      </c>
      <c r="AB16" s="39">
        <v>5.17</v>
      </c>
      <c r="AC16" s="39">
        <v>7.75</v>
      </c>
      <c r="AD16" s="39">
        <v>7.58</v>
      </c>
      <c r="AE16" s="39">
        <v>6.19</v>
      </c>
      <c r="AF16" s="39">
        <v>7.31</v>
      </c>
      <c r="AG16" s="39">
        <v>10.99</v>
      </c>
      <c r="AH16" s="39">
        <v>12.45</v>
      </c>
      <c r="AI16" s="92">
        <v>13.75</v>
      </c>
      <c r="AJ16" s="92">
        <v>14.85</v>
      </c>
      <c r="AK16" s="24"/>
      <c r="AL16" s="33" t="str">
        <f t="shared" si="41"/>
        <v>KRI-KRI</v>
      </c>
      <c r="AM16" s="39">
        <v>2.2200000000000002</v>
      </c>
      <c r="AN16" s="39">
        <v>5.35</v>
      </c>
      <c r="AO16" s="39">
        <v>5.12</v>
      </c>
      <c r="AP16" s="39">
        <v>3.57</v>
      </c>
      <c r="AQ16" s="39">
        <v>3.84</v>
      </c>
      <c r="AR16" s="39">
        <v>6.24</v>
      </c>
      <c r="AS16" s="39">
        <v>7.3366619999999996</v>
      </c>
      <c r="AT16" s="92">
        <v>7.75</v>
      </c>
      <c r="AU16" s="92">
        <v>8.25</v>
      </c>
      <c r="AV16" s="24"/>
      <c r="AW16" s="1">
        <f t="shared" ref="AW16:BB16" si="66">AM16/($L$16/1000000)</f>
        <v>6.7140204715927979E-2</v>
      </c>
      <c r="AX16" s="1">
        <f t="shared" si="66"/>
        <v>0.16180184469829489</v>
      </c>
      <c r="AY16" s="1">
        <f t="shared" si="66"/>
        <v>0.1548458775430411</v>
      </c>
      <c r="AZ16" s="1">
        <f t="shared" si="66"/>
        <v>0.10796870758372201</v>
      </c>
      <c r="BA16" s="1">
        <f t="shared" si="66"/>
        <v>0.11613440815728082</v>
      </c>
      <c r="BB16" s="1">
        <f t="shared" si="66"/>
        <v>0.18871841325558134</v>
      </c>
      <c r="BC16" s="1">
        <f t="shared" ref="BC16" si="67">AS16/($L$16/1000000)</f>
        <v>0.22188513000521151</v>
      </c>
      <c r="BD16" s="1">
        <f t="shared" ref="BD16:BE16" si="68">AT16/($L$16/1000000)</f>
        <v>0.23438584979659541</v>
      </c>
      <c r="BE16" s="1">
        <f t="shared" si="68"/>
        <v>0.24950751752540801</v>
      </c>
      <c r="BF16" s="24"/>
      <c r="BG16" s="33" t="str">
        <f t="shared" si="45"/>
        <v>KRI-KRI</v>
      </c>
      <c r="BH16" s="39">
        <v>29.01</v>
      </c>
      <c r="BI16" s="39">
        <v>32.590000000000003</v>
      </c>
      <c r="BJ16" s="39">
        <v>35.5</v>
      </c>
      <c r="BK16" s="39">
        <v>39.07</v>
      </c>
      <c r="BL16" s="39">
        <v>40.94</v>
      </c>
      <c r="BM16" s="39">
        <v>45.19</v>
      </c>
      <c r="BN16" s="39">
        <v>49.511671</v>
      </c>
      <c r="BO16" s="92">
        <v>54.83</v>
      </c>
      <c r="BP16" s="92">
        <v>59.25</v>
      </c>
      <c r="BQ16" s="24"/>
      <c r="BR16" s="33" t="str">
        <f t="shared" si="46"/>
        <v>KRI-KRI</v>
      </c>
      <c r="BS16" s="34" t="str">
        <f t="shared" si="8"/>
        <v>August 16, 2018</v>
      </c>
      <c r="BT16" s="84" t="s">
        <v>41</v>
      </c>
      <c r="BU16" s="79" t="s">
        <v>42</v>
      </c>
      <c r="BX16" s="23">
        <v>302103219557</v>
      </c>
      <c r="BY16" s="24"/>
      <c r="BZ16" s="33" t="str">
        <f t="shared" si="47"/>
        <v>KRI-KRI</v>
      </c>
      <c r="CA16" s="24"/>
      <c r="CB16" s="32">
        <f t="shared" ref="CB16:CE16" si="69">$M$16/AM16</f>
        <v>62.108836540540544</v>
      </c>
      <c r="CC16" s="32">
        <f t="shared" si="69"/>
        <v>25.772264882242997</v>
      </c>
      <c r="CD16" s="32">
        <f t="shared" si="69"/>
        <v>26.930003343750002</v>
      </c>
      <c r="CE16" s="32">
        <f t="shared" si="69"/>
        <v>38.622301714285719</v>
      </c>
      <c r="CF16" s="32">
        <f>$M$16/AQ16</f>
        <v>35.906671125000003</v>
      </c>
      <c r="CG16" s="32">
        <f>$M$16/AR16</f>
        <v>22.096413000000002</v>
      </c>
      <c r="CH16" s="32">
        <f t="shared" ref="CH16:CJ16" si="70">$M$16/AS16</f>
        <v>18.793508153980657</v>
      </c>
      <c r="CI16" s="32">
        <f t="shared" si="70"/>
        <v>17.791176402580646</v>
      </c>
      <c r="CJ16" s="32">
        <f t="shared" si="70"/>
        <v>16.71292328727273</v>
      </c>
      <c r="CK16" s="24"/>
      <c r="CL16" s="32">
        <f t="shared" ref="CL16:CQ16" si="71">$M$16/Q16</f>
        <v>2.877929808390733</v>
      </c>
      <c r="CM16" s="32">
        <f t="shared" si="71"/>
        <v>2.3251537456998319</v>
      </c>
      <c r="CN16" s="32">
        <f t="shared" si="71"/>
        <v>2.0238018071334216</v>
      </c>
      <c r="CO16" s="32">
        <f t="shared" si="71"/>
        <v>1.7871888155541154</v>
      </c>
      <c r="CP16" s="32">
        <f t="shared" si="71"/>
        <v>2.0594715029126216</v>
      </c>
      <c r="CQ16" s="32">
        <f t="shared" si="71"/>
        <v>2.0712275367282564</v>
      </c>
      <c r="CR16" s="32">
        <f t="shared" ref="CR16" si="72">$M$16/W16</f>
        <v>1.7399148004454827</v>
      </c>
      <c r="CS16" s="32">
        <f t="shared" ref="CS16:CT16" si="73">$M$16/X16</f>
        <v>1.6430125967588181</v>
      </c>
      <c r="CT16" s="32">
        <f t="shared" si="73"/>
        <v>1.5542962137301322</v>
      </c>
      <c r="CU16" s="24"/>
      <c r="CV16" s="32">
        <f t="shared" ref="CV16:DA16" si="74">$M$16/BH16</f>
        <v>4.7528995904860398</v>
      </c>
      <c r="CW16" s="32">
        <f t="shared" si="74"/>
        <v>4.2307952476219697</v>
      </c>
      <c r="CX16" s="32">
        <f t="shared" si="74"/>
        <v>3.8839892146478876</v>
      </c>
      <c r="CY16" s="32">
        <f t="shared" si="74"/>
        <v>3.5290918126439728</v>
      </c>
      <c r="CZ16" s="32">
        <f t="shared" si="74"/>
        <v>3.3678948978993657</v>
      </c>
      <c r="DA16" s="32">
        <f t="shared" si="74"/>
        <v>3.051153288780704</v>
      </c>
      <c r="DB16" s="32">
        <f t="shared" ref="DB16" si="75">$M$16/BN16</f>
        <v>2.7848306133719465</v>
      </c>
      <c r="DC16" s="32">
        <f t="shared" ref="DC16:DD16" si="76">$M$16/BO16</f>
        <v>2.5147112369140987</v>
      </c>
      <c r="DD16" s="32">
        <f t="shared" si="76"/>
        <v>2.3271159007594941</v>
      </c>
      <c r="DE16" s="24"/>
      <c r="DF16" s="33" t="str">
        <f t="shared" si="56"/>
        <v>KRI-KRI</v>
      </c>
      <c r="DG16" s="24"/>
    </row>
    <row r="17" spans="2:111" ht="15" customHeight="1">
      <c r="B17" s="2">
        <f t="shared" si="12"/>
        <v>10</v>
      </c>
      <c r="C17" s="96" t="s">
        <v>3</v>
      </c>
      <c r="D17" s="5"/>
      <c r="E17" s="99" t="s">
        <v>20</v>
      </c>
      <c r="F17" s="13" t="s">
        <v>21</v>
      </c>
      <c r="G17" s="5" t="str">
        <f>E17</f>
        <v>Motor Oil Hellas Corinth Refineries SA</v>
      </c>
      <c r="H17" s="13" t="s">
        <v>22</v>
      </c>
      <c r="I17" s="24"/>
      <c r="J17" s="69"/>
      <c r="K17" s="103">
        <v>19.8</v>
      </c>
      <c r="L17" s="104">
        <v>110782980</v>
      </c>
      <c r="M17" s="26">
        <f>K17*(L17/1000000)</f>
        <v>2193.5030040000001</v>
      </c>
      <c r="O17" s="24"/>
      <c r="P17" s="33" t="str">
        <f>C17</f>
        <v>MOTOR OIL</v>
      </c>
      <c r="Q17" s="39">
        <v>8739.2749999999996</v>
      </c>
      <c r="R17" s="39">
        <v>9681.8829999999998</v>
      </c>
      <c r="S17" s="39">
        <v>9282.3389999999999</v>
      </c>
      <c r="T17" s="39">
        <v>9050.2000000000007</v>
      </c>
      <c r="U17" s="39">
        <v>7060.2150000000001</v>
      </c>
      <c r="V17" s="39">
        <v>6356.8549999999996</v>
      </c>
      <c r="W17" s="39">
        <v>7843.482</v>
      </c>
      <c r="X17" s="92">
        <v>7923.1639999999998</v>
      </c>
      <c r="Y17" s="92">
        <v>7677.2349999999997</v>
      </c>
      <c r="Z17" s="31"/>
      <c r="AA17" s="33" t="str">
        <f>P17</f>
        <v>MOTOR OIL</v>
      </c>
      <c r="AB17" s="39">
        <v>338.93200000000002</v>
      </c>
      <c r="AC17" s="39">
        <v>270.62</v>
      </c>
      <c r="AD17" s="39">
        <v>182.9</v>
      </c>
      <c r="AE17" s="39">
        <v>50.28</v>
      </c>
      <c r="AF17" s="39">
        <v>492.05</v>
      </c>
      <c r="AG17" s="39">
        <v>603.495</v>
      </c>
      <c r="AH17" s="39">
        <v>620.54399999999998</v>
      </c>
      <c r="AI17" s="92">
        <v>562.16499999999996</v>
      </c>
      <c r="AJ17" s="92">
        <v>534.11</v>
      </c>
      <c r="AK17" s="31"/>
      <c r="AL17" s="33" t="str">
        <f>AA17</f>
        <v>MOTOR OIL</v>
      </c>
      <c r="AM17" s="39">
        <v>142.804</v>
      </c>
      <c r="AN17" s="39">
        <v>78.019000000000005</v>
      </c>
      <c r="AO17" s="39">
        <v>-4.681</v>
      </c>
      <c r="AP17" s="39">
        <v>-83.3</v>
      </c>
      <c r="AQ17" s="39">
        <v>204.81399999999999</v>
      </c>
      <c r="AR17" s="39">
        <v>297.84500000000003</v>
      </c>
      <c r="AS17" s="39">
        <v>313.55599999999998</v>
      </c>
      <c r="AT17" s="92">
        <v>280.50099999999998</v>
      </c>
      <c r="AU17" s="92">
        <v>264.44</v>
      </c>
      <c r="AV17" s="31"/>
      <c r="AW17" s="1">
        <f t="shared" ref="AW17:BE17" si="77">AM17/($L$17/1000000)</f>
        <v>1.2890427753432883</v>
      </c>
      <c r="AX17" s="1">
        <f t="shared" si="77"/>
        <v>0.70425077931646185</v>
      </c>
      <c r="AY17" s="1">
        <f t="shared" si="77"/>
        <v>-4.2253783026959556E-2</v>
      </c>
      <c r="AZ17" s="1">
        <f t="shared" si="77"/>
        <v>-0.75192055674978231</v>
      </c>
      <c r="BA17" s="1">
        <f t="shared" si="77"/>
        <v>1.8487857972406954</v>
      </c>
      <c r="BB17" s="1">
        <f t="shared" si="77"/>
        <v>2.6885447566043092</v>
      </c>
      <c r="BC17" s="1">
        <f t="shared" si="77"/>
        <v>2.8303625701348709</v>
      </c>
      <c r="BD17" s="1">
        <f t="shared" si="77"/>
        <v>2.5319864116311006</v>
      </c>
      <c r="BE17" s="1">
        <f t="shared" si="77"/>
        <v>2.3870092680301616</v>
      </c>
      <c r="BF17" s="31"/>
      <c r="BG17" s="33" t="str">
        <f>AL17</f>
        <v>MOTOR OIL</v>
      </c>
      <c r="BH17" s="39">
        <v>547.08399999999995</v>
      </c>
      <c r="BI17" s="39">
        <v>569.55999999999995</v>
      </c>
      <c r="BJ17" s="39">
        <v>520.43499999999995</v>
      </c>
      <c r="BK17" s="39">
        <v>412.06099999999998</v>
      </c>
      <c r="BL17" s="39">
        <v>602.34299999999996</v>
      </c>
      <c r="BM17" s="39">
        <v>821.93899999999996</v>
      </c>
      <c r="BN17" s="39">
        <v>1011.891</v>
      </c>
      <c r="BO17" s="92">
        <v>1161.079</v>
      </c>
      <c r="BP17" s="92">
        <v>1297.2059999999999</v>
      </c>
      <c r="BQ17" s="24"/>
      <c r="BR17" s="33" t="str">
        <f t="shared" ref="BR17:BR24" si="78">C17</f>
        <v>MOTOR OIL</v>
      </c>
      <c r="BS17" s="34" t="str">
        <f t="shared" si="8"/>
        <v>August 16, 2018</v>
      </c>
      <c r="BT17" s="84" t="s">
        <v>41</v>
      </c>
      <c r="BU17" s="79" t="s">
        <v>42</v>
      </c>
      <c r="BX17" s="23">
        <v>302103219557</v>
      </c>
      <c r="BY17" s="24"/>
      <c r="BZ17" s="33" t="str">
        <f t="shared" ref="BZ17:BZ24" si="79">BR17</f>
        <v>MOTOR OIL</v>
      </c>
      <c r="CA17" s="24"/>
      <c r="CB17" s="32">
        <f t="shared" ref="CB17:CJ17" si="80">$M$17/AM17</f>
        <v>15.360235035433181</v>
      </c>
      <c r="CC17" s="32">
        <f t="shared" si="80"/>
        <v>28.114984862661661</v>
      </c>
      <c r="CD17" s="32">
        <f t="shared" si="80"/>
        <v>-468.5970954924162</v>
      </c>
      <c r="CE17" s="32">
        <f t="shared" si="80"/>
        <v>-26.332569075630254</v>
      </c>
      <c r="CF17" s="32">
        <f t="shared" si="80"/>
        <v>10.709731776148116</v>
      </c>
      <c r="CG17" s="32">
        <f t="shared" si="80"/>
        <v>7.3645789051352208</v>
      </c>
      <c r="CH17" s="32">
        <f t="shared" si="80"/>
        <v>6.995570182040848</v>
      </c>
      <c r="CI17" s="32">
        <f t="shared" si="80"/>
        <v>7.8199471802239575</v>
      </c>
      <c r="CJ17" s="32">
        <f t="shared" si="80"/>
        <v>8.2948986688851924</v>
      </c>
      <c r="CK17" s="24"/>
      <c r="CL17" s="32">
        <f t="shared" ref="CL17:CT17" si="81">$M$17/Q17</f>
        <v>0.25099370416882411</v>
      </c>
      <c r="CM17" s="32">
        <f t="shared" si="81"/>
        <v>0.22655747895321604</v>
      </c>
      <c r="CN17" s="32">
        <f t="shared" si="81"/>
        <v>0.23630929704248035</v>
      </c>
      <c r="CO17" s="32">
        <f t="shared" si="81"/>
        <v>0.24237066628361803</v>
      </c>
      <c r="CP17" s="32">
        <f t="shared" si="81"/>
        <v>0.31068501511639518</v>
      </c>
      <c r="CQ17" s="32">
        <f t="shared" si="81"/>
        <v>0.34506104103365581</v>
      </c>
      <c r="CR17" s="32">
        <f t="shared" si="81"/>
        <v>0.27965934058368469</v>
      </c>
      <c r="CS17" s="32">
        <f t="shared" si="81"/>
        <v>0.27684685108120949</v>
      </c>
      <c r="CT17" s="32">
        <f t="shared" si="81"/>
        <v>0.28571523523768649</v>
      </c>
      <c r="CU17" s="24"/>
      <c r="CV17" s="32">
        <f t="shared" ref="CV17:DD17" si="82">$M$17/BH17</f>
        <v>4.0094446264193442</v>
      </c>
      <c r="CW17" s="32">
        <f t="shared" si="82"/>
        <v>3.8512237586909199</v>
      </c>
      <c r="CX17" s="32">
        <f t="shared" si="82"/>
        <v>4.2147492078741831</v>
      </c>
      <c r="CY17" s="32">
        <f t="shared" si="82"/>
        <v>5.3232482666401344</v>
      </c>
      <c r="CZ17" s="32">
        <f t="shared" si="82"/>
        <v>3.6416178224035147</v>
      </c>
      <c r="DA17" s="32">
        <f t="shared" si="82"/>
        <v>2.6686931803941656</v>
      </c>
      <c r="DB17" s="32">
        <f t="shared" si="82"/>
        <v>2.167726567387199</v>
      </c>
      <c r="DC17" s="32">
        <f t="shared" si="82"/>
        <v>1.8891935897557359</v>
      </c>
      <c r="DD17" s="32">
        <f t="shared" si="82"/>
        <v>1.690944232450359</v>
      </c>
      <c r="DE17" s="24"/>
      <c r="DF17" s="33" t="str">
        <f>BZ17</f>
        <v>MOTOR OIL</v>
      </c>
      <c r="DG17" s="24"/>
    </row>
    <row r="18" spans="2:111" ht="14.25" customHeight="1">
      <c r="B18" s="2">
        <f t="shared" si="12"/>
        <v>11</v>
      </c>
      <c r="C18" s="96" t="s">
        <v>2</v>
      </c>
      <c r="D18" s="15"/>
      <c r="E18" s="101" t="s">
        <v>15</v>
      </c>
      <c r="F18" s="28" t="s">
        <v>16</v>
      </c>
      <c r="G18" s="5" t="str">
        <f>E18</f>
        <v>Greek Organisation of Football Prognostics SA </v>
      </c>
      <c r="H18" s="28" t="s">
        <v>14</v>
      </c>
      <c r="I18" s="24"/>
      <c r="J18" s="69"/>
      <c r="K18" s="103">
        <v>9.0549999999999997</v>
      </c>
      <c r="L18" s="104">
        <v>319000000</v>
      </c>
      <c r="M18" s="26">
        <f>K18*(L18/1000000)</f>
        <v>2888.5450000000001</v>
      </c>
      <c r="O18" s="24"/>
      <c r="P18" s="33" t="str">
        <f>C18</f>
        <v>OPAP</v>
      </c>
      <c r="Q18" s="39">
        <v>1413.414</v>
      </c>
      <c r="R18" s="39">
        <v>1302.1099999999999</v>
      </c>
      <c r="S18" s="39">
        <v>1219.923</v>
      </c>
      <c r="T18" s="39">
        <v>1377.6790000000001</v>
      </c>
      <c r="U18" s="39">
        <v>1399.671</v>
      </c>
      <c r="V18" s="39">
        <v>1397.5650000000001</v>
      </c>
      <c r="W18" s="39">
        <v>1455.5139999999999</v>
      </c>
      <c r="X18" s="92">
        <v>1597.807</v>
      </c>
      <c r="Y18" s="92">
        <v>1738.77</v>
      </c>
      <c r="Z18" s="31"/>
      <c r="AA18" s="33" t="str">
        <f>P18</f>
        <v>OPAP</v>
      </c>
      <c r="AB18" s="39">
        <v>734.15599999999995</v>
      </c>
      <c r="AC18" s="39">
        <v>673.66</v>
      </c>
      <c r="AD18" s="39">
        <v>221.71199999999999</v>
      </c>
      <c r="AE18" s="39">
        <v>346.524</v>
      </c>
      <c r="AF18" s="39">
        <v>377.10199999999998</v>
      </c>
      <c r="AG18" s="39">
        <v>307.53899999999999</v>
      </c>
      <c r="AH18" s="39">
        <v>306.45499999999998</v>
      </c>
      <c r="AI18" s="92">
        <v>361.54500000000002</v>
      </c>
      <c r="AJ18" s="92">
        <v>416.20800000000003</v>
      </c>
      <c r="AK18" s="31"/>
      <c r="AL18" s="33" t="str">
        <f>AA18</f>
        <v>OPAP</v>
      </c>
      <c r="AM18" s="39">
        <v>537.45799999999997</v>
      </c>
      <c r="AN18" s="39">
        <v>505.48700000000002</v>
      </c>
      <c r="AO18" s="39">
        <v>141.11500000000001</v>
      </c>
      <c r="AP18" s="39">
        <v>199.22399999999999</v>
      </c>
      <c r="AQ18" s="39">
        <v>209.9</v>
      </c>
      <c r="AR18" s="39">
        <v>172.85599999999999</v>
      </c>
      <c r="AS18" s="39">
        <v>131.626</v>
      </c>
      <c r="AT18" s="92">
        <v>167.172</v>
      </c>
      <c r="AU18" s="92">
        <v>203.88200000000001</v>
      </c>
      <c r="AV18" s="31"/>
      <c r="AW18" s="1">
        <f t="shared" ref="AW18:BE18" si="83">AM18/($L$18/1000000)</f>
        <v>1.6848213166144199</v>
      </c>
      <c r="AX18" s="1">
        <f t="shared" si="83"/>
        <v>1.5845987460815047</v>
      </c>
      <c r="AY18" s="1">
        <f t="shared" si="83"/>
        <v>0.44236677115987466</v>
      </c>
      <c r="AZ18" s="1">
        <f t="shared" si="83"/>
        <v>0.62452664576802508</v>
      </c>
      <c r="BA18" s="1">
        <f t="shared" si="83"/>
        <v>0.65799373040752351</v>
      </c>
      <c r="BB18" s="1">
        <f t="shared" si="83"/>
        <v>0.54186833855799377</v>
      </c>
      <c r="BC18" s="1">
        <f t="shared" si="83"/>
        <v>0.4126206896551724</v>
      </c>
      <c r="BD18" s="1">
        <f t="shared" si="83"/>
        <v>0.52405015673981192</v>
      </c>
      <c r="BE18" s="1">
        <f t="shared" si="83"/>
        <v>0.63912852664576802</v>
      </c>
      <c r="BF18" s="31"/>
      <c r="BG18" s="33" t="str">
        <f>AL18</f>
        <v>OPAP</v>
      </c>
      <c r="BH18" s="39">
        <v>884.74400000000003</v>
      </c>
      <c r="BI18" s="39">
        <v>1162.4659999999999</v>
      </c>
      <c r="BJ18" s="39">
        <v>1125.2829999999999</v>
      </c>
      <c r="BK18" s="39">
        <v>1167.6989999999998</v>
      </c>
      <c r="BL18" s="39">
        <v>1161.8219999999999</v>
      </c>
      <c r="BM18" s="39">
        <v>1035.277</v>
      </c>
      <c r="BN18" s="39">
        <v>714.77</v>
      </c>
      <c r="BO18" s="92">
        <v>723.40700000000004</v>
      </c>
      <c r="BP18" s="92">
        <v>698.57299999999998</v>
      </c>
      <c r="BQ18" s="24"/>
      <c r="BR18" s="33" t="str">
        <f t="shared" si="78"/>
        <v>OPAP</v>
      </c>
      <c r="BS18" s="34" t="str">
        <f>$K$5</f>
        <v>August 16, 2018</v>
      </c>
      <c r="BT18" s="84" t="s">
        <v>41</v>
      </c>
      <c r="BU18" s="79" t="s">
        <v>42</v>
      </c>
      <c r="BX18" s="23">
        <v>302103219557</v>
      </c>
      <c r="BY18" s="24"/>
      <c r="BZ18" s="33" t="str">
        <f t="shared" si="79"/>
        <v>OPAP</v>
      </c>
      <c r="CA18" s="24"/>
      <c r="CB18" s="32">
        <f t="shared" ref="CB18:CJ18" si="84">$M$18/AM18</f>
        <v>5.3744571668855992</v>
      </c>
      <c r="CC18" s="32">
        <f t="shared" si="84"/>
        <v>5.7143803896044805</v>
      </c>
      <c r="CD18" s="32">
        <f t="shared" si="84"/>
        <v>20.469439818587677</v>
      </c>
      <c r="CE18" s="32">
        <f t="shared" si="84"/>
        <v>14.498981046460267</v>
      </c>
      <c r="CF18" s="32">
        <f t="shared" si="84"/>
        <v>13.761529299666508</v>
      </c>
      <c r="CG18" s="32">
        <f t="shared" si="84"/>
        <v>16.710701393067062</v>
      </c>
      <c r="CH18" s="32">
        <f t="shared" si="84"/>
        <v>21.94509443423032</v>
      </c>
      <c r="CI18" s="32">
        <f t="shared" si="84"/>
        <v>17.278880434522527</v>
      </c>
      <c r="CJ18" s="32">
        <f t="shared" si="84"/>
        <v>14.167729372872543</v>
      </c>
      <c r="CK18" s="24"/>
      <c r="CL18" s="32">
        <f t="shared" ref="CL18:CT18" si="85">$M$18/Q18</f>
        <v>2.0436651964675603</v>
      </c>
      <c r="CM18" s="32">
        <f t="shared" si="85"/>
        <v>2.2183571280460179</v>
      </c>
      <c r="CN18" s="32">
        <f t="shared" si="85"/>
        <v>2.3678092797660182</v>
      </c>
      <c r="CO18" s="32">
        <f t="shared" si="85"/>
        <v>2.0966749148386525</v>
      </c>
      <c r="CP18" s="32">
        <f t="shared" si="85"/>
        <v>2.0637314054517097</v>
      </c>
      <c r="CQ18" s="32">
        <f t="shared" si="85"/>
        <v>2.0668412560417582</v>
      </c>
      <c r="CR18" s="32">
        <f t="shared" si="85"/>
        <v>1.9845532231225536</v>
      </c>
      <c r="CS18" s="32">
        <f t="shared" si="85"/>
        <v>1.8078184661852152</v>
      </c>
      <c r="CT18" s="32">
        <f t="shared" si="85"/>
        <v>1.6612576706522428</v>
      </c>
      <c r="CU18" s="24"/>
      <c r="CV18" s="32">
        <f t="shared" ref="CV18:DD18" si="86">$M$18/BH18</f>
        <v>3.2648370602117676</v>
      </c>
      <c r="CW18" s="32">
        <f t="shared" si="86"/>
        <v>2.4848425674385317</v>
      </c>
      <c r="CX18" s="32">
        <f t="shared" si="86"/>
        <v>2.5669498250662279</v>
      </c>
      <c r="CY18" s="32">
        <f t="shared" si="86"/>
        <v>2.4737068371215529</v>
      </c>
      <c r="CZ18" s="32">
        <f t="shared" si="86"/>
        <v>2.4862199200910298</v>
      </c>
      <c r="DA18" s="32">
        <f t="shared" si="86"/>
        <v>2.790118007064776</v>
      </c>
      <c r="DB18" s="32">
        <f t="shared" si="86"/>
        <v>4.0412230507715767</v>
      </c>
      <c r="DC18" s="32">
        <f t="shared" si="86"/>
        <v>3.9929735266592665</v>
      </c>
      <c r="DD18" s="32">
        <f t="shared" si="86"/>
        <v>4.1349221913815741</v>
      </c>
      <c r="DE18" s="24"/>
      <c r="DF18" s="33" t="str">
        <f>BZ18</f>
        <v>OPAP</v>
      </c>
      <c r="DG18" s="24"/>
    </row>
    <row r="19" spans="2:111">
      <c r="B19" s="2">
        <f t="shared" si="12"/>
        <v>12</v>
      </c>
      <c r="C19" s="96" t="s">
        <v>59</v>
      </c>
      <c r="D19" s="5"/>
      <c r="E19" s="99" t="s">
        <v>56</v>
      </c>
      <c r="F19" s="13" t="s">
        <v>57</v>
      </c>
      <c r="G19" s="5" t="str">
        <f t="shared" ref="G19" si="87">E19</f>
        <v>Philips NV</v>
      </c>
      <c r="H19" s="13" t="s">
        <v>58</v>
      </c>
      <c r="I19" s="24"/>
      <c r="J19" s="69"/>
      <c r="K19" s="103">
        <v>37.22</v>
      </c>
      <c r="L19" s="104">
        <v>931456000</v>
      </c>
      <c r="M19" s="26">
        <f t="shared" ref="M19" si="88">K19*(L19/1000000)</f>
        <v>34668.79232</v>
      </c>
      <c r="N19" s="16"/>
      <c r="O19" s="24"/>
      <c r="P19" s="33" t="str">
        <f t="shared" ref="P19" si="89">C19</f>
        <v>PHILIPS</v>
      </c>
      <c r="Q19" s="41">
        <v>22579</v>
      </c>
      <c r="R19" s="39">
        <v>24788</v>
      </c>
      <c r="S19" s="39">
        <v>23329</v>
      </c>
      <c r="T19" s="39">
        <v>21391</v>
      </c>
      <c r="U19" s="39">
        <v>24244</v>
      </c>
      <c r="V19" s="39">
        <v>17422</v>
      </c>
      <c r="W19" s="39">
        <v>17780</v>
      </c>
      <c r="X19" s="92">
        <v>18135.599999999999</v>
      </c>
      <c r="Y19" s="92">
        <v>18498.3</v>
      </c>
      <c r="Z19" s="31"/>
      <c r="AA19" s="33" t="str">
        <f t="shared" ref="AA19" si="90">P19</f>
        <v>PHILIPS</v>
      </c>
      <c r="AB19" s="39">
        <v>1680</v>
      </c>
      <c r="AC19" s="39">
        <v>1502</v>
      </c>
      <c r="AD19" s="39">
        <v>2451</v>
      </c>
      <c r="AE19" s="39">
        <v>821</v>
      </c>
      <c r="AF19" s="39">
        <v>1372</v>
      </c>
      <c r="AG19" s="39">
        <v>1921</v>
      </c>
      <c r="AH19" s="39">
        <v>2153</v>
      </c>
      <c r="AI19" s="92">
        <v>2174.5</v>
      </c>
      <c r="AJ19" s="92">
        <v>2218</v>
      </c>
      <c r="AK19" s="31"/>
      <c r="AL19" s="33" t="str">
        <f t="shared" ref="AL19" si="91">AA19</f>
        <v>PHILIPS</v>
      </c>
      <c r="AM19" s="39">
        <v>-1295</v>
      </c>
      <c r="AN19" s="39">
        <v>226</v>
      </c>
      <c r="AO19" s="39">
        <v>1169</v>
      </c>
      <c r="AP19" s="39">
        <v>415</v>
      </c>
      <c r="AQ19" s="39">
        <v>645</v>
      </c>
      <c r="AR19" s="39">
        <v>1448</v>
      </c>
      <c r="AS19" s="39">
        <v>1657</v>
      </c>
      <c r="AT19" s="92">
        <v>1595</v>
      </c>
      <c r="AU19" s="92">
        <v>1626.9</v>
      </c>
      <c r="AV19" s="31"/>
      <c r="AW19" s="1">
        <f t="shared" ref="AW19:BE19" si="92">AM19/($L$19/1000000)</f>
        <v>-1.3902964820667858</v>
      </c>
      <c r="AX19" s="1">
        <f t="shared" si="92"/>
        <v>0.24263089185103751</v>
      </c>
      <c r="AY19" s="1">
        <f t="shared" si="92"/>
        <v>1.255024391919747</v>
      </c>
      <c r="AZ19" s="1">
        <f t="shared" si="92"/>
        <v>0.44553902707159543</v>
      </c>
      <c r="BA19" s="1">
        <f t="shared" si="92"/>
        <v>0.69246427099079289</v>
      </c>
      <c r="BB19" s="1">
        <f t="shared" si="92"/>
        <v>1.5545554486739042</v>
      </c>
      <c r="BC19" s="1">
        <f t="shared" si="92"/>
        <v>1.7789353442352618</v>
      </c>
      <c r="BD19" s="1">
        <f t="shared" si="92"/>
        <v>1.7123728871787824</v>
      </c>
      <c r="BE19" s="1">
        <f t="shared" si="92"/>
        <v>1.7466203449223581</v>
      </c>
      <c r="BF19" s="31"/>
      <c r="BG19" s="33" t="str">
        <f t="shared" ref="BG19" si="93">AL19</f>
        <v>PHILIPS</v>
      </c>
      <c r="BH19" s="39">
        <v>12355</v>
      </c>
      <c r="BI19" s="39">
        <v>11140</v>
      </c>
      <c r="BJ19" s="39">
        <v>11214</v>
      </c>
      <c r="BK19" s="39">
        <v>10867</v>
      </c>
      <c r="BL19" s="39">
        <v>11662</v>
      </c>
      <c r="BM19" s="39">
        <v>12546</v>
      </c>
      <c r="BN19" s="39">
        <v>11999</v>
      </c>
      <c r="BO19" s="92">
        <v>12748</v>
      </c>
      <c r="BP19" s="92">
        <v>13513.3</v>
      </c>
      <c r="BQ19" s="24"/>
      <c r="BR19" s="33" t="str">
        <f t="shared" si="78"/>
        <v>PHILIPS</v>
      </c>
      <c r="BS19" s="34" t="str">
        <f t="shared" si="8"/>
        <v>August 16, 2018</v>
      </c>
      <c r="BT19" s="84" t="s">
        <v>41</v>
      </c>
      <c r="BU19" s="79" t="s">
        <v>42</v>
      </c>
      <c r="BX19" s="23">
        <v>302103219557</v>
      </c>
      <c r="BY19" s="24"/>
      <c r="BZ19" s="33" t="str">
        <f t="shared" si="79"/>
        <v>PHILIPS</v>
      </c>
      <c r="CA19" s="24"/>
      <c r="CB19" s="32">
        <f t="shared" ref="CB19:CJ19" si="94">$M$19/AM19</f>
        <v>-26.771268200772202</v>
      </c>
      <c r="CC19" s="32">
        <f t="shared" si="94"/>
        <v>153.40173592920354</v>
      </c>
      <c r="CD19" s="32">
        <f t="shared" si="94"/>
        <v>29.656794114627889</v>
      </c>
      <c r="CE19" s="32">
        <f t="shared" si="94"/>
        <v>83.539258602409646</v>
      </c>
      <c r="CF19" s="32">
        <f t="shared" si="94"/>
        <v>53.750065612403098</v>
      </c>
      <c r="CG19" s="32">
        <f t="shared" si="94"/>
        <v>23.942536132596686</v>
      </c>
      <c r="CH19" s="32">
        <f t="shared" si="94"/>
        <v>20.922626626433313</v>
      </c>
      <c r="CI19" s="32">
        <f t="shared" si="94"/>
        <v>21.735919949843261</v>
      </c>
      <c r="CJ19" s="32">
        <f t="shared" si="94"/>
        <v>21.309725441022803</v>
      </c>
      <c r="CK19" s="24"/>
      <c r="CL19" s="32">
        <f t="shared" ref="CL19:CT19" si="95">$M$19/Q19</f>
        <v>1.5354440993843836</v>
      </c>
      <c r="CM19" s="32">
        <f t="shared" si="95"/>
        <v>1.3986119218976925</v>
      </c>
      <c r="CN19" s="32">
        <f t="shared" si="95"/>
        <v>1.4860813716833126</v>
      </c>
      <c r="CO19" s="32">
        <f t="shared" si="95"/>
        <v>1.6207186349399281</v>
      </c>
      <c r="CP19" s="32">
        <f t="shared" si="95"/>
        <v>1.4299947335423198</v>
      </c>
      <c r="CQ19" s="32">
        <f t="shared" si="95"/>
        <v>1.9899433084605671</v>
      </c>
      <c r="CR19" s="32">
        <f t="shared" si="95"/>
        <v>1.94987583352081</v>
      </c>
      <c r="CS19" s="32">
        <f t="shared" si="95"/>
        <v>1.9116429740400098</v>
      </c>
      <c r="CT19" s="32">
        <f t="shared" si="95"/>
        <v>1.874160994253526</v>
      </c>
      <c r="CU19" s="24"/>
      <c r="CV19" s="32">
        <f t="shared" ref="CV19:DD19" si="96">$M$19/BH19</f>
        <v>2.806053607446378</v>
      </c>
      <c r="CW19" s="32">
        <f t="shared" si="96"/>
        <v>3.1120998491921004</v>
      </c>
      <c r="CX19" s="32">
        <f t="shared" si="96"/>
        <v>3.0915634314250044</v>
      </c>
      <c r="CY19" s="32">
        <f t="shared" si="96"/>
        <v>3.190281799944787</v>
      </c>
      <c r="CZ19" s="32">
        <f t="shared" si="96"/>
        <v>2.9727998902418111</v>
      </c>
      <c r="DA19" s="32">
        <f t="shared" si="96"/>
        <v>2.7633343153196237</v>
      </c>
      <c r="DB19" s="32">
        <f t="shared" si="96"/>
        <v>2.8893068022335195</v>
      </c>
      <c r="DC19" s="32">
        <f t="shared" si="96"/>
        <v>2.7195475619705052</v>
      </c>
      <c r="DD19" s="32">
        <f t="shared" si="96"/>
        <v>2.5655311670724399</v>
      </c>
      <c r="DE19" s="24"/>
      <c r="DF19" s="33" t="str">
        <f t="shared" ref="DF19" si="97">BZ19</f>
        <v>PHILIPS</v>
      </c>
      <c r="DG19" s="24"/>
    </row>
    <row r="20" spans="2:111">
      <c r="B20" s="2">
        <f t="shared" si="12"/>
        <v>13</v>
      </c>
      <c r="C20" s="96" t="s">
        <v>52</v>
      </c>
      <c r="D20" s="15"/>
      <c r="E20" s="100" t="s">
        <v>53</v>
      </c>
      <c r="F20" s="15" t="s">
        <v>54</v>
      </c>
      <c r="G20" s="5" t="str">
        <f t="shared" si="39"/>
        <v>Quest Holdings SA</v>
      </c>
      <c r="H20" s="15" t="s">
        <v>55</v>
      </c>
      <c r="I20" s="24"/>
      <c r="J20" s="69"/>
      <c r="K20" s="103">
        <v>11.5</v>
      </c>
      <c r="L20" s="104">
        <v>11913632</v>
      </c>
      <c r="M20" s="26">
        <f t="shared" si="65"/>
        <v>137.00676799999999</v>
      </c>
      <c r="N20" s="27"/>
      <c r="O20" s="24"/>
      <c r="P20" s="33" t="str">
        <f t="shared" si="40"/>
        <v>QUEST</v>
      </c>
      <c r="Q20" s="40">
        <v>307.33300000000003</v>
      </c>
      <c r="R20" s="39">
        <v>282.91800000000001</v>
      </c>
      <c r="S20" s="39">
        <v>294.65199999999999</v>
      </c>
      <c r="T20" s="39">
        <v>314.94900000000001</v>
      </c>
      <c r="U20" s="39">
        <v>353.40499999999997</v>
      </c>
      <c r="V20" s="39">
        <v>388.22699999999998</v>
      </c>
      <c r="W20" s="39">
        <v>436.44900000000001</v>
      </c>
      <c r="X20" s="92">
        <v>460.29300000000001</v>
      </c>
      <c r="Y20" s="92">
        <v>484.69600000000003</v>
      </c>
      <c r="Z20" s="24"/>
      <c r="AA20" s="33" t="str">
        <f t="shared" si="27"/>
        <v>QUEST</v>
      </c>
      <c r="AB20" s="39">
        <v>12.898999999999999</v>
      </c>
      <c r="AC20" s="39">
        <v>9.3000000000000007</v>
      </c>
      <c r="AD20" s="39">
        <v>12.044</v>
      </c>
      <c r="AE20" s="39">
        <v>19.72</v>
      </c>
      <c r="AF20" s="39">
        <v>21.238</v>
      </c>
      <c r="AG20" s="39">
        <v>31.792000000000002</v>
      </c>
      <c r="AH20" s="39">
        <v>39.250999999999998</v>
      </c>
      <c r="AI20" s="92">
        <v>41.319000000000003</v>
      </c>
      <c r="AJ20" s="92">
        <v>42.421999999999997</v>
      </c>
      <c r="AK20" s="24"/>
      <c r="AL20" s="33" t="str">
        <f t="shared" si="41"/>
        <v>QUEST</v>
      </c>
      <c r="AM20" s="39">
        <v>1.5249999999999999</v>
      </c>
      <c r="AN20" s="39">
        <v>-5.91</v>
      </c>
      <c r="AO20" s="39">
        <v>-2.149</v>
      </c>
      <c r="AP20" s="39">
        <v>3.028</v>
      </c>
      <c r="AQ20" s="39">
        <v>-1.4750000000000001</v>
      </c>
      <c r="AR20" s="39">
        <v>2.3969999999999998</v>
      </c>
      <c r="AS20" s="39">
        <v>6.3639999999999999</v>
      </c>
      <c r="AT20" s="92">
        <v>11.553000000000001</v>
      </c>
      <c r="AU20" s="92">
        <v>11.933999999999999</v>
      </c>
      <c r="AV20" s="24"/>
      <c r="AW20" s="1">
        <f t="shared" ref="AW20:BB20" si="98">AM20/($L$20/1000000)</f>
        <v>0.12800462528975209</v>
      </c>
      <c r="AX20" s="1">
        <f t="shared" si="98"/>
        <v>-0.49607038390979347</v>
      </c>
      <c r="AY20" s="1">
        <f t="shared" si="98"/>
        <v>-0.18038159983454249</v>
      </c>
      <c r="AZ20" s="1">
        <f t="shared" si="98"/>
        <v>0.25416262647696353</v>
      </c>
      <c r="BA20" s="1">
        <f t="shared" si="98"/>
        <v>-0.12380775232943238</v>
      </c>
      <c r="BB20" s="1">
        <f t="shared" si="98"/>
        <v>0.20119808971772837</v>
      </c>
      <c r="BC20" s="1">
        <f t="shared" ref="BC20" si="99">AS20/($L$20/1000000)</f>
        <v>0.53417799038949665</v>
      </c>
      <c r="BD20" s="1">
        <f t="shared" ref="BD20:BE20" si="100">AT20/($L$20/1000000)</f>
        <v>0.96972946621147948</v>
      </c>
      <c r="BE20" s="1">
        <f t="shared" si="100"/>
        <v>1.0017096381691157</v>
      </c>
      <c r="BF20" s="24"/>
      <c r="BG20" s="33" t="str">
        <f t="shared" si="45"/>
        <v>QUEST</v>
      </c>
      <c r="BH20" s="39">
        <v>186.95599999999999</v>
      </c>
      <c r="BI20" s="39">
        <v>169.166</v>
      </c>
      <c r="BJ20" s="39">
        <v>154.363</v>
      </c>
      <c r="BK20" s="39">
        <v>157.30199999999999</v>
      </c>
      <c r="BL20" s="39">
        <v>155.75800000000001</v>
      </c>
      <c r="BM20" s="39">
        <v>155.31200000000001</v>
      </c>
      <c r="BN20" s="39">
        <v>129.18</v>
      </c>
      <c r="BO20" s="92">
        <v>137.233</v>
      </c>
      <c r="BP20" s="92">
        <v>149.167</v>
      </c>
      <c r="BQ20" s="24"/>
      <c r="BR20" s="33" t="str">
        <f t="shared" si="78"/>
        <v>QUEST</v>
      </c>
      <c r="BS20" s="34" t="str">
        <f t="shared" si="8"/>
        <v>August 16, 2018</v>
      </c>
      <c r="BT20" s="84" t="s">
        <v>41</v>
      </c>
      <c r="BU20" s="79" t="s">
        <v>42</v>
      </c>
      <c r="BX20" s="23">
        <v>302103219557</v>
      </c>
      <c r="BY20" s="24"/>
      <c r="BZ20" s="33" t="str">
        <f t="shared" si="79"/>
        <v>QUEST</v>
      </c>
      <c r="CA20" s="24"/>
      <c r="CB20" s="32">
        <f t="shared" ref="CB20:CE20" si="101">$M$20/AM20</f>
        <v>89.840503606557377</v>
      </c>
      <c r="CC20" s="32">
        <f t="shared" si="101"/>
        <v>-23.182194247038915</v>
      </c>
      <c r="CD20" s="32">
        <f t="shared" si="101"/>
        <v>-63.753731037691949</v>
      </c>
      <c r="CE20" s="32">
        <f t="shared" si="101"/>
        <v>45.246620871862611</v>
      </c>
      <c r="CF20" s="32">
        <f>$M$20/AQ20</f>
        <v>-92.885944406779657</v>
      </c>
      <c r="CG20" s="32">
        <f>$M$20/AR20</f>
        <v>57.157600333750523</v>
      </c>
      <c r="CH20" s="32">
        <f t="shared" ref="CH20:CJ20" si="102">$M$20/AS20</f>
        <v>21.528404776869891</v>
      </c>
      <c r="CI20" s="32">
        <f t="shared" si="102"/>
        <v>11.85897758158054</v>
      </c>
      <c r="CJ20" s="32">
        <f t="shared" si="102"/>
        <v>11.480372716608011</v>
      </c>
      <c r="CK20" s="24"/>
      <c r="CL20" s="32">
        <f t="shared" ref="CL20:CQ20" si="103">$M$20/Q20</f>
        <v>0.44579257027393732</v>
      </c>
      <c r="CM20" s="32">
        <f t="shared" si="103"/>
        <v>0.48426317166104665</v>
      </c>
      <c r="CN20" s="32">
        <f t="shared" si="103"/>
        <v>0.46497823873586469</v>
      </c>
      <c r="CO20" s="32">
        <f t="shared" si="103"/>
        <v>0.43501255123845445</v>
      </c>
      <c r="CP20" s="32">
        <f t="shared" si="103"/>
        <v>0.38767637130204724</v>
      </c>
      <c r="CQ20" s="32">
        <f t="shared" si="103"/>
        <v>0.35290375991365874</v>
      </c>
      <c r="CR20" s="32">
        <f t="shared" ref="CR20" si="104">$M$20/W20</f>
        <v>0.31391243421339032</v>
      </c>
      <c r="CS20" s="32">
        <f t="shared" ref="CS20:CT20" si="105">$M$20/X20</f>
        <v>0.29765120912114673</v>
      </c>
      <c r="CT20" s="32">
        <f t="shared" si="105"/>
        <v>0.28266535725485664</v>
      </c>
      <c r="CU20" s="24"/>
      <c r="CV20" s="32">
        <f t="shared" ref="CV20:DA20" si="106">$M$20/BH20</f>
        <v>0.73282894370868013</v>
      </c>
      <c r="CW20" s="32">
        <f t="shared" si="106"/>
        <v>0.8098954163366161</v>
      </c>
      <c r="CX20" s="32">
        <f t="shared" si="106"/>
        <v>0.88756222669940332</v>
      </c>
      <c r="CY20" s="32">
        <f t="shared" si="106"/>
        <v>0.87097918653291118</v>
      </c>
      <c r="CZ20" s="32">
        <f t="shared" si="106"/>
        <v>0.87961304074269053</v>
      </c>
      <c r="DA20" s="32">
        <f t="shared" si="106"/>
        <v>0.88213897187596568</v>
      </c>
      <c r="DB20" s="32">
        <f t="shared" ref="DB20" si="107">$M$20/BN20</f>
        <v>1.0605880786499458</v>
      </c>
      <c r="DC20" s="32">
        <f t="shared" ref="DC20:DD20" si="108">$M$20/BO20</f>
        <v>0.9983514752282614</v>
      </c>
      <c r="DD20" s="32">
        <f t="shared" si="108"/>
        <v>0.91847907378977922</v>
      </c>
      <c r="DE20" s="24"/>
      <c r="DF20" s="33" t="str">
        <f t="shared" si="56"/>
        <v>QUEST</v>
      </c>
      <c r="DG20" s="24"/>
    </row>
    <row r="21" spans="2:111">
      <c r="B21" s="2">
        <f t="shared" si="12"/>
        <v>14</v>
      </c>
      <c r="C21" s="95" t="s">
        <v>0</v>
      </c>
      <c r="D21" s="5"/>
      <c r="E21" s="98" t="s">
        <v>97</v>
      </c>
      <c r="F21" s="5" t="s">
        <v>10</v>
      </c>
      <c r="G21" s="5" t="str">
        <f>E21</f>
        <v>Gr. Sarantis SA</v>
      </c>
      <c r="H21" s="5" t="s">
        <v>9</v>
      </c>
      <c r="I21" s="24"/>
      <c r="J21" s="69"/>
      <c r="K21" s="103">
        <v>6.92</v>
      </c>
      <c r="L21" s="104">
        <v>69877484</v>
      </c>
      <c r="M21" s="26">
        <f>K21*(L21/1000000)</f>
        <v>483.55218927999994</v>
      </c>
      <c r="O21" s="24"/>
      <c r="P21" s="33" t="str">
        <f>C21</f>
        <v>SARANTIS</v>
      </c>
      <c r="Q21" s="39">
        <v>221.29339200000001</v>
      </c>
      <c r="R21" s="39">
        <v>235.99829</v>
      </c>
      <c r="S21" s="39">
        <v>236.58500000000001</v>
      </c>
      <c r="T21" s="39">
        <v>248.43600000000001</v>
      </c>
      <c r="U21" s="39">
        <v>278.76100000000002</v>
      </c>
      <c r="V21" s="39">
        <v>329.01799999999997</v>
      </c>
      <c r="W21" s="39">
        <v>343.15600000000001</v>
      </c>
      <c r="X21" s="92">
        <v>327.12</v>
      </c>
      <c r="Y21" s="92">
        <v>363.39</v>
      </c>
      <c r="Z21" s="31"/>
      <c r="AA21" s="33" t="str">
        <f>P21</f>
        <v>SARANTIS</v>
      </c>
      <c r="AB21" s="39">
        <v>19.628</v>
      </c>
      <c r="AC21" s="39">
        <v>21.167000000000002</v>
      </c>
      <c r="AD21" s="39">
        <v>15.855</v>
      </c>
      <c r="AE21" s="39">
        <v>25.645</v>
      </c>
      <c r="AF21" s="39">
        <v>28.553999999999998</v>
      </c>
      <c r="AG21" s="39">
        <v>33.515999999999998</v>
      </c>
      <c r="AH21" s="39">
        <v>39.658000000000001</v>
      </c>
      <c r="AI21" s="92">
        <v>44.877000000000002</v>
      </c>
      <c r="AJ21" s="92">
        <v>53.161000000000001</v>
      </c>
      <c r="AK21" s="31"/>
      <c r="AL21" s="33" t="str">
        <f>AA21</f>
        <v>SARANTIS</v>
      </c>
      <c r="AM21" s="39">
        <v>9.7390000000000008</v>
      </c>
      <c r="AN21" s="39">
        <v>12.154</v>
      </c>
      <c r="AO21" s="39">
        <v>8.3160000000000007</v>
      </c>
      <c r="AP21" s="39">
        <v>17.141999999999999</v>
      </c>
      <c r="AQ21" s="39">
        <v>18.532</v>
      </c>
      <c r="AR21" s="39">
        <v>19.443000000000001</v>
      </c>
      <c r="AS21" s="39">
        <v>28.984000000000002</v>
      </c>
      <c r="AT21" s="92">
        <v>31.766999999999999</v>
      </c>
      <c r="AU21" s="92">
        <v>38.152999999999999</v>
      </c>
      <c r="AV21" s="31"/>
      <c r="AW21" s="1">
        <f t="shared" ref="AW21:BE21" si="109">AM21/($L$21/1000000)</f>
        <v>0.13937250516919014</v>
      </c>
      <c r="AX21" s="1">
        <f t="shared" si="109"/>
        <v>0.17393299392405143</v>
      </c>
      <c r="AY21" s="1">
        <f t="shared" si="109"/>
        <v>0.11900829171239195</v>
      </c>
      <c r="AZ21" s="1">
        <f t="shared" si="109"/>
        <v>0.24531507173326389</v>
      </c>
      <c r="BA21" s="1">
        <f t="shared" si="109"/>
        <v>0.26520703006421925</v>
      </c>
      <c r="BB21" s="1">
        <f t="shared" si="109"/>
        <v>0.27824413368975909</v>
      </c>
      <c r="BC21" s="1">
        <f t="shared" si="109"/>
        <v>0.4147831081038923</v>
      </c>
      <c r="BD21" s="1">
        <f t="shared" si="109"/>
        <v>0.45460995704997054</v>
      </c>
      <c r="BE21" s="1">
        <f t="shared" si="109"/>
        <v>0.54599847928125178</v>
      </c>
      <c r="BF21" s="31"/>
      <c r="BG21" s="33" t="str">
        <f>AL21</f>
        <v>SARANTIS</v>
      </c>
      <c r="BH21" s="39">
        <v>126.525948</v>
      </c>
      <c r="BI21" s="39">
        <v>142.60290000000001</v>
      </c>
      <c r="BJ21" s="39">
        <v>154.44399999999999</v>
      </c>
      <c r="BK21" s="39">
        <v>159.63800000000001</v>
      </c>
      <c r="BL21" s="39">
        <f>167.411-1.005</f>
        <v>166.40600000000001</v>
      </c>
      <c r="BM21" s="39">
        <f>184.034-1.069</f>
        <v>182.965</v>
      </c>
      <c r="BN21" s="39">
        <f>201.435-1.431</f>
        <v>200.00399999999999</v>
      </c>
      <c r="BO21" s="92">
        <f>223.427-1.431</f>
        <v>221.99599999999998</v>
      </c>
      <c r="BP21" s="92">
        <f>249.889-1.431</f>
        <v>248.458</v>
      </c>
      <c r="BQ21" s="24"/>
      <c r="BR21" s="33" t="str">
        <f t="shared" si="78"/>
        <v>SARANTIS</v>
      </c>
      <c r="BS21" s="34" t="str">
        <f t="shared" si="8"/>
        <v>August 16, 2018</v>
      </c>
      <c r="BT21" s="84" t="s">
        <v>41</v>
      </c>
      <c r="BU21" s="79" t="s">
        <v>42</v>
      </c>
      <c r="BX21" s="23">
        <v>302103219557</v>
      </c>
      <c r="BY21" s="24"/>
      <c r="BZ21" s="33" t="str">
        <f t="shared" si="79"/>
        <v>SARANTIS</v>
      </c>
      <c r="CA21" s="24"/>
      <c r="CB21" s="32">
        <f t="shared" ref="CB21:CJ21" si="110">$M$21/AM21</f>
        <v>49.651112976691643</v>
      </c>
      <c r="CC21" s="32">
        <f t="shared" si="110"/>
        <v>39.785436011189724</v>
      </c>
      <c r="CD21" s="32">
        <f t="shared" si="110"/>
        <v>58.147208908128896</v>
      </c>
      <c r="CE21" s="32">
        <f t="shared" si="110"/>
        <v>28.20862147240695</v>
      </c>
      <c r="CF21" s="32">
        <f t="shared" si="110"/>
        <v>26.09282264623354</v>
      </c>
      <c r="CG21" s="32">
        <f t="shared" si="110"/>
        <v>24.870245809803009</v>
      </c>
      <c r="CH21" s="32">
        <f t="shared" si="110"/>
        <v>16.683418067899527</v>
      </c>
      <c r="CI21" s="32">
        <f t="shared" si="110"/>
        <v>15.221839937041583</v>
      </c>
      <c r="CJ21" s="32">
        <f t="shared" si="110"/>
        <v>12.674027973684899</v>
      </c>
      <c r="CK21" s="24"/>
      <c r="CL21" s="32">
        <f t="shared" ref="CL21:CT21" si="111">$M$21/Q21</f>
        <v>2.1851180684148033</v>
      </c>
      <c r="CM21" s="32">
        <f t="shared" si="111"/>
        <v>2.0489648008890233</v>
      </c>
      <c r="CN21" s="32">
        <f t="shared" si="111"/>
        <v>2.0438835483230124</v>
      </c>
      <c r="CO21" s="32">
        <f t="shared" si="111"/>
        <v>1.9463853438310064</v>
      </c>
      <c r="CP21" s="32">
        <f t="shared" si="111"/>
        <v>1.7346479216246171</v>
      </c>
      <c r="CQ21" s="32">
        <f t="shared" si="111"/>
        <v>1.469683085059176</v>
      </c>
      <c r="CR21" s="32">
        <f t="shared" si="111"/>
        <v>1.4091322584480526</v>
      </c>
      <c r="CS21" s="32">
        <f t="shared" si="111"/>
        <v>1.4782104098801661</v>
      </c>
      <c r="CT21" s="32">
        <f t="shared" si="111"/>
        <v>1.3306700494785215</v>
      </c>
      <c r="CU21" s="24"/>
      <c r="CV21" s="32">
        <f t="shared" ref="CV21:DD21" si="112">$M$21/BH21</f>
        <v>3.8217630211314435</v>
      </c>
      <c r="CW21" s="32">
        <f t="shared" si="112"/>
        <v>3.3909001098855627</v>
      </c>
      <c r="CX21" s="32">
        <f t="shared" si="112"/>
        <v>3.1309224656186059</v>
      </c>
      <c r="CY21" s="32">
        <f t="shared" si="112"/>
        <v>3.029054418622132</v>
      </c>
      <c r="CZ21" s="32">
        <f t="shared" si="112"/>
        <v>2.9058578974315825</v>
      </c>
      <c r="DA21" s="32">
        <f t="shared" si="112"/>
        <v>2.6428671564506869</v>
      </c>
      <c r="DB21" s="32">
        <f t="shared" si="112"/>
        <v>2.417712592148157</v>
      </c>
      <c r="DC21" s="32">
        <f t="shared" si="112"/>
        <v>2.1782022616623724</v>
      </c>
      <c r="DD21" s="32">
        <f t="shared" si="112"/>
        <v>1.9462129988971977</v>
      </c>
      <c r="DE21" s="24"/>
      <c r="DF21" s="33" t="str">
        <f>BZ21</f>
        <v>SARANTIS</v>
      </c>
      <c r="DG21" s="24"/>
    </row>
    <row r="22" spans="2:111">
      <c r="B22" s="2">
        <f t="shared" si="12"/>
        <v>15</v>
      </c>
      <c r="C22" s="96" t="s">
        <v>63</v>
      </c>
      <c r="D22" s="5"/>
      <c r="E22" s="98" t="s">
        <v>60</v>
      </c>
      <c r="F22" s="5" t="s">
        <v>61</v>
      </c>
      <c r="G22" s="5" t="str">
        <f>E22</f>
        <v>Siemens AG</v>
      </c>
      <c r="H22" s="5" t="s">
        <v>62</v>
      </c>
      <c r="I22" s="24"/>
      <c r="J22" s="69"/>
      <c r="K22" s="103">
        <v>109.74</v>
      </c>
      <c r="L22" s="104">
        <v>850000000</v>
      </c>
      <c r="M22" s="26">
        <f>K22*(L22/1000000)</f>
        <v>93279</v>
      </c>
      <c r="O22" s="24"/>
      <c r="P22" s="33" t="str">
        <f>C22</f>
        <v>SIEMENS (*)</v>
      </c>
      <c r="Q22" s="40">
        <v>73515</v>
      </c>
      <c r="R22" s="39">
        <v>77395</v>
      </c>
      <c r="S22" s="39">
        <v>75882</v>
      </c>
      <c r="T22" s="39">
        <v>71227</v>
      </c>
      <c r="U22" s="39">
        <v>75636</v>
      </c>
      <c r="V22" s="39">
        <v>79644</v>
      </c>
      <c r="W22" s="39">
        <v>83049</v>
      </c>
      <c r="X22" s="92">
        <v>83250</v>
      </c>
      <c r="Y22" s="92">
        <v>86550</v>
      </c>
      <c r="Z22" s="24"/>
      <c r="AA22" s="33" t="str">
        <f>P22</f>
        <v>SIEMENS (*)</v>
      </c>
      <c r="AB22" s="39">
        <v>10596</v>
      </c>
      <c r="AC22" s="39">
        <v>9613</v>
      </c>
      <c r="AD22" s="39">
        <v>8215</v>
      </c>
      <c r="AE22" s="39">
        <v>9576</v>
      </c>
      <c r="AF22" s="39">
        <v>9825</v>
      </c>
      <c r="AG22" s="39">
        <v>10216</v>
      </c>
      <c r="AH22" s="39">
        <v>10946</v>
      </c>
      <c r="AI22" s="92">
        <v>10972.5</v>
      </c>
      <c r="AJ22" s="92">
        <v>11407.4</v>
      </c>
      <c r="AK22" s="24"/>
      <c r="AL22" s="33" t="str">
        <f>AA22</f>
        <v>SIEMENS (*)</v>
      </c>
      <c r="AM22" s="39">
        <v>6036</v>
      </c>
      <c r="AN22" s="39">
        <v>4151</v>
      </c>
      <c r="AO22" s="39">
        <v>4284</v>
      </c>
      <c r="AP22" s="39">
        <v>5373</v>
      </c>
      <c r="AQ22" s="39">
        <v>7282</v>
      </c>
      <c r="AR22" s="39">
        <v>5450</v>
      </c>
      <c r="AS22" s="39">
        <v>6045</v>
      </c>
      <c r="AT22" s="92">
        <v>6350</v>
      </c>
      <c r="AU22" s="92">
        <v>6650</v>
      </c>
      <c r="AV22" s="24"/>
      <c r="AW22" s="1">
        <f t="shared" ref="AW22:BE22" si="113">AM22/($L$22/1000000)</f>
        <v>7.1011764705882356</v>
      </c>
      <c r="AX22" s="1">
        <f t="shared" si="113"/>
        <v>4.8835294117647061</v>
      </c>
      <c r="AY22" s="1">
        <f t="shared" si="113"/>
        <v>5.04</v>
      </c>
      <c r="AZ22" s="1">
        <f t="shared" si="113"/>
        <v>6.3211764705882354</v>
      </c>
      <c r="BA22" s="1">
        <f t="shared" si="113"/>
        <v>8.5670588235294112</v>
      </c>
      <c r="BB22" s="1">
        <f t="shared" si="113"/>
        <v>6.4117647058823533</v>
      </c>
      <c r="BC22" s="1">
        <f t="shared" si="113"/>
        <v>7.1117647058823525</v>
      </c>
      <c r="BD22" s="1">
        <f t="shared" si="113"/>
        <v>7.4705882352941178</v>
      </c>
      <c r="BE22" s="1">
        <f t="shared" si="113"/>
        <v>7.8235294117647056</v>
      </c>
      <c r="BF22" s="24"/>
      <c r="BG22" s="33" t="str">
        <f>AL22</f>
        <v>SIEMENS (*)</v>
      </c>
      <c r="BH22" s="39">
        <v>31530</v>
      </c>
      <c r="BI22" s="39">
        <v>30855</v>
      </c>
      <c r="BJ22" s="39">
        <v>28111</v>
      </c>
      <c r="BK22" s="39">
        <v>30954</v>
      </c>
      <c r="BL22" s="39">
        <v>34474</v>
      </c>
      <c r="BM22" s="39">
        <v>34211</v>
      </c>
      <c r="BN22" s="39">
        <v>43089</v>
      </c>
      <c r="BO22" s="92">
        <v>46137</v>
      </c>
      <c r="BP22" s="92">
        <v>49329</v>
      </c>
      <c r="BQ22" s="24"/>
      <c r="BR22" s="94" t="str">
        <f t="shared" si="78"/>
        <v>SIEMENS (*)</v>
      </c>
      <c r="BS22" s="34" t="str">
        <f t="shared" si="8"/>
        <v>August 16, 2018</v>
      </c>
      <c r="BT22" s="84" t="s">
        <v>41</v>
      </c>
      <c r="BU22" s="79" t="s">
        <v>42</v>
      </c>
      <c r="BX22" s="23">
        <v>302103219557</v>
      </c>
      <c r="BY22" s="24"/>
      <c r="BZ22" s="33" t="str">
        <f t="shared" si="79"/>
        <v>SIEMENS (*)</v>
      </c>
      <c r="CA22" s="24"/>
      <c r="CB22" s="32">
        <f t="shared" ref="CB22:CJ22" si="114">$M$22/AM22</f>
        <v>15.453777335984096</v>
      </c>
      <c r="CC22" s="32">
        <f t="shared" si="114"/>
        <v>22.471452662009156</v>
      </c>
      <c r="CD22" s="32">
        <f t="shared" si="114"/>
        <v>21.773809523809526</v>
      </c>
      <c r="CE22" s="32">
        <f t="shared" si="114"/>
        <v>17.3606923506421</v>
      </c>
      <c r="CF22" s="32">
        <f t="shared" si="114"/>
        <v>12.809530348805273</v>
      </c>
      <c r="CG22" s="32">
        <f t="shared" si="114"/>
        <v>17.115412844036697</v>
      </c>
      <c r="CH22" s="32">
        <f t="shared" si="114"/>
        <v>15.430769230769231</v>
      </c>
      <c r="CI22" s="32">
        <f t="shared" si="114"/>
        <v>14.689606299212599</v>
      </c>
      <c r="CJ22" s="32">
        <f t="shared" si="114"/>
        <v>14.026917293233083</v>
      </c>
      <c r="CK22" s="24"/>
      <c r="CL22" s="32">
        <f t="shared" ref="CL22:CT22" si="115">$M$22/Q22</f>
        <v>1.2688430932462762</v>
      </c>
      <c r="CM22" s="32">
        <f t="shared" si="115"/>
        <v>1.2052328961819239</v>
      </c>
      <c r="CN22" s="32">
        <f t="shared" si="115"/>
        <v>1.2292638570411956</v>
      </c>
      <c r="CO22" s="32">
        <f t="shared" si="115"/>
        <v>1.3096016959860728</v>
      </c>
      <c r="CP22" s="32">
        <f t="shared" si="115"/>
        <v>1.2332619387593209</v>
      </c>
      <c r="CQ22" s="32">
        <f t="shared" si="115"/>
        <v>1.1711993370498719</v>
      </c>
      <c r="CR22" s="32">
        <f t="shared" si="115"/>
        <v>1.1231802911534154</v>
      </c>
      <c r="CS22" s="32">
        <f t="shared" si="115"/>
        <v>1.1204684684684685</v>
      </c>
      <c r="CT22" s="32">
        <f t="shared" si="115"/>
        <v>1.0777469670710571</v>
      </c>
      <c r="CU22" s="24"/>
      <c r="CV22" s="32">
        <f t="shared" ref="CV22:DD22" si="116">$M$22/BH22</f>
        <v>2.9584205518553759</v>
      </c>
      <c r="CW22" s="32">
        <f t="shared" si="116"/>
        <v>3.0231404958677688</v>
      </c>
      <c r="CX22" s="32">
        <f t="shared" si="116"/>
        <v>3.3182384120095336</v>
      </c>
      <c r="CY22" s="32">
        <f t="shared" si="116"/>
        <v>3.013471603023842</v>
      </c>
      <c r="CZ22" s="32">
        <f t="shared" si="116"/>
        <v>2.7057782676799906</v>
      </c>
      <c r="DA22" s="32">
        <f t="shared" si="116"/>
        <v>2.7265791704422555</v>
      </c>
      <c r="DB22" s="32">
        <f t="shared" si="116"/>
        <v>2.1647984404372345</v>
      </c>
      <c r="DC22" s="32">
        <f t="shared" si="116"/>
        <v>2.0217829507770335</v>
      </c>
      <c r="DD22" s="32">
        <f t="shared" si="116"/>
        <v>1.8909566380830749</v>
      </c>
      <c r="DE22" s="24"/>
      <c r="DF22" s="33" t="str">
        <f>BZ22</f>
        <v>SIEMENS (*)</v>
      </c>
      <c r="DG22" s="24"/>
    </row>
    <row r="23" spans="2:111">
      <c r="B23" s="2">
        <f t="shared" si="12"/>
        <v>16</v>
      </c>
      <c r="C23" s="96" t="s">
        <v>65</v>
      </c>
      <c r="D23" s="5"/>
      <c r="E23" s="99" t="s">
        <v>66</v>
      </c>
      <c r="F23" s="13" t="s">
        <v>67</v>
      </c>
      <c r="G23" s="5" t="str">
        <f t="shared" si="39"/>
        <v>Solvay SA</v>
      </c>
      <c r="H23" s="13" t="s">
        <v>68</v>
      </c>
      <c r="I23" s="24"/>
      <c r="J23" s="69"/>
      <c r="K23" s="103">
        <v>113.7</v>
      </c>
      <c r="L23" s="104">
        <v>105880000</v>
      </c>
      <c r="M23" s="26">
        <f t="shared" si="65"/>
        <v>12038.556</v>
      </c>
      <c r="N23" s="16"/>
      <c r="O23" s="24"/>
      <c r="P23" s="33" t="str">
        <f t="shared" si="40"/>
        <v>SOLVAY</v>
      </c>
      <c r="Q23" s="109"/>
      <c r="R23" s="39">
        <v>10910</v>
      </c>
      <c r="S23" s="39">
        <v>10150</v>
      </c>
      <c r="T23" s="39">
        <v>10629</v>
      </c>
      <c r="U23" s="39">
        <v>11047</v>
      </c>
      <c r="V23" s="39">
        <v>10045</v>
      </c>
      <c r="W23" s="39">
        <v>10891</v>
      </c>
      <c r="X23" s="92">
        <v>10913.6</v>
      </c>
      <c r="Y23" s="92">
        <v>10936.2</v>
      </c>
      <c r="Z23" s="31"/>
      <c r="AA23" s="33" t="str">
        <f t="shared" si="27"/>
        <v>SOLVAY</v>
      </c>
      <c r="AB23" s="108"/>
      <c r="AC23" s="39">
        <v>1896</v>
      </c>
      <c r="AD23" s="39">
        <v>1611</v>
      </c>
      <c r="AE23" s="39">
        <v>1783</v>
      </c>
      <c r="AF23" s="39">
        <v>1955</v>
      </c>
      <c r="AG23" s="39">
        <v>1932</v>
      </c>
      <c r="AH23" s="39">
        <v>2029</v>
      </c>
      <c r="AI23" s="92">
        <v>2066.1</v>
      </c>
      <c r="AJ23" s="92">
        <v>2103.8000000000002</v>
      </c>
      <c r="AK23" s="31"/>
      <c r="AL23" s="33" t="str">
        <f t="shared" si="41"/>
        <v>SOLVAY</v>
      </c>
      <c r="AM23" s="108"/>
      <c r="AN23" s="39">
        <v>705</v>
      </c>
      <c r="AO23" s="39">
        <v>209</v>
      </c>
      <c r="AP23" s="39">
        <v>80</v>
      </c>
      <c r="AQ23" s="39">
        <v>406</v>
      </c>
      <c r="AR23" s="39">
        <v>621</v>
      </c>
      <c r="AS23" s="39">
        <v>1061</v>
      </c>
      <c r="AT23" s="92">
        <v>750</v>
      </c>
      <c r="AU23" s="92">
        <v>800</v>
      </c>
      <c r="AV23" s="31"/>
      <c r="AW23" s="1"/>
      <c r="AX23" s="1">
        <f t="shared" ref="AX23:BB23" si="117">AN23/($L$23/1000000)</f>
        <v>6.6584812995844356</v>
      </c>
      <c r="AY23" s="1">
        <f t="shared" si="117"/>
        <v>1.9739327540612015</v>
      </c>
      <c r="AZ23" s="1">
        <f t="shared" si="117"/>
        <v>0.75557234605213452</v>
      </c>
      <c r="BA23" s="1">
        <f t="shared" si="117"/>
        <v>3.8345296562145825</v>
      </c>
      <c r="BB23" s="1">
        <f t="shared" si="117"/>
        <v>5.8651303362296945</v>
      </c>
      <c r="BC23" s="1">
        <f t="shared" ref="BC23" si="118">AS23/($L$23/1000000)</f>
        <v>10.020778239516433</v>
      </c>
      <c r="BD23" s="1">
        <f t="shared" ref="BD23:BE23" si="119">AT23/($L$23/1000000)</f>
        <v>7.0834907442387616</v>
      </c>
      <c r="BE23" s="1">
        <f t="shared" si="119"/>
        <v>7.555723460521345</v>
      </c>
      <c r="BF23" s="31"/>
      <c r="BG23" s="33" t="str">
        <f t="shared" si="45"/>
        <v>SOLVAY</v>
      </c>
      <c r="BH23" s="108"/>
      <c r="BI23" s="39">
        <v>6596</v>
      </c>
      <c r="BJ23" s="39">
        <v>7453</v>
      </c>
      <c r="BK23" s="39">
        <v>6778</v>
      </c>
      <c r="BL23" s="39">
        <v>9668</v>
      </c>
      <c r="BM23" s="39">
        <v>9706</v>
      </c>
      <c r="BN23" s="39">
        <v>9639</v>
      </c>
      <c r="BO23" s="92">
        <v>10531.1</v>
      </c>
      <c r="BP23" s="92">
        <v>11505.8</v>
      </c>
      <c r="BQ23" s="24"/>
      <c r="BR23" s="33" t="str">
        <f t="shared" si="78"/>
        <v>SOLVAY</v>
      </c>
      <c r="BS23" s="34" t="str">
        <f t="shared" si="8"/>
        <v>August 16, 2018</v>
      </c>
      <c r="BT23" s="84" t="s">
        <v>41</v>
      </c>
      <c r="BU23" s="79" t="s">
        <v>42</v>
      </c>
      <c r="BX23" s="23">
        <v>302103219557</v>
      </c>
      <c r="BY23" s="24"/>
      <c r="BZ23" s="33" t="str">
        <f t="shared" si="79"/>
        <v>SOLVAY</v>
      </c>
      <c r="CA23" s="24"/>
      <c r="CB23" s="32"/>
      <c r="CC23" s="32">
        <f t="shared" ref="CC23:CE23" si="120">$M$23/AN23</f>
        <v>17.075965957446808</v>
      </c>
      <c r="CD23" s="32">
        <f t="shared" si="120"/>
        <v>57.600746411483257</v>
      </c>
      <c r="CE23" s="32">
        <f t="shared" si="120"/>
        <v>150.48195000000001</v>
      </c>
      <c r="CF23" s="32">
        <f>$M$23/AQ23</f>
        <v>29.651615763546801</v>
      </c>
      <c r="CG23" s="32">
        <f>$M$23/AR23</f>
        <v>19.385758454106281</v>
      </c>
      <c r="CH23" s="32">
        <f t="shared" ref="CH23:CJ23" si="121">$M$23/AS23</f>
        <v>11.346424128180962</v>
      </c>
      <c r="CI23" s="32">
        <f t="shared" si="121"/>
        <v>16.051408000000002</v>
      </c>
      <c r="CJ23" s="32">
        <f t="shared" si="121"/>
        <v>15.048195</v>
      </c>
      <c r="CK23" s="24"/>
      <c r="CL23" s="32"/>
      <c r="CM23" s="32">
        <f t="shared" ref="CM23:CQ23" si="122">$M$23/R23</f>
        <v>1.1034423464711274</v>
      </c>
      <c r="CN23" s="32">
        <f t="shared" si="122"/>
        <v>1.1860646305418721</v>
      </c>
      <c r="CO23" s="32">
        <f t="shared" si="122"/>
        <v>1.132614168783517</v>
      </c>
      <c r="CP23" s="32">
        <f t="shared" si="122"/>
        <v>1.0897579433330316</v>
      </c>
      <c r="CQ23" s="32">
        <f t="shared" si="122"/>
        <v>1.198462518666003</v>
      </c>
      <c r="CR23" s="32">
        <f t="shared" ref="CR23" si="123">$M$23/W23</f>
        <v>1.105367367551189</v>
      </c>
      <c r="CS23" s="32">
        <f t="shared" ref="CS23:CT23" si="124">$M$23/X23</f>
        <v>1.103078360944143</v>
      </c>
      <c r="CT23" s="32">
        <f t="shared" si="124"/>
        <v>1.100798814944862</v>
      </c>
      <c r="CU23" s="24"/>
      <c r="CV23" s="32"/>
      <c r="CW23" s="32">
        <f t="shared" ref="CW23:DA23" si="125">$M$23/BI23</f>
        <v>1.825129775621589</v>
      </c>
      <c r="CX23" s="32">
        <f t="shared" si="125"/>
        <v>1.6152631155239501</v>
      </c>
      <c r="CY23" s="32">
        <f t="shared" si="125"/>
        <v>1.7761221599291828</v>
      </c>
      <c r="CZ23" s="32">
        <f t="shared" si="125"/>
        <v>1.2451961108812577</v>
      </c>
      <c r="DA23" s="32">
        <f t="shared" si="125"/>
        <v>1.2403210385328662</v>
      </c>
      <c r="DB23" s="32">
        <f t="shared" ref="DB23" si="126">$M$23/BN23</f>
        <v>1.2489424214130096</v>
      </c>
      <c r="DC23" s="32">
        <f t="shared" ref="DC23:DD23" si="127">$M$23/BO23</f>
        <v>1.1431432613876993</v>
      </c>
      <c r="DD23" s="32">
        <f t="shared" si="127"/>
        <v>1.0463032557492744</v>
      </c>
      <c r="DE23" s="24"/>
      <c r="DF23" s="33" t="str">
        <f t="shared" si="56"/>
        <v>SOLVAY</v>
      </c>
      <c r="DG23" s="24"/>
    </row>
    <row r="24" spans="2:111">
      <c r="B24" s="2">
        <f t="shared" si="12"/>
        <v>17</v>
      </c>
      <c r="C24" s="95" t="s">
        <v>87</v>
      </c>
      <c r="D24" s="5"/>
      <c r="E24" s="98" t="s">
        <v>88</v>
      </c>
      <c r="F24" s="5" t="s">
        <v>89</v>
      </c>
      <c r="G24" s="5" t="str">
        <f>E24</f>
        <v>Volkswagen Group</v>
      </c>
      <c r="H24" s="5" t="s">
        <v>90</v>
      </c>
      <c r="I24" s="24"/>
      <c r="J24" s="69"/>
      <c r="K24" s="103">
        <v>139.4</v>
      </c>
      <c r="L24" s="104">
        <v>501300000</v>
      </c>
      <c r="M24" s="26">
        <f>K24*(L24/1000000)</f>
        <v>69881.22</v>
      </c>
      <c r="O24" s="24"/>
      <c r="P24" s="33" t="str">
        <f>C24</f>
        <v>VOLKSWAGEN</v>
      </c>
      <c r="Q24" s="40">
        <v>159337</v>
      </c>
      <c r="R24" s="39">
        <v>192676</v>
      </c>
      <c r="S24" s="39">
        <v>197007</v>
      </c>
      <c r="T24" s="39">
        <v>202458</v>
      </c>
      <c r="U24" s="39">
        <v>212292</v>
      </c>
      <c r="V24" s="39">
        <v>217267</v>
      </c>
      <c r="W24" s="39">
        <v>230682</v>
      </c>
      <c r="X24" s="92">
        <v>241050</v>
      </c>
      <c r="Y24" s="92">
        <v>248150</v>
      </c>
      <c r="Z24" s="24"/>
      <c r="AA24" s="33" t="str">
        <f>P24</f>
        <v>VOLKSWAGEN</v>
      </c>
      <c r="AB24" s="39">
        <v>17815</v>
      </c>
      <c r="AC24" s="39">
        <v>19906</v>
      </c>
      <c r="AD24" s="39">
        <v>20594</v>
      </c>
      <c r="AE24" s="39">
        <v>23100</v>
      </c>
      <c r="AF24" s="39">
        <v>7212</v>
      </c>
      <c r="AG24" s="39">
        <v>18999</v>
      </c>
      <c r="AH24" s="39">
        <v>26094</v>
      </c>
      <c r="AI24" s="92">
        <v>27266.799999999999</v>
      </c>
      <c r="AJ24" s="92">
        <v>28069.9</v>
      </c>
      <c r="AK24" s="24"/>
      <c r="AL24" s="33" t="str">
        <f>AA24</f>
        <v>VOLKSWAGEN</v>
      </c>
      <c r="AM24" s="39">
        <v>15409</v>
      </c>
      <c r="AN24" s="39">
        <v>21717</v>
      </c>
      <c r="AO24" s="39">
        <v>9066</v>
      </c>
      <c r="AP24" s="39">
        <v>10847</v>
      </c>
      <c r="AQ24" s="39">
        <v>-1582</v>
      </c>
      <c r="AR24" s="39">
        <v>5144</v>
      </c>
      <c r="AS24" s="39">
        <v>11354</v>
      </c>
      <c r="AT24" s="92">
        <v>12050</v>
      </c>
      <c r="AU24" s="92">
        <v>12650</v>
      </c>
      <c r="AV24" s="24"/>
      <c r="AW24" s="1">
        <f t="shared" ref="AW24:BE24" si="128">AM24/($L$24/1000000)</f>
        <v>30.738080989427488</v>
      </c>
      <c r="AX24" s="1">
        <f t="shared" si="128"/>
        <v>43.321364452423694</v>
      </c>
      <c r="AY24" s="1">
        <f t="shared" si="128"/>
        <v>18.084979054458408</v>
      </c>
      <c r="AZ24" s="1">
        <f t="shared" si="128"/>
        <v>21.637741871135049</v>
      </c>
      <c r="BA24" s="1">
        <f t="shared" si="128"/>
        <v>-3.1557949331737483</v>
      </c>
      <c r="BB24" s="1">
        <f t="shared" si="128"/>
        <v>10.261320566527029</v>
      </c>
      <c r="BC24" s="1">
        <f t="shared" si="128"/>
        <v>22.6491123079992</v>
      </c>
      <c r="BD24" s="1">
        <f t="shared" si="128"/>
        <v>24.037502493516854</v>
      </c>
      <c r="BE24" s="1">
        <f t="shared" si="128"/>
        <v>25.234390584480352</v>
      </c>
      <c r="BF24" s="24"/>
      <c r="BG24" s="33" t="str">
        <f>AL24</f>
        <v>VOLKSWAGEN</v>
      </c>
      <c r="BH24" s="39">
        <v>57539</v>
      </c>
      <c r="BI24" s="39">
        <v>77515</v>
      </c>
      <c r="BJ24" s="39">
        <v>85730</v>
      </c>
      <c r="BK24" s="39">
        <v>89991</v>
      </c>
      <c r="BL24" s="39">
        <v>88060</v>
      </c>
      <c r="BM24" s="39">
        <v>92689</v>
      </c>
      <c r="BN24" s="39">
        <v>108849</v>
      </c>
      <c r="BO24" s="92">
        <v>117284</v>
      </c>
      <c r="BP24" s="92">
        <v>126139</v>
      </c>
      <c r="BQ24" s="24"/>
      <c r="BR24" s="33" t="str">
        <f t="shared" si="78"/>
        <v>VOLKSWAGEN</v>
      </c>
      <c r="BS24" s="34" t="str">
        <f t="shared" si="8"/>
        <v>August 16, 2018</v>
      </c>
      <c r="BT24" s="84" t="s">
        <v>41</v>
      </c>
      <c r="BU24" s="79" t="s">
        <v>42</v>
      </c>
      <c r="BX24" s="23">
        <v>302103219557</v>
      </c>
      <c r="BY24" s="24"/>
      <c r="BZ24" s="33" t="str">
        <f t="shared" si="79"/>
        <v>VOLKSWAGEN</v>
      </c>
      <c r="CA24" s="24"/>
      <c r="CB24" s="32">
        <f t="shared" ref="CB24:CJ24" si="129">$M$24/AM24</f>
        <v>4.5350911804789407</v>
      </c>
      <c r="CC24" s="32">
        <f t="shared" si="129"/>
        <v>3.2178118524658101</v>
      </c>
      <c r="CD24" s="32">
        <f t="shared" si="129"/>
        <v>7.7080542686962277</v>
      </c>
      <c r="CE24" s="32">
        <f t="shared" si="129"/>
        <v>6.4424467594726655</v>
      </c>
      <c r="CF24" s="32">
        <f t="shared" si="129"/>
        <v>-44.172705436156761</v>
      </c>
      <c r="CG24" s="32">
        <f t="shared" si="129"/>
        <v>13.584996111975117</v>
      </c>
      <c r="CH24" s="32">
        <f t="shared" si="129"/>
        <v>6.1547666020785625</v>
      </c>
      <c r="CI24" s="32">
        <f t="shared" si="129"/>
        <v>5.7992713692946056</v>
      </c>
      <c r="CJ24" s="32">
        <f t="shared" si="129"/>
        <v>5.524207114624506</v>
      </c>
      <c r="CK24" s="24"/>
      <c r="CL24" s="32">
        <f t="shared" ref="CL24:CT24" si="130">$M$24/Q24</f>
        <v>0.43857497003207041</v>
      </c>
      <c r="CM24" s="32">
        <f t="shared" si="130"/>
        <v>0.3626877244700949</v>
      </c>
      <c r="CN24" s="32">
        <f t="shared" si="130"/>
        <v>0.35471440101113161</v>
      </c>
      <c r="CO24" s="32">
        <f t="shared" si="130"/>
        <v>0.34516403402187124</v>
      </c>
      <c r="CP24" s="32">
        <f t="shared" si="130"/>
        <v>0.32917500423944379</v>
      </c>
      <c r="CQ24" s="32">
        <f t="shared" si="130"/>
        <v>0.32163752433641557</v>
      </c>
      <c r="CR24" s="32">
        <f t="shared" si="130"/>
        <v>0.30293312872265715</v>
      </c>
      <c r="CS24" s="32">
        <f t="shared" si="130"/>
        <v>0.2899034225264468</v>
      </c>
      <c r="CT24" s="32">
        <f t="shared" si="130"/>
        <v>0.28160878500906711</v>
      </c>
      <c r="CU24" s="24"/>
      <c r="CV24" s="32">
        <f t="shared" ref="CV24:DD24" si="131">$M$24/BH24</f>
        <v>1.2145018161594745</v>
      </c>
      <c r="CW24" s="32">
        <f t="shared" si="131"/>
        <v>0.90151867380507</v>
      </c>
      <c r="CX24" s="32">
        <f t="shared" si="131"/>
        <v>0.8151314592324741</v>
      </c>
      <c r="CY24" s="32">
        <f t="shared" si="131"/>
        <v>0.77653565356535659</v>
      </c>
      <c r="CZ24" s="32">
        <f t="shared" si="131"/>
        <v>0.79356370656370656</v>
      </c>
      <c r="DA24" s="32">
        <f t="shared" si="131"/>
        <v>0.75393218181229704</v>
      </c>
      <c r="DB24" s="32">
        <f t="shared" si="131"/>
        <v>0.6420014883003059</v>
      </c>
      <c r="DC24" s="32">
        <f t="shared" si="131"/>
        <v>0.59582909859827426</v>
      </c>
      <c r="DD24" s="32">
        <f t="shared" si="131"/>
        <v>0.55400169654111731</v>
      </c>
      <c r="DE24" s="24"/>
      <c r="DF24" s="33" t="str">
        <f>BZ24</f>
        <v>VOLKSWAGEN</v>
      </c>
      <c r="DG24" s="24"/>
    </row>
    <row r="25" spans="2:111">
      <c r="B25" s="2">
        <f t="shared" si="12"/>
        <v>18</v>
      </c>
      <c r="C25" s="95" t="s">
        <v>80</v>
      </c>
      <c r="D25" s="5"/>
      <c r="E25" s="98" t="s">
        <v>77</v>
      </c>
      <c r="F25" s="5" t="s">
        <v>78</v>
      </c>
      <c r="G25" s="5" t="str">
        <f t="shared" si="39"/>
        <v>Volvo AB</v>
      </c>
      <c r="H25" s="5" t="s">
        <v>79</v>
      </c>
      <c r="I25" s="24"/>
      <c r="J25" s="69"/>
      <c r="K25" s="103">
        <v>146.85</v>
      </c>
      <c r="L25" s="104">
        <v>2128000000</v>
      </c>
      <c r="M25" s="26">
        <f t="shared" si="65"/>
        <v>312496.8</v>
      </c>
      <c r="O25" s="24"/>
      <c r="P25" s="33" t="str">
        <f t="shared" si="40"/>
        <v>VOLVO (**)</v>
      </c>
      <c r="Q25" s="39">
        <v>310367</v>
      </c>
      <c r="R25" s="39">
        <v>299814</v>
      </c>
      <c r="S25" s="39">
        <v>272622</v>
      </c>
      <c r="T25" s="39">
        <v>282948</v>
      </c>
      <c r="U25" s="39">
        <v>312515</v>
      </c>
      <c r="V25" s="39">
        <v>301914</v>
      </c>
      <c r="W25" s="39">
        <v>334748</v>
      </c>
      <c r="X25" s="92">
        <v>370550</v>
      </c>
      <c r="Y25" s="92">
        <v>376850</v>
      </c>
      <c r="Z25" s="31"/>
      <c r="AA25" s="33" t="str">
        <f t="shared" si="27"/>
        <v>VOLVO (**)</v>
      </c>
      <c r="AB25" s="39">
        <v>40891</v>
      </c>
      <c r="AC25" s="39">
        <v>32824</v>
      </c>
      <c r="AD25" s="39">
        <v>24560</v>
      </c>
      <c r="AE25" s="39">
        <v>21754</v>
      </c>
      <c r="AF25" s="39">
        <v>40125</v>
      </c>
      <c r="AG25" s="39">
        <v>37590</v>
      </c>
      <c r="AH25" s="39">
        <v>47196</v>
      </c>
      <c r="AI25" s="92">
        <v>57243.7</v>
      </c>
      <c r="AJ25" s="92">
        <v>53131.9</v>
      </c>
      <c r="AK25" s="31"/>
      <c r="AL25" s="33" t="str">
        <f t="shared" si="41"/>
        <v>VOLVO (**)</v>
      </c>
      <c r="AM25" s="39">
        <v>17751</v>
      </c>
      <c r="AN25" s="39">
        <v>11160</v>
      </c>
      <c r="AO25" s="39">
        <v>3583</v>
      </c>
      <c r="AP25" s="39">
        <v>2099</v>
      </c>
      <c r="AQ25" s="39">
        <v>15058</v>
      </c>
      <c r="AR25" s="39">
        <v>13147</v>
      </c>
      <c r="AS25" s="39">
        <v>20981</v>
      </c>
      <c r="AT25" s="92">
        <v>26100</v>
      </c>
      <c r="AU25" s="92">
        <v>27350</v>
      </c>
      <c r="AV25" s="31"/>
      <c r="AW25" s="1">
        <f t="shared" ref="AW25:BB25" si="132">AM25/($L$25/1000000)</f>
        <v>8.3416353383458652</v>
      </c>
      <c r="AX25" s="1">
        <f t="shared" si="132"/>
        <v>5.2443609022556394</v>
      </c>
      <c r="AY25" s="1">
        <f t="shared" si="132"/>
        <v>1.6837406015037595</v>
      </c>
      <c r="AZ25" s="1">
        <f t="shared" si="132"/>
        <v>0.98637218045112784</v>
      </c>
      <c r="BA25" s="1">
        <f t="shared" si="132"/>
        <v>7.0761278195488719</v>
      </c>
      <c r="BB25" s="1">
        <f t="shared" si="132"/>
        <v>6.1781015037593985</v>
      </c>
      <c r="BC25" s="1">
        <f t="shared" ref="BC25" si="133">AS25/($L$25/1000000)</f>
        <v>9.8594924812030076</v>
      </c>
      <c r="BD25" s="1">
        <f t="shared" ref="BD25:BE25" si="134">AT25/($L$25/1000000)</f>
        <v>12.265037593984962</v>
      </c>
      <c r="BE25" s="1">
        <f t="shared" si="134"/>
        <v>12.852443609022556</v>
      </c>
      <c r="BF25" s="31"/>
      <c r="BG25" s="33" t="str">
        <f t="shared" si="45"/>
        <v>VOLVO (**)</v>
      </c>
      <c r="BH25" s="39">
        <v>84581</v>
      </c>
      <c r="BI25" s="39">
        <v>75785</v>
      </c>
      <c r="BJ25" s="39">
        <v>76032</v>
      </c>
      <c r="BK25" s="39">
        <v>78325</v>
      </c>
      <c r="BL25" s="39">
        <v>83810</v>
      </c>
      <c r="BM25" s="39">
        <v>96061</v>
      </c>
      <c r="BN25" s="39">
        <v>107069</v>
      </c>
      <c r="BO25" s="92">
        <v>121700.7</v>
      </c>
      <c r="BP25" s="92">
        <v>137033.1</v>
      </c>
      <c r="BQ25" s="24"/>
      <c r="BR25" s="33" t="str">
        <f t="shared" ref="BR25" si="135">C25</f>
        <v>VOLVO (**)</v>
      </c>
      <c r="BS25" s="34" t="str">
        <f t="shared" si="8"/>
        <v>August 16, 2018</v>
      </c>
      <c r="BT25" s="84" t="s">
        <v>41</v>
      </c>
      <c r="BU25" s="79" t="s">
        <v>42</v>
      </c>
      <c r="BX25" s="23">
        <v>302103219557</v>
      </c>
      <c r="BY25" s="24"/>
      <c r="BZ25" s="33" t="str">
        <f t="shared" ref="BZ25" si="136">BR25</f>
        <v>VOLVO (**)</v>
      </c>
      <c r="CA25" s="24"/>
      <c r="CB25" s="32">
        <f t="shared" ref="CB25:CE25" si="137">$M$25/AM25</f>
        <v>17.604461720466453</v>
      </c>
      <c r="CC25" s="32">
        <f t="shared" si="137"/>
        <v>28.001505376344085</v>
      </c>
      <c r="CD25" s="32">
        <f t="shared" si="137"/>
        <v>87.216522467206246</v>
      </c>
      <c r="CE25" s="32">
        <f t="shared" si="137"/>
        <v>148.87889471176751</v>
      </c>
      <c r="CF25" s="32">
        <f>$M$25/AQ25</f>
        <v>20.752875547881523</v>
      </c>
      <c r="CG25" s="32">
        <f>$M$25/AR25</f>
        <v>23.769437894576708</v>
      </c>
      <c r="CH25" s="32">
        <f t="shared" ref="CH25:CJ25" si="138">$M$25/AS25</f>
        <v>14.894275773318716</v>
      </c>
      <c r="CI25" s="32">
        <f t="shared" si="138"/>
        <v>11.973057471264367</v>
      </c>
      <c r="CJ25" s="32">
        <f t="shared" si="138"/>
        <v>11.425842778793418</v>
      </c>
      <c r="CK25" s="24"/>
      <c r="CL25" s="32">
        <f t="shared" ref="CL25:CQ25" si="139">$M$25/Q25</f>
        <v>1.0068621986229205</v>
      </c>
      <c r="CM25" s="32">
        <f t="shared" si="139"/>
        <v>1.0423022273809761</v>
      </c>
      <c r="CN25" s="32">
        <f t="shared" si="139"/>
        <v>1.1462640579263594</v>
      </c>
      <c r="CO25" s="32">
        <f t="shared" si="139"/>
        <v>1.1044319097502013</v>
      </c>
      <c r="CP25" s="32">
        <f t="shared" si="139"/>
        <v>0.99994176279538582</v>
      </c>
      <c r="CQ25" s="32">
        <f t="shared" si="139"/>
        <v>1.0350523659055226</v>
      </c>
      <c r="CR25" s="32">
        <f t="shared" ref="CR25" si="140">$M$25/W25</f>
        <v>0.93352850502467521</v>
      </c>
      <c r="CS25" s="32">
        <f t="shared" ref="CS25:CT25" si="141">$M$25/X25</f>
        <v>0.84333234381325051</v>
      </c>
      <c r="CT25" s="32">
        <f t="shared" si="141"/>
        <v>0.82923391269735969</v>
      </c>
      <c r="CU25" s="24"/>
      <c r="CV25" s="32">
        <f t="shared" ref="CV25:DA25" si="142">$M$25/BH25</f>
        <v>3.6946453695274353</v>
      </c>
      <c r="CW25" s="32">
        <f t="shared" si="142"/>
        <v>4.1234650656462355</v>
      </c>
      <c r="CX25" s="32">
        <f t="shared" si="142"/>
        <v>4.1100694444444441</v>
      </c>
      <c r="CY25" s="32">
        <f t="shared" si="142"/>
        <v>3.989745292052346</v>
      </c>
      <c r="CZ25" s="32">
        <f t="shared" si="142"/>
        <v>3.7286338145805988</v>
      </c>
      <c r="DA25" s="32">
        <f t="shared" si="142"/>
        <v>3.2531079210085259</v>
      </c>
      <c r="DB25" s="32">
        <f t="shared" ref="DB25" si="143">$M$25/BN25</f>
        <v>2.9186487218522634</v>
      </c>
      <c r="DC25" s="32">
        <f t="shared" ref="DC25:DD25" si="144">$M$25/BO25</f>
        <v>2.5677485832045339</v>
      </c>
      <c r="DD25" s="32">
        <f t="shared" si="144"/>
        <v>2.2804475706964227</v>
      </c>
      <c r="DE25" s="24"/>
      <c r="DF25" s="33" t="str">
        <f t="shared" si="56"/>
        <v>VOLVO (**)</v>
      </c>
      <c r="DG25" s="24"/>
    </row>
    <row r="26" spans="2:111">
      <c r="B26" s="2">
        <f t="shared" si="12"/>
        <v>19</v>
      </c>
      <c r="C26" s="95"/>
      <c r="D26" s="5"/>
      <c r="E26" s="98"/>
      <c r="F26" s="5"/>
      <c r="G26" s="5">
        <f t="shared" si="39"/>
        <v>0</v>
      </c>
      <c r="H26" s="5"/>
      <c r="I26" s="24"/>
      <c r="J26" s="69"/>
      <c r="K26" s="56"/>
      <c r="L26" s="57"/>
      <c r="M26" s="26">
        <f t="shared" si="65"/>
        <v>0</v>
      </c>
      <c r="O26" s="24"/>
      <c r="P26" s="33">
        <f t="shared" si="40"/>
        <v>0</v>
      </c>
      <c r="Q26" s="39"/>
      <c r="R26" s="39"/>
      <c r="S26" s="39"/>
      <c r="T26" s="39"/>
      <c r="U26" s="39"/>
      <c r="V26" s="39"/>
      <c r="W26" s="39"/>
      <c r="X26" s="92"/>
      <c r="Y26" s="92"/>
      <c r="Z26" s="31"/>
      <c r="AA26" s="33">
        <f t="shared" si="27"/>
        <v>0</v>
      </c>
      <c r="AB26" s="39"/>
      <c r="AC26" s="39"/>
      <c r="AD26" s="39"/>
      <c r="AE26" s="39"/>
      <c r="AF26" s="39"/>
      <c r="AG26" s="39"/>
      <c r="AH26" s="39"/>
      <c r="AI26" s="92"/>
      <c r="AJ26" s="92"/>
      <c r="AK26" s="31"/>
      <c r="AL26" s="33">
        <f t="shared" si="41"/>
        <v>0</v>
      </c>
      <c r="AM26" s="39"/>
      <c r="AN26" s="39"/>
      <c r="AO26" s="39"/>
      <c r="AP26" s="39"/>
      <c r="AQ26" s="39"/>
      <c r="AR26" s="39"/>
      <c r="AS26" s="39"/>
      <c r="AT26" s="92"/>
      <c r="AU26" s="92"/>
      <c r="AV26" s="31"/>
      <c r="AW26" s="1" t="e">
        <f t="shared" ref="AW26:BB26" si="145">AM26/($L$26/1000000)</f>
        <v>#DIV/0!</v>
      </c>
      <c r="AX26" s="1" t="e">
        <f t="shared" si="145"/>
        <v>#DIV/0!</v>
      </c>
      <c r="AY26" s="1" t="e">
        <f t="shared" si="145"/>
        <v>#DIV/0!</v>
      </c>
      <c r="AZ26" s="1" t="e">
        <f t="shared" si="145"/>
        <v>#DIV/0!</v>
      </c>
      <c r="BA26" s="1" t="e">
        <f t="shared" si="145"/>
        <v>#DIV/0!</v>
      </c>
      <c r="BB26" s="1" t="e">
        <f t="shared" si="145"/>
        <v>#DIV/0!</v>
      </c>
      <c r="BC26" s="1" t="e">
        <f t="shared" ref="BC26" si="146">AS26/($L$26/1000000)</f>
        <v>#DIV/0!</v>
      </c>
      <c r="BD26" s="1" t="e">
        <f t="shared" ref="BD26:BE26" si="147">AT26/($L$26/1000000)</f>
        <v>#DIV/0!</v>
      </c>
      <c r="BE26" s="1" t="e">
        <f t="shared" si="147"/>
        <v>#DIV/0!</v>
      </c>
      <c r="BF26" s="31"/>
      <c r="BG26" s="33">
        <f t="shared" si="45"/>
        <v>0</v>
      </c>
      <c r="BH26" s="39"/>
      <c r="BI26" s="39"/>
      <c r="BJ26" s="39"/>
      <c r="BK26" s="39"/>
      <c r="BL26" s="39"/>
      <c r="BM26" s="39"/>
      <c r="BN26" s="39"/>
      <c r="BO26" s="92"/>
      <c r="BP26" s="92"/>
      <c r="BQ26" s="24"/>
      <c r="BR26" s="33">
        <f t="shared" ref="BR26" si="148">C26</f>
        <v>0</v>
      </c>
      <c r="BS26" s="34" t="str">
        <f t="shared" si="8"/>
        <v>August 16, 2018</v>
      </c>
      <c r="BT26" s="84" t="s">
        <v>41</v>
      </c>
      <c r="BU26" s="79" t="s">
        <v>42</v>
      </c>
      <c r="BX26" s="23">
        <v>302103219557</v>
      </c>
      <c r="BY26" s="24"/>
      <c r="BZ26" s="33">
        <f t="shared" ref="BZ26" si="149">BR26</f>
        <v>0</v>
      </c>
      <c r="CA26" s="24"/>
      <c r="CB26" s="32"/>
      <c r="CC26" s="32"/>
      <c r="CD26" s="32"/>
      <c r="CE26" s="32"/>
      <c r="CF26" s="32"/>
      <c r="CG26" s="32"/>
      <c r="CH26" s="32"/>
      <c r="CI26" s="32"/>
      <c r="CJ26" s="32"/>
      <c r="CK26" s="24"/>
      <c r="CL26" s="32"/>
      <c r="CM26" s="32"/>
      <c r="CN26" s="32"/>
      <c r="CO26" s="32"/>
      <c r="CP26" s="32"/>
      <c r="CQ26" s="32"/>
      <c r="CR26" s="32"/>
      <c r="CS26" s="32"/>
      <c r="CT26" s="32"/>
      <c r="CU26" s="24"/>
      <c r="CV26" s="32"/>
      <c r="CW26" s="32"/>
      <c r="CX26" s="32"/>
      <c r="CY26" s="32"/>
      <c r="CZ26" s="32"/>
      <c r="DA26" s="32"/>
      <c r="DB26" s="32"/>
      <c r="DC26" s="32"/>
      <c r="DD26" s="32"/>
      <c r="DE26" s="24"/>
      <c r="DF26" s="33">
        <f t="shared" si="56"/>
        <v>0</v>
      </c>
      <c r="DG26" s="24"/>
    </row>
    <row r="27" spans="2:111">
      <c r="B27" s="2">
        <f t="shared" si="12"/>
        <v>20</v>
      </c>
      <c r="C27" s="95"/>
      <c r="D27" s="5"/>
      <c r="E27" s="98"/>
      <c r="F27" s="5"/>
      <c r="G27" s="5">
        <f t="shared" si="39"/>
        <v>0</v>
      </c>
      <c r="H27" s="5"/>
      <c r="I27" s="24"/>
      <c r="J27" s="69"/>
      <c r="K27" s="56"/>
      <c r="L27" s="57"/>
      <c r="M27" s="26">
        <f t="shared" si="25"/>
        <v>0</v>
      </c>
      <c r="O27" s="24"/>
      <c r="P27" s="33">
        <f t="shared" si="26"/>
        <v>0</v>
      </c>
      <c r="Q27" s="40"/>
      <c r="R27" s="39"/>
      <c r="S27" s="39"/>
      <c r="T27" s="39"/>
      <c r="U27" s="39"/>
      <c r="V27" s="39"/>
      <c r="W27" s="39"/>
      <c r="X27" s="92"/>
      <c r="Y27" s="92"/>
      <c r="Z27" s="24"/>
      <c r="AA27" s="33">
        <f t="shared" si="27"/>
        <v>0</v>
      </c>
      <c r="AB27" s="40"/>
      <c r="AC27" s="39"/>
      <c r="AD27" s="39"/>
      <c r="AE27" s="39"/>
      <c r="AF27" s="39"/>
      <c r="AG27" s="39"/>
      <c r="AH27" s="39"/>
      <c r="AI27" s="92"/>
      <c r="AJ27" s="92"/>
      <c r="AK27" s="24"/>
      <c r="AL27" s="33">
        <f t="shared" si="41"/>
        <v>0</v>
      </c>
      <c r="AM27" s="39"/>
      <c r="AN27" s="39"/>
      <c r="AO27" s="39"/>
      <c r="AP27" s="39"/>
      <c r="AQ27" s="39"/>
      <c r="AR27" s="39"/>
      <c r="AS27" s="39"/>
      <c r="AT27" s="92"/>
      <c r="AU27" s="92"/>
      <c r="AV27" s="24"/>
      <c r="AW27" s="1" t="e">
        <f t="shared" ref="AW27:BB27" si="150">AM27/($L$27/1000000)</f>
        <v>#DIV/0!</v>
      </c>
      <c r="AX27" s="1" t="e">
        <f t="shared" si="150"/>
        <v>#DIV/0!</v>
      </c>
      <c r="AY27" s="1" t="e">
        <f t="shared" si="150"/>
        <v>#DIV/0!</v>
      </c>
      <c r="AZ27" s="1" t="e">
        <f t="shared" si="150"/>
        <v>#DIV/0!</v>
      </c>
      <c r="BA27" s="1" t="e">
        <f t="shared" si="150"/>
        <v>#DIV/0!</v>
      </c>
      <c r="BB27" s="1" t="e">
        <f t="shared" si="150"/>
        <v>#DIV/0!</v>
      </c>
      <c r="BC27" s="1" t="e">
        <f t="shared" ref="BC27" si="151">AS27/($L$27/1000000)</f>
        <v>#DIV/0!</v>
      </c>
      <c r="BD27" s="1" t="e">
        <f t="shared" ref="BD27:BE27" si="152">AT27/($L$27/1000000)</f>
        <v>#DIV/0!</v>
      </c>
      <c r="BE27" s="1" t="e">
        <f t="shared" si="152"/>
        <v>#DIV/0!</v>
      </c>
      <c r="BF27" s="24"/>
      <c r="BG27" s="33">
        <f t="shared" si="45"/>
        <v>0</v>
      </c>
      <c r="BH27" s="39"/>
      <c r="BI27" s="39"/>
      <c r="BJ27" s="39"/>
      <c r="BK27" s="39"/>
      <c r="BL27" s="39"/>
      <c r="BM27" s="39"/>
      <c r="BN27" s="39"/>
      <c r="BO27" s="92"/>
      <c r="BP27" s="92"/>
      <c r="BQ27" s="24"/>
      <c r="BR27" s="33">
        <f>C27</f>
        <v>0</v>
      </c>
      <c r="BS27" s="34" t="str">
        <f t="shared" si="8"/>
        <v>August 16, 2018</v>
      </c>
      <c r="BT27" s="84" t="s">
        <v>41</v>
      </c>
      <c r="BU27" s="79" t="s">
        <v>42</v>
      </c>
      <c r="BX27" s="23">
        <v>302103219557</v>
      </c>
      <c r="BY27" s="24"/>
      <c r="BZ27" s="33">
        <f>BR27</f>
        <v>0</v>
      </c>
      <c r="CA27" s="24"/>
      <c r="CB27" s="32"/>
      <c r="CC27" s="32"/>
      <c r="CD27" s="32"/>
      <c r="CE27" s="32"/>
      <c r="CF27" s="32"/>
      <c r="CG27" s="32"/>
      <c r="CH27" s="32"/>
      <c r="CI27" s="32"/>
      <c r="CJ27" s="32"/>
      <c r="CK27" s="24"/>
      <c r="CL27" s="32"/>
      <c r="CM27" s="32"/>
      <c r="CN27" s="32"/>
      <c r="CO27" s="32"/>
      <c r="CP27" s="32"/>
      <c r="CQ27" s="32"/>
      <c r="CR27" s="32"/>
      <c r="CS27" s="32"/>
      <c r="CT27" s="32"/>
      <c r="CU27" s="24"/>
      <c r="CV27" s="32"/>
      <c r="CW27" s="32"/>
      <c r="CX27" s="32"/>
      <c r="CY27" s="32"/>
      <c r="CZ27" s="32"/>
      <c r="DA27" s="32"/>
      <c r="DB27" s="32"/>
      <c r="DC27" s="32"/>
      <c r="DD27" s="32"/>
      <c r="DE27" s="24"/>
      <c r="DF27" s="33">
        <f t="shared" si="56"/>
        <v>0</v>
      </c>
      <c r="DG27" s="24"/>
    </row>
    <row r="28" spans="2:111">
      <c r="B28" s="2">
        <f>B27+1</f>
        <v>21</v>
      </c>
      <c r="C28" s="95"/>
      <c r="D28" s="5"/>
      <c r="E28" s="98"/>
      <c r="F28" s="5"/>
      <c r="G28" s="5">
        <f t="shared" si="39"/>
        <v>0</v>
      </c>
      <c r="H28" s="5"/>
      <c r="I28" s="24"/>
      <c r="J28" s="69"/>
      <c r="K28" s="56"/>
      <c r="L28" s="57"/>
      <c r="M28" s="26">
        <f t="shared" si="25"/>
        <v>0</v>
      </c>
      <c r="O28" s="24"/>
      <c r="P28" s="33">
        <f t="shared" si="26"/>
        <v>0</v>
      </c>
      <c r="Q28" s="39"/>
      <c r="R28" s="39"/>
      <c r="S28" s="39"/>
      <c r="T28" s="39"/>
      <c r="U28" s="39"/>
      <c r="V28" s="39"/>
      <c r="W28" s="39"/>
      <c r="X28" s="92"/>
      <c r="Y28" s="92"/>
      <c r="Z28" s="24"/>
      <c r="AA28" s="33">
        <f t="shared" si="27"/>
        <v>0</v>
      </c>
      <c r="AB28" s="39"/>
      <c r="AC28" s="39"/>
      <c r="AD28" s="39"/>
      <c r="AE28" s="39"/>
      <c r="AF28" s="39"/>
      <c r="AG28" s="39"/>
      <c r="AH28" s="39"/>
      <c r="AI28" s="92"/>
      <c r="AJ28" s="92"/>
      <c r="AK28" s="24"/>
      <c r="AL28" s="33">
        <f t="shared" si="41"/>
        <v>0</v>
      </c>
      <c r="AM28" s="39"/>
      <c r="AN28" s="39"/>
      <c r="AO28" s="39"/>
      <c r="AP28" s="39"/>
      <c r="AQ28" s="39"/>
      <c r="AR28" s="39"/>
      <c r="AS28" s="39"/>
      <c r="AT28" s="92"/>
      <c r="AU28" s="92"/>
      <c r="AV28" s="24"/>
      <c r="AW28" s="30" t="e">
        <f t="shared" ref="AW28:BB28" si="153">AM28/($L$28/1000000)</f>
        <v>#DIV/0!</v>
      </c>
      <c r="AX28" s="30" t="e">
        <f t="shared" si="153"/>
        <v>#DIV/0!</v>
      </c>
      <c r="AY28" s="30" t="e">
        <f t="shared" si="153"/>
        <v>#DIV/0!</v>
      </c>
      <c r="AZ28" s="30" t="e">
        <f t="shared" si="153"/>
        <v>#DIV/0!</v>
      </c>
      <c r="BA28" s="30" t="e">
        <f t="shared" si="153"/>
        <v>#DIV/0!</v>
      </c>
      <c r="BB28" s="30" t="e">
        <f t="shared" si="153"/>
        <v>#DIV/0!</v>
      </c>
      <c r="BC28" s="30" t="e">
        <f t="shared" ref="BC28" si="154">AS28/($L$28/1000000)</f>
        <v>#DIV/0!</v>
      </c>
      <c r="BD28" s="30" t="e">
        <f t="shared" ref="BD28:BE28" si="155">AT28/($L$28/1000000)</f>
        <v>#DIV/0!</v>
      </c>
      <c r="BE28" s="30" t="e">
        <f t="shared" si="155"/>
        <v>#DIV/0!</v>
      </c>
      <c r="BF28" s="24"/>
      <c r="BG28" s="33">
        <f t="shared" si="45"/>
        <v>0</v>
      </c>
      <c r="BH28" s="39"/>
      <c r="BI28" s="39"/>
      <c r="BJ28" s="39"/>
      <c r="BK28" s="39"/>
      <c r="BL28" s="39"/>
      <c r="BM28" s="39"/>
      <c r="BN28" s="39"/>
      <c r="BO28" s="92"/>
      <c r="BP28" s="92"/>
      <c r="BQ28" s="24"/>
      <c r="BR28" s="33">
        <f t="shared" ref="BR28:BR32" si="156">C28</f>
        <v>0</v>
      </c>
      <c r="BS28" s="34" t="str">
        <f t="shared" si="8"/>
        <v>August 16, 2018</v>
      </c>
      <c r="BT28" s="84" t="s">
        <v>41</v>
      </c>
      <c r="BU28" s="79" t="s">
        <v>42</v>
      </c>
      <c r="BV28" s="87"/>
      <c r="BX28" s="23">
        <v>302103219557</v>
      </c>
      <c r="BY28" s="24"/>
      <c r="BZ28" s="33">
        <f t="shared" ref="BZ28:BZ32" si="157">BR28</f>
        <v>0</v>
      </c>
      <c r="CA28" s="24"/>
      <c r="CB28" s="32"/>
      <c r="CC28" s="32"/>
      <c r="CD28" s="32"/>
      <c r="CE28" s="32"/>
      <c r="CF28" s="32"/>
      <c r="CG28" s="32"/>
      <c r="CH28" s="32"/>
      <c r="CI28" s="32"/>
      <c r="CJ28" s="32"/>
      <c r="CK28" s="24"/>
      <c r="CL28" s="32"/>
      <c r="CM28" s="32"/>
      <c r="CN28" s="32"/>
      <c r="CO28" s="32"/>
      <c r="CP28" s="32"/>
      <c r="CQ28" s="32"/>
      <c r="CR28" s="32"/>
      <c r="CS28" s="32"/>
      <c r="CT28" s="32"/>
      <c r="CU28" s="24"/>
      <c r="CV28" s="32"/>
      <c r="CW28" s="32"/>
      <c r="CX28" s="32"/>
      <c r="CY28" s="32"/>
      <c r="CZ28" s="32"/>
      <c r="DA28" s="32"/>
      <c r="DB28" s="32"/>
      <c r="DC28" s="32"/>
      <c r="DD28" s="32"/>
      <c r="DE28" s="24"/>
      <c r="DF28" s="33">
        <f t="shared" si="56"/>
        <v>0</v>
      </c>
      <c r="DG28" s="24"/>
    </row>
    <row r="29" spans="2:111">
      <c r="B29" s="2">
        <f t="shared" ref="B29:B32" si="158">B28+1</f>
        <v>22</v>
      </c>
      <c r="C29" s="95"/>
      <c r="D29" s="5"/>
      <c r="E29" s="98"/>
      <c r="F29" s="5"/>
      <c r="G29" s="5">
        <f t="shared" si="39"/>
        <v>0</v>
      </c>
      <c r="H29" s="5"/>
      <c r="I29" s="24"/>
      <c r="J29" s="69"/>
      <c r="K29" s="56"/>
      <c r="L29" s="57"/>
      <c r="M29" s="26">
        <f t="shared" si="25"/>
        <v>0</v>
      </c>
      <c r="O29" s="24"/>
      <c r="P29" s="33">
        <f t="shared" si="26"/>
        <v>0</v>
      </c>
      <c r="Q29" s="39"/>
      <c r="R29" s="39"/>
      <c r="S29" s="39"/>
      <c r="T29" s="39"/>
      <c r="U29" s="39"/>
      <c r="V29" s="39"/>
      <c r="W29" s="39"/>
      <c r="X29" s="92"/>
      <c r="Y29" s="92"/>
      <c r="Z29" s="24"/>
      <c r="AA29" s="33">
        <f t="shared" si="27"/>
        <v>0</v>
      </c>
      <c r="AB29" s="39"/>
      <c r="AC29" s="39"/>
      <c r="AD29" s="39"/>
      <c r="AE29" s="39"/>
      <c r="AF29" s="39"/>
      <c r="AG29" s="39"/>
      <c r="AH29" s="39"/>
      <c r="AI29" s="92"/>
      <c r="AJ29" s="92"/>
      <c r="AK29" s="24"/>
      <c r="AL29" s="33">
        <f t="shared" si="41"/>
        <v>0</v>
      </c>
      <c r="AM29" s="39"/>
      <c r="AN29" s="39"/>
      <c r="AO29" s="39"/>
      <c r="AP29" s="39"/>
      <c r="AQ29" s="39"/>
      <c r="AR29" s="39"/>
      <c r="AS29" s="39"/>
      <c r="AT29" s="92"/>
      <c r="AU29" s="92"/>
      <c r="AV29" s="24"/>
      <c r="AW29" s="30" t="e">
        <f t="shared" ref="AW29:BB29" si="159">AM29/($L$29/1000000)</f>
        <v>#DIV/0!</v>
      </c>
      <c r="AX29" s="30" t="e">
        <f t="shared" si="159"/>
        <v>#DIV/0!</v>
      </c>
      <c r="AY29" s="30" t="e">
        <f t="shared" si="159"/>
        <v>#DIV/0!</v>
      </c>
      <c r="AZ29" s="30" t="e">
        <f t="shared" si="159"/>
        <v>#DIV/0!</v>
      </c>
      <c r="BA29" s="30" t="e">
        <f t="shared" si="159"/>
        <v>#DIV/0!</v>
      </c>
      <c r="BB29" s="30" t="e">
        <f t="shared" si="159"/>
        <v>#DIV/0!</v>
      </c>
      <c r="BC29" s="30" t="e">
        <f t="shared" ref="BC29" si="160">AS29/($L$29/1000000)</f>
        <v>#DIV/0!</v>
      </c>
      <c r="BD29" s="30" t="e">
        <f t="shared" ref="BD29:BE29" si="161">AT29/($L$29/1000000)</f>
        <v>#DIV/0!</v>
      </c>
      <c r="BE29" s="30" t="e">
        <f t="shared" si="161"/>
        <v>#DIV/0!</v>
      </c>
      <c r="BF29" s="24"/>
      <c r="BG29" s="33">
        <f t="shared" si="45"/>
        <v>0</v>
      </c>
      <c r="BH29" s="39"/>
      <c r="BI29" s="39"/>
      <c r="BJ29" s="39"/>
      <c r="BK29" s="39"/>
      <c r="BL29" s="39"/>
      <c r="BM29" s="39"/>
      <c r="BN29" s="39"/>
      <c r="BO29" s="92"/>
      <c r="BP29" s="92"/>
      <c r="BQ29" s="24"/>
      <c r="BR29" s="33">
        <f t="shared" si="156"/>
        <v>0</v>
      </c>
      <c r="BS29" s="34" t="str">
        <f t="shared" si="8"/>
        <v>August 16, 2018</v>
      </c>
      <c r="BT29" s="84" t="s">
        <v>41</v>
      </c>
      <c r="BU29" s="79" t="s">
        <v>42</v>
      </c>
      <c r="BV29" s="87"/>
      <c r="BX29" s="23">
        <v>302103219557</v>
      </c>
      <c r="BY29" s="24"/>
      <c r="BZ29" s="33">
        <f t="shared" si="157"/>
        <v>0</v>
      </c>
      <c r="CA29" s="24"/>
      <c r="CB29" s="32"/>
      <c r="CC29" s="32"/>
      <c r="CD29" s="32"/>
      <c r="CE29" s="32"/>
      <c r="CF29" s="32"/>
      <c r="CG29" s="32"/>
      <c r="CH29" s="32"/>
      <c r="CI29" s="32"/>
      <c r="CJ29" s="32"/>
      <c r="CK29" s="24"/>
      <c r="CL29" s="32"/>
      <c r="CM29" s="32"/>
      <c r="CN29" s="32"/>
      <c r="CO29" s="32"/>
      <c r="CP29" s="32"/>
      <c r="CQ29" s="32"/>
      <c r="CR29" s="32"/>
      <c r="CS29" s="32"/>
      <c r="CT29" s="32"/>
      <c r="CU29" s="24"/>
      <c r="CV29" s="32"/>
      <c r="CW29" s="32"/>
      <c r="CX29" s="32"/>
      <c r="CY29" s="32"/>
      <c r="CZ29" s="32"/>
      <c r="DA29" s="32"/>
      <c r="DB29" s="32"/>
      <c r="DC29" s="32"/>
      <c r="DD29" s="32"/>
      <c r="DE29" s="24"/>
      <c r="DF29" s="33">
        <f t="shared" si="56"/>
        <v>0</v>
      </c>
      <c r="DG29" s="24"/>
    </row>
    <row r="30" spans="2:111">
      <c r="B30" s="2">
        <f t="shared" si="158"/>
        <v>23</v>
      </c>
      <c r="C30" s="95"/>
      <c r="D30" s="5"/>
      <c r="E30" s="98"/>
      <c r="F30" s="5"/>
      <c r="G30" s="5">
        <f t="shared" si="39"/>
        <v>0</v>
      </c>
      <c r="H30" s="5"/>
      <c r="I30" s="24"/>
      <c r="J30" s="69"/>
      <c r="K30" s="56"/>
      <c r="L30" s="57"/>
      <c r="M30" s="26">
        <f t="shared" si="25"/>
        <v>0</v>
      </c>
      <c r="O30" s="24"/>
      <c r="P30" s="33">
        <f t="shared" si="26"/>
        <v>0</v>
      </c>
      <c r="Q30" s="39"/>
      <c r="R30" s="39"/>
      <c r="S30" s="39"/>
      <c r="T30" s="39"/>
      <c r="U30" s="39"/>
      <c r="V30" s="39"/>
      <c r="W30" s="39"/>
      <c r="X30" s="92"/>
      <c r="Y30" s="92"/>
      <c r="Z30" s="24"/>
      <c r="AA30" s="33">
        <f t="shared" si="27"/>
        <v>0</v>
      </c>
      <c r="AB30" s="39"/>
      <c r="AC30" s="39"/>
      <c r="AD30" s="39"/>
      <c r="AE30" s="39"/>
      <c r="AF30" s="39"/>
      <c r="AG30" s="39"/>
      <c r="AH30" s="39"/>
      <c r="AI30" s="92"/>
      <c r="AJ30" s="92"/>
      <c r="AK30" s="24"/>
      <c r="AL30" s="33">
        <f t="shared" si="41"/>
        <v>0</v>
      </c>
      <c r="AM30" s="39"/>
      <c r="AN30" s="39"/>
      <c r="AO30" s="39"/>
      <c r="AP30" s="39"/>
      <c r="AQ30" s="39"/>
      <c r="AR30" s="39"/>
      <c r="AS30" s="39"/>
      <c r="AT30" s="92"/>
      <c r="AU30" s="92"/>
      <c r="AV30" s="24"/>
      <c r="AW30" s="30" t="e">
        <f t="shared" ref="AW30:BB30" si="162">AM30/($L$30/1000000)</f>
        <v>#DIV/0!</v>
      </c>
      <c r="AX30" s="30" t="e">
        <f t="shared" si="162"/>
        <v>#DIV/0!</v>
      </c>
      <c r="AY30" s="30" t="e">
        <f t="shared" si="162"/>
        <v>#DIV/0!</v>
      </c>
      <c r="AZ30" s="30" t="e">
        <f t="shared" si="162"/>
        <v>#DIV/0!</v>
      </c>
      <c r="BA30" s="30" t="e">
        <f t="shared" si="162"/>
        <v>#DIV/0!</v>
      </c>
      <c r="BB30" s="30" t="e">
        <f t="shared" si="162"/>
        <v>#DIV/0!</v>
      </c>
      <c r="BC30" s="30" t="e">
        <f t="shared" ref="BC30" si="163">AS30/($L$30/1000000)</f>
        <v>#DIV/0!</v>
      </c>
      <c r="BD30" s="30" t="e">
        <f t="shared" ref="BD30:BE30" si="164">AT30/($L$30/1000000)</f>
        <v>#DIV/0!</v>
      </c>
      <c r="BE30" s="30" t="e">
        <f t="shared" si="164"/>
        <v>#DIV/0!</v>
      </c>
      <c r="BF30" s="24"/>
      <c r="BG30" s="33">
        <f t="shared" si="45"/>
        <v>0</v>
      </c>
      <c r="BH30" s="39"/>
      <c r="BI30" s="39"/>
      <c r="BJ30" s="39"/>
      <c r="BK30" s="39"/>
      <c r="BL30" s="39"/>
      <c r="BM30" s="39"/>
      <c r="BN30" s="39"/>
      <c r="BO30" s="92"/>
      <c r="BP30" s="92"/>
      <c r="BQ30" s="24"/>
      <c r="BR30" s="33">
        <f t="shared" si="156"/>
        <v>0</v>
      </c>
      <c r="BS30" s="34" t="str">
        <f t="shared" si="8"/>
        <v>August 16, 2018</v>
      </c>
      <c r="BT30" s="84" t="s">
        <v>41</v>
      </c>
      <c r="BU30" s="79" t="s">
        <v>42</v>
      </c>
      <c r="BV30" s="87"/>
      <c r="BX30" s="23">
        <v>302103219557</v>
      </c>
      <c r="BY30" s="24"/>
      <c r="BZ30" s="33">
        <f t="shared" si="157"/>
        <v>0</v>
      </c>
      <c r="CA30" s="24"/>
      <c r="CB30" s="32"/>
      <c r="CC30" s="32"/>
      <c r="CD30" s="32"/>
      <c r="CE30" s="32"/>
      <c r="CF30" s="32"/>
      <c r="CG30" s="32"/>
      <c r="CH30" s="32"/>
      <c r="CI30" s="32"/>
      <c r="CJ30" s="32"/>
      <c r="CK30" s="24"/>
      <c r="CL30" s="32"/>
      <c r="CM30" s="32"/>
      <c r="CN30" s="32"/>
      <c r="CO30" s="32"/>
      <c r="CP30" s="32"/>
      <c r="CQ30" s="32"/>
      <c r="CR30" s="32"/>
      <c r="CS30" s="32"/>
      <c r="CT30" s="32"/>
      <c r="CU30" s="24"/>
      <c r="CV30" s="32"/>
      <c r="CW30" s="32"/>
      <c r="CX30" s="32"/>
      <c r="CY30" s="32"/>
      <c r="CZ30" s="32"/>
      <c r="DA30" s="32"/>
      <c r="DB30" s="32"/>
      <c r="DC30" s="32"/>
      <c r="DD30" s="32"/>
      <c r="DE30" s="24"/>
      <c r="DF30" s="33">
        <f t="shared" si="56"/>
        <v>0</v>
      </c>
      <c r="DG30" s="24"/>
    </row>
    <row r="31" spans="2:111" hidden="1">
      <c r="B31" s="2">
        <f t="shared" si="158"/>
        <v>24</v>
      </c>
      <c r="C31" s="97"/>
      <c r="D31" s="71"/>
      <c r="E31" s="102"/>
      <c r="F31" s="71"/>
      <c r="G31" s="5">
        <f t="shared" si="39"/>
        <v>0</v>
      </c>
      <c r="H31" s="71"/>
      <c r="I31" s="24"/>
      <c r="J31" s="69"/>
      <c r="K31" s="72"/>
      <c r="L31" s="73"/>
      <c r="M31" s="74"/>
      <c r="O31" s="24"/>
      <c r="P31" s="71">
        <f t="shared" si="26"/>
        <v>0</v>
      </c>
      <c r="Q31" s="39"/>
      <c r="R31" s="39"/>
      <c r="S31" s="39"/>
      <c r="T31" s="39"/>
      <c r="U31" s="39"/>
      <c r="V31" s="39"/>
      <c r="W31" s="39"/>
      <c r="X31" s="92"/>
      <c r="Y31" s="92"/>
      <c r="Z31" s="24"/>
      <c r="AA31" s="71">
        <f t="shared" si="27"/>
        <v>0</v>
      </c>
      <c r="AB31" s="39"/>
      <c r="AC31" s="39"/>
      <c r="AD31" s="39"/>
      <c r="AE31" s="39"/>
      <c r="AF31" s="39"/>
      <c r="AG31" s="39"/>
      <c r="AH31" s="39"/>
      <c r="AI31" s="92"/>
      <c r="AJ31" s="92"/>
      <c r="AK31" s="24"/>
      <c r="AL31" s="33">
        <f t="shared" si="41"/>
        <v>0</v>
      </c>
      <c r="AM31" s="39"/>
      <c r="AN31" s="39"/>
      <c r="AO31" s="39"/>
      <c r="AP31" s="39"/>
      <c r="AQ31" s="39"/>
      <c r="AR31" s="39"/>
      <c r="AS31" s="39"/>
      <c r="AT31" s="92"/>
      <c r="AU31" s="92"/>
      <c r="AV31" s="24"/>
      <c r="AW31" s="75"/>
      <c r="AX31" s="75"/>
      <c r="AY31" s="75"/>
      <c r="AZ31" s="75"/>
      <c r="BA31" s="75"/>
      <c r="BB31" s="75"/>
      <c r="BC31" s="75"/>
      <c r="BD31" s="75"/>
      <c r="BE31" s="75"/>
      <c r="BF31" s="24"/>
      <c r="BG31" s="33">
        <f t="shared" si="45"/>
        <v>0</v>
      </c>
      <c r="BH31" s="39"/>
      <c r="BI31" s="39"/>
      <c r="BJ31" s="39"/>
      <c r="BK31" s="39"/>
      <c r="BL31" s="39"/>
      <c r="BM31" s="39"/>
      <c r="BN31" s="39"/>
      <c r="BO31" s="92"/>
      <c r="BP31" s="92"/>
      <c r="BQ31" s="24"/>
      <c r="BR31" s="33">
        <f t="shared" si="156"/>
        <v>0</v>
      </c>
      <c r="BS31" s="76"/>
      <c r="BT31" s="84" t="s">
        <v>41</v>
      </c>
      <c r="BU31" s="79" t="s">
        <v>42</v>
      </c>
      <c r="BV31" s="88"/>
      <c r="BW31" s="82"/>
      <c r="BX31" s="78"/>
      <c r="BY31" s="24"/>
      <c r="BZ31" s="71">
        <f t="shared" si="157"/>
        <v>0</v>
      </c>
      <c r="CA31" s="24"/>
      <c r="CB31" s="77"/>
      <c r="CC31" s="77"/>
      <c r="CD31" s="77"/>
      <c r="CE31" s="77"/>
      <c r="CF31" s="77"/>
      <c r="CG31" s="77"/>
      <c r="CH31" s="77"/>
      <c r="CI31" s="77"/>
      <c r="CJ31" s="77"/>
      <c r="CK31" s="24"/>
      <c r="CL31" s="77"/>
      <c r="CM31" s="77"/>
      <c r="CN31" s="77"/>
      <c r="CO31" s="77"/>
      <c r="CP31" s="77"/>
      <c r="CQ31" s="77"/>
      <c r="CR31" s="77"/>
      <c r="CS31" s="77"/>
      <c r="CT31" s="77"/>
      <c r="CU31" s="24"/>
      <c r="CV31" s="77"/>
      <c r="CW31" s="77"/>
      <c r="CX31" s="77"/>
      <c r="CY31" s="77"/>
      <c r="CZ31" s="77"/>
      <c r="DA31" s="77"/>
      <c r="DB31" s="77"/>
      <c r="DC31" s="77"/>
      <c r="DD31" s="77"/>
      <c r="DE31" s="24"/>
      <c r="DF31" s="71">
        <f t="shared" si="56"/>
        <v>0</v>
      </c>
      <c r="DG31" s="24"/>
    </row>
    <row r="32" spans="2:111">
      <c r="B32" s="2">
        <f t="shared" si="158"/>
        <v>25</v>
      </c>
      <c r="C32" s="95"/>
      <c r="D32" s="5"/>
      <c r="E32" s="98"/>
      <c r="F32" s="5"/>
      <c r="G32" s="5">
        <f t="shared" si="39"/>
        <v>0</v>
      </c>
      <c r="H32" s="5"/>
      <c r="I32" s="24"/>
      <c r="J32" s="69"/>
      <c r="K32" s="56"/>
      <c r="L32" s="57"/>
      <c r="M32" s="26">
        <f t="shared" si="25"/>
        <v>0</v>
      </c>
      <c r="O32" s="24"/>
      <c r="P32" s="33">
        <f t="shared" si="26"/>
        <v>0</v>
      </c>
      <c r="Q32" s="39"/>
      <c r="R32" s="39"/>
      <c r="S32" s="39"/>
      <c r="T32" s="39"/>
      <c r="U32" s="39"/>
      <c r="V32" s="39"/>
      <c r="W32" s="39"/>
      <c r="X32" s="92"/>
      <c r="Y32" s="92"/>
      <c r="Z32" s="24"/>
      <c r="AA32" s="33">
        <f t="shared" si="27"/>
        <v>0</v>
      </c>
      <c r="AB32" s="39"/>
      <c r="AC32" s="39"/>
      <c r="AD32" s="39"/>
      <c r="AE32" s="39"/>
      <c r="AF32" s="39"/>
      <c r="AG32" s="39"/>
      <c r="AH32" s="39"/>
      <c r="AI32" s="92"/>
      <c r="AJ32" s="92"/>
      <c r="AK32" s="24"/>
      <c r="AL32" s="33">
        <f t="shared" si="41"/>
        <v>0</v>
      </c>
      <c r="AM32" s="39"/>
      <c r="AN32" s="39"/>
      <c r="AO32" s="39"/>
      <c r="AP32" s="39"/>
      <c r="AQ32" s="39"/>
      <c r="AR32" s="39"/>
      <c r="AS32" s="39"/>
      <c r="AT32" s="92"/>
      <c r="AU32" s="92"/>
      <c r="AV32" s="24"/>
      <c r="AW32" s="30" t="e">
        <f t="shared" ref="AW32:BB32" si="165">AM32/($L$32/1000000)</f>
        <v>#DIV/0!</v>
      </c>
      <c r="AX32" s="30" t="e">
        <f t="shared" si="165"/>
        <v>#DIV/0!</v>
      </c>
      <c r="AY32" s="30" t="e">
        <f t="shared" si="165"/>
        <v>#DIV/0!</v>
      </c>
      <c r="AZ32" s="30" t="e">
        <f t="shared" si="165"/>
        <v>#DIV/0!</v>
      </c>
      <c r="BA32" s="30" t="e">
        <f t="shared" si="165"/>
        <v>#DIV/0!</v>
      </c>
      <c r="BB32" s="30" t="e">
        <f t="shared" si="165"/>
        <v>#DIV/0!</v>
      </c>
      <c r="BC32" s="30" t="e">
        <f t="shared" ref="BC32" si="166">AS32/($L$32/1000000)</f>
        <v>#DIV/0!</v>
      </c>
      <c r="BD32" s="30" t="e">
        <f t="shared" ref="BD32:BE32" si="167">AT32/($L$32/1000000)</f>
        <v>#DIV/0!</v>
      </c>
      <c r="BE32" s="30" t="e">
        <f t="shared" si="167"/>
        <v>#DIV/0!</v>
      </c>
      <c r="BF32" s="24"/>
      <c r="BG32" s="33">
        <f t="shared" si="45"/>
        <v>0</v>
      </c>
      <c r="BH32" s="39"/>
      <c r="BI32" s="39"/>
      <c r="BJ32" s="39"/>
      <c r="BK32" s="39"/>
      <c r="BL32" s="39"/>
      <c r="BM32" s="39"/>
      <c r="BN32" s="39"/>
      <c r="BO32" s="92"/>
      <c r="BP32" s="92"/>
      <c r="BQ32" s="24"/>
      <c r="BR32" s="33">
        <f t="shared" si="156"/>
        <v>0</v>
      </c>
      <c r="BS32" s="34" t="str">
        <f t="shared" si="8"/>
        <v>August 16, 2018</v>
      </c>
      <c r="BT32" s="84" t="s">
        <v>41</v>
      </c>
      <c r="BU32" s="79" t="s">
        <v>42</v>
      </c>
      <c r="BV32" s="87"/>
      <c r="BX32" s="23">
        <v>302103219557</v>
      </c>
      <c r="BY32" s="24"/>
      <c r="BZ32" s="33">
        <f t="shared" si="157"/>
        <v>0</v>
      </c>
      <c r="CA32" s="24"/>
      <c r="CB32" s="32"/>
      <c r="CC32" s="32"/>
      <c r="CD32" s="32"/>
      <c r="CE32" s="32"/>
      <c r="CF32" s="32"/>
      <c r="CG32" s="32"/>
      <c r="CH32" s="32"/>
      <c r="CI32" s="32"/>
      <c r="CJ32" s="32"/>
      <c r="CK32" s="24"/>
      <c r="CL32" s="32"/>
      <c r="CM32" s="32"/>
      <c r="CN32" s="32"/>
      <c r="CO32" s="32"/>
      <c r="CP32" s="32"/>
      <c r="CQ32" s="32"/>
      <c r="CR32" s="32"/>
      <c r="CS32" s="32"/>
      <c r="CT32" s="32"/>
      <c r="CU32" s="24"/>
      <c r="CV32" s="32"/>
      <c r="CW32" s="32"/>
      <c r="CX32" s="32"/>
      <c r="CY32" s="32"/>
      <c r="CZ32" s="32"/>
      <c r="DA32" s="32"/>
      <c r="DB32" s="32"/>
      <c r="DC32" s="32"/>
      <c r="DD32" s="32"/>
      <c r="DE32" s="24"/>
      <c r="DF32" s="33">
        <f t="shared" si="56"/>
        <v>0</v>
      </c>
      <c r="DG32" s="24"/>
    </row>
    <row r="33" spans="2:111">
      <c r="C33" s="12"/>
      <c r="D33" s="5"/>
      <c r="E33" s="13"/>
      <c r="F33" s="13"/>
      <c r="G33" s="13"/>
      <c r="H33" s="13"/>
      <c r="I33" s="25"/>
      <c r="K33" s="21"/>
      <c r="L33" s="22"/>
      <c r="M33" s="22"/>
      <c r="N33" s="16"/>
      <c r="O33" s="25"/>
      <c r="Z33" s="25"/>
      <c r="AK33" s="25"/>
      <c r="AV33" s="25"/>
      <c r="BF33" s="25"/>
      <c r="BQ33" s="25"/>
      <c r="BY33" s="25"/>
      <c r="CA33" s="25"/>
      <c r="CK33" s="25"/>
      <c r="CU33" s="25"/>
      <c r="DE33" s="25"/>
      <c r="DF33" s="43"/>
      <c r="DG33" s="25"/>
    </row>
    <row r="34" spans="2:111">
      <c r="B34" s="18"/>
      <c r="C34" s="19"/>
      <c r="D34" s="20"/>
      <c r="E34" s="19"/>
      <c r="F34" s="18"/>
      <c r="G34" s="19"/>
      <c r="H34" s="18"/>
      <c r="I34" s="25"/>
      <c r="K34" s="67"/>
      <c r="L34" s="67"/>
      <c r="M34" s="70"/>
      <c r="N34" s="16"/>
      <c r="O34" s="25"/>
      <c r="W34" s="90"/>
      <c r="X34" s="90"/>
      <c r="Y34" s="90"/>
      <c r="Z34" s="25"/>
      <c r="AK34" s="25"/>
      <c r="AV34" s="25"/>
      <c r="BF34" s="25"/>
      <c r="BQ34" s="25"/>
      <c r="BY34" s="25"/>
      <c r="CA34" s="25"/>
      <c r="CK34" s="25"/>
      <c r="CU34" s="25"/>
      <c r="DE34" s="25"/>
      <c r="DG34" s="25"/>
    </row>
    <row r="35" spans="2:111">
      <c r="D35" s="11"/>
    </row>
    <row r="36" spans="2:111">
      <c r="D36" s="11"/>
    </row>
    <row r="37" spans="2:111">
      <c r="D37" s="11"/>
    </row>
    <row r="38" spans="2:111">
      <c r="D38" s="11"/>
      <c r="AB38" s="29">
        <f>Q6</f>
        <v>2011</v>
      </c>
      <c r="AC38" s="29">
        <f t="shared" ref="AC38:AJ38" si="168">R6</f>
        <v>2012</v>
      </c>
      <c r="AD38" s="29">
        <f t="shared" si="168"/>
        <v>2013</v>
      </c>
      <c r="AE38" s="29">
        <f t="shared" si="168"/>
        <v>2014</v>
      </c>
      <c r="AF38" s="29">
        <f t="shared" si="168"/>
        <v>2015</v>
      </c>
      <c r="AG38" s="29">
        <f t="shared" si="168"/>
        <v>2016</v>
      </c>
      <c r="AH38" s="29">
        <f t="shared" si="168"/>
        <v>2017</v>
      </c>
      <c r="AI38" s="29">
        <f t="shared" si="168"/>
        <v>2018</v>
      </c>
      <c r="AJ38" s="29">
        <f t="shared" si="168"/>
        <v>2019</v>
      </c>
      <c r="AM38" s="29">
        <f>AB38</f>
        <v>2011</v>
      </c>
      <c r="AN38" s="29">
        <f t="shared" ref="AN38:AU38" si="169">AC38</f>
        <v>2012</v>
      </c>
      <c r="AO38" s="29">
        <f t="shared" si="169"/>
        <v>2013</v>
      </c>
      <c r="AP38" s="29">
        <f t="shared" si="169"/>
        <v>2014</v>
      </c>
      <c r="AQ38" s="29">
        <f t="shared" si="169"/>
        <v>2015</v>
      </c>
      <c r="AR38" s="29">
        <f t="shared" si="169"/>
        <v>2016</v>
      </c>
      <c r="AS38" s="29">
        <f t="shared" si="169"/>
        <v>2017</v>
      </c>
      <c r="AT38" s="29">
        <f t="shared" si="169"/>
        <v>2018</v>
      </c>
      <c r="AU38" s="29">
        <f t="shared" si="169"/>
        <v>2019</v>
      </c>
    </row>
    <row r="39" spans="2:111">
      <c r="C39" s="14" t="s">
        <v>26</v>
      </c>
      <c r="D39" s="11"/>
      <c r="O39" s="42"/>
      <c r="P39" s="33" t="str">
        <f>P12</f>
        <v>FG EUROPE</v>
      </c>
      <c r="Q39" s="43"/>
      <c r="R39" s="42"/>
      <c r="S39" s="42"/>
      <c r="T39" s="42"/>
      <c r="U39" s="42"/>
      <c r="V39" s="42"/>
      <c r="W39" s="42"/>
      <c r="X39" s="42"/>
      <c r="Y39" s="42"/>
      <c r="Z39" s="42"/>
      <c r="AA39" s="33" t="str">
        <f>AA8</f>
        <v>BAYER</v>
      </c>
      <c r="AB39" s="44">
        <f>AB8/Q8</f>
        <v>0.18938896189224705</v>
      </c>
      <c r="AC39" s="44">
        <f t="shared" ref="AC39:AJ39" si="170">AC8/R8</f>
        <v>0.17404426559356137</v>
      </c>
      <c r="AD39" s="44">
        <f t="shared" si="170"/>
        <v>0.19498468511093955</v>
      </c>
      <c r="AE39" s="44">
        <f t="shared" si="170"/>
        <v>0.19685598617391512</v>
      </c>
      <c r="AF39" s="44">
        <f t="shared" si="170"/>
        <v>0.20665313876176497</v>
      </c>
      <c r="AG39" s="44">
        <f t="shared" si="170"/>
        <v>0.25186732678934265</v>
      </c>
      <c r="AH39" s="44">
        <f t="shared" si="170"/>
        <v>0.24455233471369414</v>
      </c>
      <c r="AI39" s="44">
        <f t="shared" si="170"/>
        <v>0.23720529039677976</v>
      </c>
      <c r="AJ39" s="44">
        <f t="shared" si="170"/>
        <v>0.23779637377963739</v>
      </c>
      <c r="AK39" s="42"/>
      <c r="AL39" s="33" t="str">
        <f>AA39</f>
        <v>BAYER</v>
      </c>
      <c r="AM39" s="44">
        <f>AM8/Q8</f>
        <v>6.7619360490582564E-2</v>
      </c>
      <c r="AN39" s="44">
        <f t="shared" ref="AN39:AU39" si="171">AN8/R8</f>
        <v>6.1519114688128776E-2</v>
      </c>
      <c r="AO39" s="44">
        <f t="shared" si="171"/>
        <v>7.9413302786562737E-2</v>
      </c>
      <c r="AP39" s="44">
        <f t="shared" si="171"/>
        <v>8.1109874760292619E-2</v>
      </c>
      <c r="AQ39" s="44">
        <f t="shared" si="171"/>
        <v>8.8722908211726098E-2</v>
      </c>
      <c r="AR39" s="44">
        <f t="shared" si="171"/>
        <v>0.12966831697335662</v>
      </c>
      <c r="AS39" s="44">
        <f t="shared" si="171"/>
        <v>0.20951020991003855</v>
      </c>
      <c r="AT39" s="44">
        <f t="shared" si="171"/>
        <v>0.18832662449683726</v>
      </c>
      <c r="AU39" s="44">
        <f t="shared" si="171"/>
        <v>0.19107391910739191</v>
      </c>
      <c r="BG39" s="33" t="str">
        <f>BG12</f>
        <v>FG EUROPE</v>
      </c>
      <c r="BR39" s="5" t="str">
        <f>BR12</f>
        <v>FG EUROPE</v>
      </c>
    </row>
    <row r="40" spans="2:111">
      <c r="C40" t="s">
        <v>37</v>
      </c>
      <c r="D40" s="11"/>
      <c r="O40" s="42"/>
      <c r="P40" s="33" t="str">
        <f>P8</f>
        <v>BAYER</v>
      </c>
      <c r="Q40" s="43"/>
      <c r="R40" s="42"/>
      <c r="S40" s="42"/>
      <c r="T40" s="42"/>
      <c r="U40" s="42"/>
      <c r="V40" s="42"/>
      <c r="W40" s="42"/>
      <c r="X40" s="42"/>
      <c r="Y40" s="42"/>
      <c r="Z40" s="42"/>
      <c r="AA40" s="33" t="str">
        <f t="shared" ref="AA40:AA63" si="172">AA9</f>
        <v>BMW</v>
      </c>
      <c r="AB40" s="44">
        <f t="shared" ref="AB40:AB56" si="173">AB9/Q9</f>
        <v>0.16959939553334011</v>
      </c>
      <c r="AC40" s="44">
        <f t="shared" ref="AC40:AC56" si="174">AC9/R9</f>
        <v>0.15636060795336248</v>
      </c>
      <c r="AD40" s="44">
        <f t="shared" ref="AD40:AD56" si="175">AD9/S9</f>
        <v>0.15527419503280349</v>
      </c>
      <c r="AE40" s="44">
        <f t="shared" ref="AE40:AE56" si="176">AE9/T9</f>
        <v>0.16717453763012899</v>
      </c>
      <c r="AF40" s="44">
        <f t="shared" ref="AF40:AF56" si="177">AF9/U9</f>
        <v>0.15491185245457012</v>
      </c>
      <c r="AG40" s="44">
        <f t="shared" ref="AG40:AG56" si="178">AG9/V9</f>
        <v>0.15275639051432091</v>
      </c>
      <c r="AH40" s="44">
        <f t="shared" ref="AH40:AH56" si="179">AH9/W9</f>
        <v>0.14853805896259775</v>
      </c>
      <c r="AI40" s="44">
        <f t="shared" ref="AI40:AI56" si="180">AI9/X9</f>
        <v>0.1489900661919466</v>
      </c>
      <c r="AJ40" s="44">
        <f t="shared" ref="AJ40:AJ56" si="181">AJ9/Y9</f>
        <v>0.1489897909577054</v>
      </c>
      <c r="AK40" s="42"/>
      <c r="AL40" s="33" t="str">
        <f t="shared" ref="AL40:AL63" si="182">AA40</f>
        <v>BMW</v>
      </c>
      <c r="AM40" s="44">
        <f t="shared" ref="AM40:AM56" si="183">AM9/Q9</f>
        <v>7.092311939669578E-2</v>
      </c>
      <c r="AN40" s="44">
        <f t="shared" ref="AN40:AN56" si="184">AN9/R9</f>
        <v>6.6312721215906728E-2</v>
      </c>
      <c r="AO40" s="44">
        <f t="shared" ref="AO40:AO56" si="185">AO9/S9</f>
        <v>6.972218935300227E-2</v>
      </c>
      <c r="AP40" s="44">
        <f t="shared" ref="AP40:AP56" si="186">AP9/T9</f>
        <v>7.2113530926232267E-2</v>
      </c>
      <c r="AQ40" s="44">
        <f t="shared" ref="AQ40:AQ56" si="187">AQ9/U9</f>
        <v>6.9096826688364518E-2</v>
      </c>
      <c r="AR40" s="44">
        <f t="shared" ref="AR40:AR56" si="188">AR9/V9</f>
        <v>7.2884253900151866E-2</v>
      </c>
      <c r="AS40" s="44">
        <f t="shared" ref="AS40:AS56" si="189">AS9/W9</f>
        <v>8.7090060417466503E-2</v>
      </c>
      <c r="AT40" s="44">
        <f t="shared" ref="AT40:AT56" si="190">AT9/X9</f>
        <v>8.5774650430679028E-2</v>
      </c>
      <c r="AU40" s="44">
        <f t="shared" ref="AU40:AU56" si="191">AU9/Y9</f>
        <v>8.4589207583859988E-2</v>
      </c>
      <c r="BG40" s="33" t="str">
        <f>BG8</f>
        <v>BAYER</v>
      </c>
      <c r="BR40" s="5" t="str">
        <f>BR8</f>
        <v>BAYER</v>
      </c>
    </row>
    <row r="41" spans="2:111">
      <c r="C41" t="s">
        <v>43</v>
      </c>
      <c r="D41" s="11"/>
      <c r="O41" s="42"/>
      <c r="P41" s="33" t="str">
        <f>P13</f>
        <v>FOURLIS</v>
      </c>
      <c r="Q41" s="43"/>
      <c r="R41" s="42"/>
      <c r="S41" s="42"/>
      <c r="T41" s="42"/>
      <c r="U41" s="42"/>
      <c r="V41" s="42"/>
      <c r="W41" s="42"/>
      <c r="X41" s="42"/>
      <c r="Y41" s="42"/>
      <c r="Z41" s="42"/>
      <c r="AA41" s="33" t="str">
        <f t="shared" si="172"/>
        <v>DAIMLER</v>
      </c>
      <c r="AB41" s="44">
        <f t="shared" si="173"/>
        <v>0.1157311807771729</v>
      </c>
      <c r="AC41" s="44">
        <f t="shared" si="174"/>
        <v>0.1127501159260523</v>
      </c>
      <c r="AD41" s="44">
        <f t="shared" si="175"/>
        <v>0.12868912206946823</v>
      </c>
      <c r="AE41" s="44">
        <f t="shared" si="176"/>
        <v>0.12128095355426882</v>
      </c>
      <c r="AF41" s="44">
        <f t="shared" si="177"/>
        <v>0.12424147136157145</v>
      </c>
      <c r="AG41" s="44">
        <f t="shared" si="178"/>
        <v>0.11992613906995256</v>
      </c>
      <c r="AH41" s="44">
        <f t="shared" si="179"/>
        <v>0.12388486581877929</v>
      </c>
      <c r="AI41" s="44">
        <f t="shared" si="180"/>
        <v>0.11804533411833971</v>
      </c>
      <c r="AJ41" s="44">
        <f t="shared" si="181"/>
        <v>0.11864406779661017</v>
      </c>
      <c r="AK41" s="42"/>
      <c r="AL41" s="33" t="str">
        <f t="shared" si="182"/>
        <v>DAIMLER</v>
      </c>
      <c r="AM41" s="44">
        <f t="shared" si="183"/>
        <v>5.3191289656467057E-2</v>
      </c>
      <c r="AN41" s="44">
        <f t="shared" si="184"/>
        <v>5.6239446354672477E-2</v>
      </c>
      <c r="AO41" s="44">
        <f t="shared" si="185"/>
        <v>5.799189706904443E-2</v>
      </c>
      <c r="AP41" s="44">
        <f t="shared" si="186"/>
        <v>5.3606628064555871E-2</v>
      </c>
      <c r="AQ41" s="44">
        <f t="shared" si="187"/>
        <v>5.6360266814748407E-2</v>
      </c>
      <c r="AR41" s="44">
        <f t="shared" si="188"/>
        <v>5.5630590952688554E-2</v>
      </c>
      <c r="AS41" s="44">
        <f t="shared" si="189"/>
        <v>6.4047952291121521E-2</v>
      </c>
      <c r="AT41" s="44">
        <f t="shared" si="190"/>
        <v>5.952310862525758E-2</v>
      </c>
      <c r="AU41" s="44">
        <f t="shared" si="191"/>
        <v>5.9551852915828783E-2</v>
      </c>
      <c r="BG41" s="33" t="str">
        <f>BG13</f>
        <v>FOURLIS</v>
      </c>
      <c r="BR41" s="5" t="str">
        <f>BR13</f>
        <v>FOURLIS</v>
      </c>
    </row>
    <row r="42" spans="2:111">
      <c r="C42" t="s">
        <v>36</v>
      </c>
      <c r="D42" s="11"/>
      <c r="O42" s="42"/>
      <c r="P42" s="33" t="str">
        <f>P16</f>
        <v>KRI-KRI</v>
      </c>
      <c r="Q42" s="43"/>
      <c r="R42" s="42"/>
      <c r="S42" s="42"/>
      <c r="T42" s="42"/>
      <c r="U42" s="42"/>
      <c r="V42" s="42"/>
      <c r="W42" s="42"/>
      <c r="X42" s="42"/>
      <c r="Y42" s="42"/>
      <c r="Z42" s="42"/>
      <c r="AA42" s="33" t="str">
        <f t="shared" si="172"/>
        <v>FERRARI</v>
      </c>
      <c r="AB42" s="44"/>
      <c r="AC42" s="44"/>
      <c r="AD42" s="44"/>
      <c r="AE42" s="44">
        <f t="shared" si="176"/>
        <v>0.24561975094121052</v>
      </c>
      <c r="AF42" s="44">
        <f t="shared" si="177"/>
        <v>0.25192684977578478</v>
      </c>
      <c r="AG42" s="44">
        <f t="shared" si="178"/>
        <v>0.27142443077517631</v>
      </c>
      <c r="AH42" s="44">
        <f t="shared" si="179"/>
        <v>0.30319880593520443</v>
      </c>
      <c r="AI42" s="44">
        <f t="shared" si="180"/>
        <v>0.31721194879089615</v>
      </c>
      <c r="AJ42" s="44">
        <f t="shared" si="181"/>
        <v>0.32876712328767121</v>
      </c>
      <c r="AK42" s="42"/>
      <c r="AL42" s="33" t="str">
        <f t="shared" si="182"/>
        <v>FERRARI</v>
      </c>
      <c r="AM42" s="44"/>
      <c r="AN42" s="44"/>
      <c r="AO42" s="44"/>
      <c r="AP42" s="44">
        <f t="shared" si="186"/>
        <v>9.4627859832030106E-2</v>
      </c>
      <c r="AQ42" s="44">
        <f t="shared" si="187"/>
        <v>0.10082679372197309</v>
      </c>
      <c r="AR42" s="44">
        <f t="shared" si="188"/>
        <v>0.12843386686419117</v>
      </c>
      <c r="AS42" s="44">
        <f t="shared" si="189"/>
        <v>0.15669173812520121</v>
      </c>
      <c r="AT42" s="44">
        <f t="shared" si="190"/>
        <v>0.16927453769559034</v>
      </c>
      <c r="AU42" s="44">
        <f t="shared" si="191"/>
        <v>0.17260273972602741</v>
      </c>
      <c r="BG42" s="33" t="str">
        <f>BG16</f>
        <v>KRI-KRI</v>
      </c>
      <c r="BR42" s="5" t="str">
        <f>BR16</f>
        <v>KRI-KRI</v>
      </c>
    </row>
    <row r="43" spans="2:111">
      <c r="C43" t="s">
        <v>64</v>
      </c>
      <c r="D43" s="11"/>
      <c r="O43" s="42"/>
      <c r="P43" s="33" t="str">
        <f>P14</f>
        <v>HEL. PETROLEUM (ELPE)</v>
      </c>
      <c r="Q43" s="43"/>
      <c r="R43" s="42"/>
      <c r="S43" s="42"/>
      <c r="T43" s="42"/>
      <c r="U43" s="42"/>
      <c r="V43" s="42"/>
      <c r="W43" s="42"/>
      <c r="X43" s="42"/>
      <c r="Y43" s="42"/>
      <c r="Z43" s="42"/>
      <c r="AA43" s="33" t="str">
        <f t="shared" si="172"/>
        <v>FG EUROPE</v>
      </c>
      <c r="AB43" s="44">
        <f t="shared" si="173"/>
        <v>0.11606032650114315</v>
      </c>
      <c r="AC43" s="44">
        <f t="shared" si="174"/>
        <v>0.14373391407642053</v>
      </c>
      <c r="AD43" s="44">
        <f t="shared" si="175"/>
        <v>0.14996518773397377</v>
      </c>
      <c r="AE43" s="44">
        <f t="shared" si="176"/>
        <v>5.6435643564356437E-2</v>
      </c>
      <c r="AF43" s="44">
        <f t="shared" si="177"/>
        <v>0.12514844825593005</v>
      </c>
      <c r="AG43" s="44">
        <f t="shared" si="178"/>
        <v>0.11183086109763045</v>
      </c>
      <c r="AH43" s="44">
        <f t="shared" si="179"/>
        <v>0.11556334037401472</v>
      </c>
      <c r="AI43" s="44">
        <f t="shared" si="180"/>
        <v>0.11409161091096241</v>
      </c>
      <c r="AJ43" s="44">
        <f t="shared" si="181"/>
        <v>0.11405976111858465</v>
      </c>
      <c r="AK43" s="42"/>
      <c r="AL43" s="33" t="str">
        <f t="shared" si="182"/>
        <v>FG EUROPE</v>
      </c>
      <c r="AM43" s="44">
        <f t="shared" si="183"/>
        <v>4.1835465885844927E-2</v>
      </c>
      <c r="AN43" s="44">
        <f t="shared" si="184"/>
        <v>4.3123773870160725E-2</v>
      </c>
      <c r="AO43" s="44">
        <f t="shared" si="185"/>
        <v>3.6729463285672483E-2</v>
      </c>
      <c r="AP43" s="44">
        <f t="shared" si="186"/>
        <v>-4.9532453245324529E-2</v>
      </c>
      <c r="AQ43" s="44">
        <f t="shared" si="187"/>
        <v>-3.8885560845393114E-4</v>
      </c>
      <c r="AR43" s="44">
        <f t="shared" si="188"/>
        <v>1.8736944274470913E-2</v>
      </c>
      <c r="AS43" s="44">
        <f t="shared" si="189"/>
        <v>-1.0179794961619699E-2</v>
      </c>
      <c r="AT43" s="44">
        <f t="shared" si="190"/>
        <v>5.3010808028821407E-3</v>
      </c>
      <c r="AU43" s="44">
        <f t="shared" si="191"/>
        <v>5.5134319840202195E-3</v>
      </c>
      <c r="BG43" s="33" t="str">
        <f>BG14</f>
        <v>HEL. PETROLEUM (ELPE)</v>
      </c>
      <c r="BR43" s="5" t="str">
        <f>BR14</f>
        <v>HEL. PETROLEUM (ELPE)</v>
      </c>
    </row>
    <row r="44" spans="2:111">
      <c r="C44" t="s">
        <v>101</v>
      </c>
      <c r="D44" s="11"/>
      <c r="O44" s="42"/>
      <c r="P44" s="33" t="str">
        <f>P20</f>
        <v>QUEST</v>
      </c>
      <c r="Q44" s="43"/>
      <c r="R44" s="42"/>
      <c r="S44" s="42"/>
      <c r="T44" s="42"/>
      <c r="U44" s="42"/>
      <c r="V44" s="42"/>
      <c r="W44" s="42"/>
      <c r="X44" s="42"/>
      <c r="Y44" s="42"/>
      <c r="Z44" s="42"/>
      <c r="AA44" s="33" t="str">
        <f t="shared" si="172"/>
        <v>FOURLIS</v>
      </c>
      <c r="AB44" s="44">
        <f t="shared" si="173"/>
        <v>6.3822165024905925E-2</v>
      </c>
      <c r="AC44" s="44">
        <f t="shared" si="174"/>
        <v>4.782867340868531E-2</v>
      </c>
      <c r="AD44" s="44">
        <f t="shared" si="175"/>
        <v>6.2984940647852178E-2</v>
      </c>
      <c r="AE44" s="44">
        <f t="shared" si="176"/>
        <v>6.2655732152792895E-2</v>
      </c>
      <c r="AF44" s="44">
        <f t="shared" si="177"/>
        <v>7.8679284435457783E-2</v>
      </c>
      <c r="AG44" s="44">
        <f t="shared" si="178"/>
        <v>8.9801153087827171E-2</v>
      </c>
      <c r="AH44" s="44">
        <f t="shared" si="179"/>
        <v>9.6385514411635287E-2</v>
      </c>
      <c r="AI44" s="44">
        <f t="shared" si="180"/>
        <v>9.1815020832712674E-2</v>
      </c>
      <c r="AJ44" s="44">
        <f t="shared" si="181"/>
        <v>8.9361173008488878E-2</v>
      </c>
      <c r="AK44" s="42"/>
      <c r="AL44" s="33" t="str">
        <f t="shared" si="182"/>
        <v>FOURLIS</v>
      </c>
      <c r="AM44" s="44">
        <f t="shared" si="183"/>
        <v>4.0524907073376092E-3</v>
      </c>
      <c r="AN44" s="44">
        <f t="shared" si="184"/>
        <v>-2.6776918500892328E-2</v>
      </c>
      <c r="AO44" s="44">
        <f t="shared" si="185"/>
        <v>-2.0564335149316462E-2</v>
      </c>
      <c r="AP44" s="44">
        <f t="shared" si="186"/>
        <v>-2.7759634225996081E-2</v>
      </c>
      <c r="AQ44" s="44">
        <f t="shared" si="187"/>
        <v>6.1045936463968416E-4</v>
      </c>
      <c r="AR44" s="44">
        <f t="shared" si="188"/>
        <v>1.4037489370847624E-2</v>
      </c>
      <c r="AS44" s="44">
        <f t="shared" si="189"/>
        <v>2.3128192250362275E-2</v>
      </c>
      <c r="AT44" s="44">
        <f t="shared" si="190"/>
        <v>2.4458753782446045E-2</v>
      </c>
      <c r="AU44" s="44">
        <f t="shared" si="191"/>
        <v>2.6777167466343507E-2</v>
      </c>
      <c r="BG44" s="33" t="str">
        <f>BG20</f>
        <v>QUEST</v>
      </c>
      <c r="BR44" s="5" t="str">
        <f>BR20</f>
        <v>QUEST</v>
      </c>
    </row>
    <row r="45" spans="2:111">
      <c r="D45" s="11"/>
      <c r="O45" s="42"/>
      <c r="P45" s="33" t="str">
        <f t="shared" ref="P45" si="192">P23</f>
        <v>SOLVAY</v>
      </c>
      <c r="Q45" s="43"/>
      <c r="R45" s="42"/>
      <c r="S45" s="42"/>
      <c r="T45" s="42"/>
      <c r="U45" s="42"/>
      <c r="V45" s="42"/>
      <c r="W45" s="42"/>
      <c r="X45" s="42"/>
      <c r="Y45" s="42"/>
      <c r="Z45" s="42"/>
      <c r="AA45" s="33" t="str">
        <f t="shared" si="172"/>
        <v>HEL. PETROLEUM (ELPE)</v>
      </c>
      <c r="AB45" s="44">
        <f t="shared" si="173"/>
        <v>3.5550479168488656E-2</v>
      </c>
      <c r="AC45" s="44">
        <f t="shared" si="174"/>
        <v>2.8492377878414767E-2</v>
      </c>
      <c r="AD45" s="44">
        <f t="shared" si="175"/>
        <v>3.3077246534228126E-3</v>
      </c>
      <c r="AE45" s="44">
        <f t="shared" si="176"/>
        <v>-9.9151337139866905E-3</v>
      </c>
      <c r="AF45" s="44">
        <f t="shared" si="177"/>
        <v>6.0796932767355878E-2</v>
      </c>
      <c r="AG45" s="44">
        <f t="shared" si="178"/>
        <v>0.12511356792585784</v>
      </c>
      <c r="AH45" s="44">
        <f t="shared" si="179"/>
        <v>0.10645303320078703</v>
      </c>
      <c r="AI45" s="44">
        <f t="shared" si="180"/>
        <v>8.3983060515284161E-2</v>
      </c>
      <c r="AJ45" s="44">
        <f t="shared" si="181"/>
        <v>8.2037735159866162E-2</v>
      </c>
      <c r="AK45" s="42"/>
      <c r="AL45" s="33" t="str">
        <f t="shared" si="182"/>
        <v>HEL. PETROLEUM (ELPE)</v>
      </c>
      <c r="AM45" s="44">
        <f t="shared" si="183"/>
        <v>1.226419493269036E-2</v>
      </c>
      <c r="AN45" s="44">
        <f t="shared" si="184"/>
        <v>8.1718466271908999E-3</v>
      </c>
      <c r="AO45" s="44">
        <f t="shared" si="185"/>
        <v>-2.7829231272386575E-2</v>
      </c>
      <c r="AP45" s="44">
        <f t="shared" si="186"/>
        <v>-3.8532712134064256E-2</v>
      </c>
      <c r="AQ45" s="44">
        <f t="shared" si="187"/>
        <v>6.4357113514993836E-3</v>
      </c>
      <c r="AR45" s="44">
        <f t="shared" si="188"/>
        <v>4.9212393615914438E-2</v>
      </c>
      <c r="AS45" s="44">
        <f t="shared" si="189"/>
        <v>4.8022249768283704E-2</v>
      </c>
      <c r="AT45" s="44">
        <f t="shared" si="190"/>
        <v>3.2594436237479388E-2</v>
      </c>
      <c r="AU45" s="44">
        <f t="shared" si="191"/>
        <v>3.2765025219285059E-2</v>
      </c>
      <c r="BG45" s="33" t="str">
        <f>BG23</f>
        <v>SOLVAY</v>
      </c>
      <c r="BR45" s="5" t="str">
        <f>BR23</f>
        <v>SOLVAY</v>
      </c>
    </row>
    <row r="46" spans="2:111">
      <c r="D46" s="11"/>
      <c r="O46" s="42"/>
      <c r="P46" s="33" t="str">
        <f>P19</f>
        <v>PHILIPS</v>
      </c>
      <c r="Q46" s="43"/>
      <c r="R46" s="42"/>
      <c r="S46" s="42"/>
      <c r="T46" s="42"/>
      <c r="U46" s="42"/>
      <c r="V46" s="42"/>
      <c r="W46" s="42"/>
      <c r="X46" s="42"/>
      <c r="Y46" s="42"/>
      <c r="Z46" s="42"/>
      <c r="AA46" s="33" t="str">
        <f t="shared" si="172"/>
        <v>HENKEL</v>
      </c>
      <c r="AB46" s="44">
        <f t="shared" si="173"/>
        <v>0.13892983018263377</v>
      </c>
      <c r="AC46" s="44">
        <f t="shared" si="174"/>
        <v>0.15796486977589339</v>
      </c>
      <c r="AD46" s="44">
        <f t="shared" si="175"/>
        <v>0.16539284622439621</v>
      </c>
      <c r="AE46" s="44">
        <f t="shared" si="176"/>
        <v>0.16191867543218894</v>
      </c>
      <c r="AF46" s="44">
        <f t="shared" si="177"/>
        <v>0.17165127978329373</v>
      </c>
      <c r="AG46" s="44">
        <f t="shared" si="178"/>
        <v>0.17874318691888424</v>
      </c>
      <c r="AH46" s="44">
        <f t="shared" si="179"/>
        <v>0.18608018373358631</v>
      </c>
      <c r="AI46" s="44">
        <f t="shared" si="180"/>
        <v>0.1860808093718814</v>
      </c>
      <c r="AJ46" s="44">
        <f t="shared" si="181"/>
        <v>0.18607931607694134</v>
      </c>
      <c r="AK46" s="42"/>
      <c r="AL46" s="33" t="str">
        <f t="shared" si="182"/>
        <v>HENKEL</v>
      </c>
      <c r="AM46" s="44">
        <f t="shared" si="183"/>
        <v>7.439923101570009E-2</v>
      </c>
      <c r="AN46" s="44">
        <f t="shared" si="184"/>
        <v>8.964264082374318E-2</v>
      </c>
      <c r="AO46" s="44">
        <f t="shared" si="185"/>
        <v>9.7156832772852336E-2</v>
      </c>
      <c r="AP46" s="44">
        <f t="shared" si="186"/>
        <v>9.90990990990991E-2</v>
      </c>
      <c r="AQ46" s="44">
        <f t="shared" si="187"/>
        <v>0.10619713638122616</v>
      </c>
      <c r="AR46" s="44">
        <f t="shared" si="188"/>
        <v>0.10970396494602971</v>
      </c>
      <c r="AS46" s="44">
        <f t="shared" si="189"/>
        <v>0.12576763692645665</v>
      </c>
      <c r="AT46" s="44">
        <f t="shared" si="190"/>
        <v>0.13219642409434806</v>
      </c>
      <c r="AU46" s="44">
        <f t="shared" si="191"/>
        <v>0.13562099263832819</v>
      </c>
      <c r="BG46" s="33" t="str">
        <f>BG19</f>
        <v>PHILIPS</v>
      </c>
      <c r="BR46" s="5" t="str">
        <f>BR19</f>
        <v>PHILIPS</v>
      </c>
    </row>
    <row r="47" spans="2:111" s="36" customFormat="1">
      <c r="B47" s="35"/>
      <c r="D47" s="37"/>
      <c r="F47" s="35"/>
      <c r="H47" s="35"/>
      <c r="K47" s="35"/>
      <c r="L47" s="35"/>
      <c r="M47" s="35"/>
      <c r="O47" s="46"/>
      <c r="P47" s="45" t="str">
        <f>P22</f>
        <v>SIEMENS (*)</v>
      </c>
      <c r="Q47" s="47"/>
      <c r="R47" s="46"/>
      <c r="S47" s="46"/>
      <c r="T47" s="46"/>
      <c r="U47" s="46"/>
      <c r="V47" s="46"/>
      <c r="W47" s="46"/>
      <c r="X47" s="46"/>
      <c r="Y47" s="46"/>
      <c r="Z47" s="46"/>
      <c r="AA47" s="33" t="str">
        <f t="shared" si="172"/>
        <v>KRI-KRI</v>
      </c>
      <c r="AB47" s="44">
        <f t="shared" si="173"/>
        <v>0.10791066583176791</v>
      </c>
      <c r="AC47" s="44">
        <f t="shared" si="174"/>
        <v>0.13069139966273188</v>
      </c>
      <c r="AD47" s="44">
        <f t="shared" si="175"/>
        <v>0.11125788932922355</v>
      </c>
      <c r="AE47" s="44">
        <f t="shared" si="176"/>
        <v>8.0233311730395329E-2</v>
      </c>
      <c r="AF47" s="44">
        <f t="shared" si="177"/>
        <v>0.10918595967139655</v>
      </c>
      <c r="AG47" s="44">
        <f t="shared" si="178"/>
        <v>0.16508937960042064</v>
      </c>
      <c r="AH47" s="44">
        <f t="shared" si="179"/>
        <v>0.15710534673156332</v>
      </c>
      <c r="AI47" s="44">
        <f t="shared" si="180"/>
        <v>0.16384652049571019</v>
      </c>
      <c r="AJ47" s="44">
        <f t="shared" si="181"/>
        <v>0.16739939127494083</v>
      </c>
      <c r="AK47" s="46"/>
      <c r="AL47" s="33" t="str">
        <f t="shared" si="182"/>
        <v>KRI-KRI</v>
      </c>
      <c r="AM47" s="44">
        <f t="shared" si="183"/>
        <v>4.6336881653099571E-2</v>
      </c>
      <c r="AN47" s="44">
        <f t="shared" si="184"/>
        <v>9.0219224283305227E-2</v>
      </c>
      <c r="AO47" s="44">
        <f t="shared" si="185"/>
        <v>7.5150447673565254E-2</v>
      </c>
      <c r="AP47" s="44">
        <f t="shared" si="186"/>
        <v>4.6273493195074525E-2</v>
      </c>
      <c r="AQ47" s="44">
        <f t="shared" si="187"/>
        <v>5.7356235997012693E-2</v>
      </c>
      <c r="AR47" s="44">
        <f t="shared" si="188"/>
        <v>9.3735917079765668E-2</v>
      </c>
      <c r="AS47" s="44">
        <f t="shared" si="189"/>
        <v>9.2580628703797976E-2</v>
      </c>
      <c r="AT47" s="44">
        <f t="shared" si="190"/>
        <v>9.2349857006673017E-2</v>
      </c>
      <c r="AU47" s="44">
        <f t="shared" si="191"/>
        <v>9.2999661819411578E-2</v>
      </c>
      <c r="AW47" s="35"/>
      <c r="BG47" s="45" t="str">
        <f>BG22</f>
        <v>SIEMENS (*)</v>
      </c>
      <c r="BH47" s="35"/>
      <c r="BR47" s="38" t="str">
        <f>BR22</f>
        <v>SIEMENS (*)</v>
      </c>
      <c r="BS47" s="35"/>
      <c r="BT47" s="89"/>
      <c r="BU47" s="83"/>
      <c r="BV47" s="89"/>
      <c r="BW47" s="83"/>
      <c r="BX47" s="35"/>
      <c r="BZ47" s="35"/>
      <c r="CB47" s="35"/>
      <c r="CC47" s="35"/>
      <c r="CD47" s="35"/>
      <c r="CE47" s="35"/>
      <c r="CF47" s="35"/>
      <c r="CG47" s="35"/>
      <c r="CH47" s="35"/>
      <c r="CI47" s="35"/>
      <c r="CJ47" s="35"/>
      <c r="CV47" s="35"/>
      <c r="CW47" s="35"/>
      <c r="CX47" s="35"/>
      <c r="CY47" s="35"/>
      <c r="CZ47" s="35"/>
      <c r="DA47" s="35"/>
      <c r="DB47" s="35"/>
      <c r="DC47" s="35"/>
      <c r="DD47" s="35"/>
      <c r="DF47" s="35"/>
    </row>
    <row r="48" spans="2:111" s="36" customFormat="1">
      <c r="B48" s="35"/>
      <c r="D48" s="37"/>
      <c r="F48" s="35"/>
      <c r="H48" s="35"/>
      <c r="K48" s="35"/>
      <c r="L48" s="35"/>
      <c r="M48" s="35"/>
      <c r="O48" s="46"/>
      <c r="P48" s="45" t="str">
        <f>P15</f>
        <v>HENKEL</v>
      </c>
      <c r="Q48" s="47"/>
      <c r="R48" s="46"/>
      <c r="S48" s="46"/>
      <c r="T48" s="46"/>
      <c r="U48" s="46"/>
      <c r="V48" s="46"/>
      <c r="W48" s="46"/>
      <c r="X48" s="46"/>
      <c r="Y48" s="46"/>
      <c r="Z48" s="46"/>
      <c r="AA48" s="33" t="str">
        <f t="shared" si="172"/>
        <v>MOTOR OIL</v>
      </c>
      <c r="AB48" s="44">
        <f t="shared" si="173"/>
        <v>3.878262212826579E-2</v>
      </c>
      <c r="AC48" s="44">
        <f t="shared" si="174"/>
        <v>2.7951174373827901E-2</v>
      </c>
      <c r="AD48" s="44">
        <f t="shared" si="175"/>
        <v>1.9704085360381689E-2</v>
      </c>
      <c r="AE48" s="44">
        <f t="shared" si="176"/>
        <v>5.5556783275507718E-3</v>
      </c>
      <c r="AF48" s="44">
        <f t="shared" si="177"/>
        <v>6.9693345032693768E-2</v>
      </c>
      <c r="AG48" s="44">
        <f t="shared" si="178"/>
        <v>9.4936096544596352E-2</v>
      </c>
      <c r="AH48" s="44">
        <f t="shared" si="179"/>
        <v>7.9115882461386414E-2</v>
      </c>
      <c r="AI48" s="44">
        <f t="shared" si="180"/>
        <v>7.0952084293597853E-2</v>
      </c>
      <c r="AJ48" s="44">
        <f t="shared" si="181"/>
        <v>6.9570620151656173E-2</v>
      </c>
      <c r="AK48" s="46"/>
      <c r="AL48" s="33" t="str">
        <f t="shared" si="182"/>
        <v>MOTOR OIL</v>
      </c>
      <c r="AM48" s="44">
        <f t="shared" si="183"/>
        <v>1.6340485909872388E-2</v>
      </c>
      <c r="AN48" s="44">
        <f t="shared" si="184"/>
        <v>8.0582465208472367E-3</v>
      </c>
      <c r="AO48" s="44">
        <f t="shared" si="185"/>
        <v>-5.0429099820637879E-4</v>
      </c>
      <c r="AP48" s="44">
        <f t="shared" si="186"/>
        <v>-9.2042164814037254E-3</v>
      </c>
      <c r="AQ48" s="44">
        <f t="shared" si="187"/>
        <v>2.9009598149631419E-2</v>
      </c>
      <c r="AR48" s="44">
        <f t="shared" si="188"/>
        <v>4.685414406966968E-2</v>
      </c>
      <c r="AS48" s="44">
        <f t="shared" si="189"/>
        <v>3.9976632827104085E-2</v>
      </c>
      <c r="AT48" s="44">
        <f t="shared" si="190"/>
        <v>3.5402649749519254E-2</v>
      </c>
      <c r="AU48" s="44">
        <f t="shared" si="191"/>
        <v>3.4444692653018957E-2</v>
      </c>
      <c r="AW48" s="35"/>
      <c r="BG48" s="45" t="str">
        <f>BG15</f>
        <v>HENKEL</v>
      </c>
      <c r="BH48" s="35"/>
      <c r="BR48" s="38" t="str">
        <f>BR15</f>
        <v>HENKEL</v>
      </c>
      <c r="BS48" s="35"/>
      <c r="BT48" s="89"/>
      <c r="BU48" s="83"/>
      <c r="BV48" s="89"/>
      <c r="BW48" s="83"/>
      <c r="BX48" s="35"/>
      <c r="BZ48" s="35"/>
      <c r="CB48" s="35"/>
      <c r="CC48" s="35"/>
      <c r="CD48" s="35"/>
      <c r="CE48" s="35"/>
      <c r="CF48" s="35"/>
      <c r="CG48" s="35"/>
      <c r="CH48" s="35"/>
      <c r="CI48" s="35"/>
      <c r="CJ48" s="35"/>
      <c r="CV48" s="35"/>
      <c r="CW48" s="35"/>
      <c r="CX48" s="35"/>
      <c r="CY48" s="35"/>
      <c r="CZ48" s="35"/>
      <c r="DA48" s="35"/>
      <c r="DB48" s="35"/>
      <c r="DC48" s="35"/>
      <c r="DD48" s="35"/>
      <c r="DF48" s="35"/>
    </row>
    <row r="49" spans="4:70">
      <c r="D49" s="11"/>
      <c r="O49" s="42"/>
      <c r="P49" s="33" t="str">
        <f>P11</f>
        <v>FERRARI</v>
      </c>
      <c r="Q49" s="43"/>
      <c r="R49" s="42"/>
      <c r="S49" s="42"/>
      <c r="T49" s="42"/>
      <c r="U49" s="42"/>
      <c r="V49" s="42"/>
      <c r="W49" s="42"/>
      <c r="X49" s="42"/>
      <c r="Y49" s="42"/>
      <c r="Z49" s="42"/>
      <c r="AA49" s="33" t="str">
        <f t="shared" si="172"/>
        <v>OPAP</v>
      </c>
      <c r="AB49" s="44">
        <f t="shared" si="173"/>
        <v>0.5194203538382951</v>
      </c>
      <c r="AC49" s="44">
        <f t="shared" si="174"/>
        <v>0.51736028446137428</v>
      </c>
      <c r="AD49" s="44">
        <f t="shared" si="175"/>
        <v>0.18174261818163934</v>
      </c>
      <c r="AE49" s="44">
        <f t="shared" si="176"/>
        <v>0.25152738772965255</v>
      </c>
      <c r="AF49" s="44">
        <f t="shared" si="177"/>
        <v>0.26942188557168073</v>
      </c>
      <c r="AG49" s="44">
        <f t="shared" si="178"/>
        <v>0.22005345010786617</v>
      </c>
      <c r="AH49" s="44">
        <f t="shared" si="179"/>
        <v>0.2105476141074562</v>
      </c>
      <c r="AI49" s="44">
        <f t="shared" si="180"/>
        <v>0.22627576421933313</v>
      </c>
      <c r="AJ49" s="44">
        <f t="shared" si="181"/>
        <v>0.23936920926862093</v>
      </c>
      <c r="AK49" s="42"/>
      <c r="AL49" s="33" t="str">
        <f t="shared" si="182"/>
        <v>OPAP</v>
      </c>
      <c r="AM49" s="44">
        <f t="shared" si="183"/>
        <v>0.38025518354848614</v>
      </c>
      <c r="AN49" s="44">
        <f t="shared" si="184"/>
        <v>0.38820606553977777</v>
      </c>
      <c r="AO49" s="44">
        <f t="shared" si="185"/>
        <v>0.11567533360712111</v>
      </c>
      <c r="AP49" s="44">
        <f t="shared" si="186"/>
        <v>0.14460843200774634</v>
      </c>
      <c r="AQ49" s="44">
        <f t="shared" si="187"/>
        <v>0.1499638129246087</v>
      </c>
      <c r="AR49" s="44">
        <f t="shared" si="188"/>
        <v>0.12368369270838922</v>
      </c>
      <c r="AS49" s="44">
        <f t="shared" si="189"/>
        <v>9.0432658153751885E-2</v>
      </c>
      <c r="AT49" s="44">
        <f t="shared" si="190"/>
        <v>0.10462590287813234</v>
      </c>
      <c r="AU49" s="44">
        <f t="shared" si="191"/>
        <v>0.11725645139955256</v>
      </c>
      <c r="BG49" s="33" t="str">
        <f>BG11</f>
        <v>FERRARI</v>
      </c>
      <c r="BR49" s="5" t="str">
        <f>BR11</f>
        <v>FERRARI</v>
      </c>
    </row>
    <row r="50" spans="4:70">
      <c r="D50" s="11"/>
      <c r="O50" s="42"/>
      <c r="P50" s="33" t="str">
        <f t="shared" ref="P50" si="193">P25</f>
        <v>VOLVO (**)</v>
      </c>
      <c r="Q50" s="43"/>
      <c r="R50" s="42"/>
      <c r="S50" s="42"/>
      <c r="T50" s="42"/>
      <c r="U50" s="42"/>
      <c r="V50" s="42"/>
      <c r="W50" s="42"/>
      <c r="X50" s="42"/>
      <c r="Y50" s="42"/>
      <c r="Z50" s="42"/>
      <c r="AA50" s="33" t="str">
        <f t="shared" si="172"/>
        <v>PHILIPS</v>
      </c>
      <c r="AB50" s="44">
        <f t="shared" si="173"/>
        <v>7.4405420966384694E-2</v>
      </c>
      <c r="AC50" s="44">
        <f t="shared" si="174"/>
        <v>6.0593835726964661E-2</v>
      </c>
      <c r="AD50" s="44">
        <f t="shared" si="175"/>
        <v>0.10506236872562047</v>
      </c>
      <c r="AE50" s="44">
        <f t="shared" si="176"/>
        <v>3.8380627366649524E-2</v>
      </c>
      <c r="AF50" s="44">
        <f t="shared" si="177"/>
        <v>5.6591321564098331E-2</v>
      </c>
      <c r="AG50" s="44">
        <f t="shared" si="178"/>
        <v>0.11026288600619906</v>
      </c>
      <c r="AH50" s="44">
        <f t="shared" si="179"/>
        <v>0.12109111361079865</v>
      </c>
      <c r="AI50" s="44">
        <f t="shared" si="180"/>
        <v>0.11990229162531155</v>
      </c>
      <c r="AJ50" s="44">
        <f t="shared" si="181"/>
        <v>0.11990290999713488</v>
      </c>
      <c r="AK50" s="42"/>
      <c r="AL50" s="33" t="str">
        <f t="shared" si="182"/>
        <v>PHILIPS</v>
      </c>
      <c r="AM50" s="44">
        <f t="shared" si="183"/>
        <v>-5.73541786615882E-2</v>
      </c>
      <c r="AN50" s="44">
        <f t="shared" si="184"/>
        <v>9.1173148297563344E-3</v>
      </c>
      <c r="AO50" s="44">
        <f t="shared" si="185"/>
        <v>5.0109306013974023E-2</v>
      </c>
      <c r="AP50" s="44">
        <f t="shared" si="186"/>
        <v>1.9400682530035997E-2</v>
      </c>
      <c r="AQ50" s="44">
        <f t="shared" si="187"/>
        <v>2.66045207061541E-2</v>
      </c>
      <c r="AR50" s="44">
        <f t="shared" si="188"/>
        <v>8.3113305016645614E-2</v>
      </c>
      <c r="AS50" s="44">
        <f t="shared" si="189"/>
        <v>9.319460067491564E-2</v>
      </c>
      <c r="AT50" s="44">
        <f t="shared" si="190"/>
        <v>8.7948565252872812E-2</v>
      </c>
      <c r="AU50" s="44">
        <f t="shared" si="191"/>
        <v>8.7948622305833515E-2</v>
      </c>
      <c r="BG50" s="33" t="str">
        <f t="shared" ref="BG50" si="194">BG25</f>
        <v>VOLVO (**)</v>
      </c>
      <c r="BR50" s="5" t="str">
        <f>BR25</f>
        <v>VOLVO (**)</v>
      </c>
    </row>
    <row r="51" spans="4:70">
      <c r="D51" s="11"/>
      <c r="O51" s="42"/>
      <c r="P51" s="33" t="str">
        <f>P17</f>
        <v>MOTOR OIL</v>
      </c>
      <c r="Q51" s="43"/>
      <c r="R51" s="42"/>
      <c r="S51" s="42"/>
      <c r="T51" s="42"/>
      <c r="U51" s="42"/>
      <c r="V51" s="42"/>
      <c r="W51" s="42"/>
      <c r="X51" s="42"/>
      <c r="Y51" s="42"/>
      <c r="Z51" s="42"/>
      <c r="AA51" s="33" t="str">
        <f t="shared" si="172"/>
        <v>QUEST</v>
      </c>
      <c r="AB51" s="44">
        <f t="shared" si="173"/>
        <v>4.1970761356574134E-2</v>
      </c>
      <c r="AC51" s="44">
        <f t="shared" si="174"/>
        <v>3.2871715479396858E-2</v>
      </c>
      <c r="AD51" s="44">
        <f t="shared" si="175"/>
        <v>4.0875337686491188E-2</v>
      </c>
      <c r="AE51" s="44">
        <f t="shared" si="176"/>
        <v>6.2613311996545462E-2</v>
      </c>
      <c r="AF51" s="44">
        <f t="shared" si="177"/>
        <v>6.0095358017005988E-2</v>
      </c>
      <c r="AG51" s="44">
        <f t="shared" si="178"/>
        <v>8.1890234321672639E-2</v>
      </c>
      <c r="AH51" s="44">
        <f t="shared" si="179"/>
        <v>8.9932615265472013E-2</v>
      </c>
      <c r="AI51" s="44">
        <f t="shared" si="180"/>
        <v>8.9766735535843481E-2</v>
      </c>
      <c r="AJ51" s="44">
        <f t="shared" si="181"/>
        <v>8.7522900952349506E-2</v>
      </c>
      <c r="AK51" s="42"/>
      <c r="AL51" s="33" t="str">
        <f t="shared" si="182"/>
        <v>QUEST</v>
      </c>
      <c r="AM51" s="44">
        <f t="shared" si="183"/>
        <v>4.962044427380072E-3</v>
      </c>
      <c r="AN51" s="44">
        <f t="shared" si="184"/>
        <v>-2.0889444998197358E-2</v>
      </c>
      <c r="AO51" s="44">
        <f t="shared" si="185"/>
        <v>-7.2933494427324438E-3</v>
      </c>
      <c r="AP51" s="44">
        <f t="shared" si="186"/>
        <v>9.6142550063661094E-3</v>
      </c>
      <c r="AQ51" s="44">
        <f t="shared" si="187"/>
        <v>-4.1736817532292986E-3</v>
      </c>
      <c r="AR51" s="44">
        <f t="shared" si="188"/>
        <v>6.1742228129419126E-3</v>
      </c>
      <c r="AS51" s="44">
        <f t="shared" si="189"/>
        <v>1.4581314197076863E-2</v>
      </c>
      <c r="AT51" s="44">
        <f t="shared" si="190"/>
        <v>2.5099230272891401E-2</v>
      </c>
      <c r="AU51" s="44">
        <f t="shared" si="191"/>
        <v>2.4621618499017939E-2</v>
      </c>
      <c r="BG51" s="33" t="str">
        <f>BG17</f>
        <v>MOTOR OIL</v>
      </c>
      <c r="BR51" s="5" t="str">
        <f>BR17</f>
        <v>MOTOR OIL</v>
      </c>
    </row>
    <row r="52" spans="4:70">
      <c r="D52" s="11"/>
      <c r="O52" s="42"/>
      <c r="P52" s="33" t="str">
        <f>P24</f>
        <v>VOLKSWAGEN</v>
      </c>
      <c r="Q52" s="43"/>
      <c r="R52" s="42"/>
      <c r="S52" s="42"/>
      <c r="T52" s="42"/>
      <c r="U52" s="42"/>
      <c r="V52" s="42"/>
      <c r="W52" s="42"/>
      <c r="X52" s="42"/>
      <c r="Y52" s="42"/>
      <c r="Z52" s="42"/>
      <c r="AA52" s="33" t="str">
        <f t="shared" si="172"/>
        <v>SARANTIS</v>
      </c>
      <c r="AB52" s="44">
        <f t="shared" si="173"/>
        <v>8.8696728910911168E-2</v>
      </c>
      <c r="AC52" s="44">
        <f t="shared" si="174"/>
        <v>8.9691327848180596E-2</v>
      </c>
      <c r="AD52" s="44">
        <f t="shared" si="175"/>
        <v>6.7016083014561356E-2</v>
      </c>
      <c r="AE52" s="44">
        <f t="shared" si="176"/>
        <v>0.10322578048269976</v>
      </c>
      <c r="AF52" s="44">
        <f t="shared" si="177"/>
        <v>0.1024318322864389</v>
      </c>
      <c r="AG52" s="44">
        <f t="shared" si="178"/>
        <v>0.10186676716775374</v>
      </c>
      <c r="AH52" s="44">
        <f t="shared" si="179"/>
        <v>0.11556842951893599</v>
      </c>
      <c r="AI52" s="44">
        <f t="shared" si="180"/>
        <v>0.13718818782098313</v>
      </c>
      <c r="AJ52" s="44">
        <f t="shared" si="181"/>
        <v>0.14629186273700434</v>
      </c>
      <c r="AK52" s="42"/>
      <c r="AL52" s="33" t="str">
        <f t="shared" si="182"/>
        <v>SARANTIS</v>
      </c>
      <c r="AM52" s="44">
        <f t="shared" si="183"/>
        <v>4.4009447873617484E-2</v>
      </c>
      <c r="AN52" s="44">
        <f t="shared" si="184"/>
        <v>5.1500373159483484E-2</v>
      </c>
      <c r="AO52" s="44">
        <f t="shared" si="185"/>
        <v>3.5150157448697088E-2</v>
      </c>
      <c r="AP52" s="44">
        <f t="shared" si="186"/>
        <v>6.8999661884750998E-2</v>
      </c>
      <c r="AQ52" s="44">
        <f t="shared" si="187"/>
        <v>6.6479887789181402E-2</v>
      </c>
      <c r="AR52" s="44">
        <f t="shared" si="188"/>
        <v>5.9094031329592921E-2</v>
      </c>
      <c r="AS52" s="44">
        <f t="shared" si="189"/>
        <v>8.4463043047476954E-2</v>
      </c>
      <c r="AT52" s="44">
        <f t="shared" si="190"/>
        <v>9.7111151870873075E-2</v>
      </c>
      <c r="AU52" s="44">
        <f t="shared" si="191"/>
        <v>0.10499188200005503</v>
      </c>
      <c r="BG52" s="33" t="str">
        <f>BG24</f>
        <v>VOLKSWAGEN</v>
      </c>
      <c r="BR52" s="5" t="str">
        <f>BR24</f>
        <v>VOLKSWAGEN</v>
      </c>
    </row>
    <row r="53" spans="4:70">
      <c r="O53" s="42"/>
      <c r="P53" s="33" t="str">
        <f>P18</f>
        <v>OPAP</v>
      </c>
      <c r="Q53" s="43"/>
      <c r="R53" s="42"/>
      <c r="S53" s="42"/>
      <c r="T53" s="42"/>
      <c r="U53" s="42"/>
      <c r="V53" s="42"/>
      <c r="W53" s="42"/>
      <c r="X53" s="42"/>
      <c r="Y53" s="42"/>
      <c r="Z53" s="42"/>
      <c r="AA53" s="33" t="str">
        <f t="shared" si="172"/>
        <v>SIEMENS (*)</v>
      </c>
      <c r="AB53" s="44">
        <f t="shared" si="173"/>
        <v>0.14413385023464598</v>
      </c>
      <c r="AC53" s="44">
        <f t="shared" si="174"/>
        <v>0.12420699011564054</v>
      </c>
      <c r="AD53" s="44">
        <f t="shared" si="175"/>
        <v>0.10826019345826415</v>
      </c>
      <c r="AE53" s="44">
        <f t="shared" si="176"/>
        <v>0.1344433992727477</v>
      </c>
      <c r="AF53" s="44">
        <f t="shared" si="177"/>
        <v>0.12989846105029351</v>
      </c>
      <c r="AG53" s="44">
        <f t="shared" si="178"/>
        <v>0.12827080508261765</v>
      </c>
      <c r="AH53" s="44">
        <f t="shared" si="179"/>
        <v>0.1318017074257366</v>
      </c>
      <c r="AI53" s="44">
        <f t="shared" si="180"/>
        <v>0.13180180180180182</v>
      </c>
      <c r="AJ53" s="44">
        <f t="shared" si="181"/>
        <v>0.13180127094165223</v>
      </c>
      <c r="AK53" s="42"/>
      <c r="AL53" s="33" t="str">
        <f t="shared" si="182"/>
        <v>SIEMENS (*)</v>
      </c>
      <c r="AM53" s="44">
        <f t="shared" si="183"/>
        <v>8.2105692715772297E-2</v>
      </c>
      <c r="AN53" s="44">
        <f t="shared" si="184"/>
        <v>5.3633955681891596E-2</v>
      </c>
      <c r="AO53" s="44">
        <f t="shared" si="185"/>
        <v>5.6456076539890883E-2</v>
      </c>
      <c r="AP53" s="44">
        <f t="shared" si="186"/>
        <v>7.5434877223524793E-2</v>
      </c>
      <c r="AQ53" s="44">
        <f t="shared" si="187"/>
        <v>9.6276905177428734E-2</v>
      </c>
      <c r="AR53" s="44">
        <f t="shared" si="188"/>
        <v>6.8429511325398026E-2</v>
      </c>
      <c r="AS53" s="44">
        <f t="shared" si="189"/>
        <v>7.2788353863381852E-2</v>
      </c>
      <c r="AT53" s="44">
        <f t="shared" si="190"/>
        <v>7.627627627627627E-2</v>
      </c>
      <c r="AU53" s="44">
        <f t="shared" si="191"/>
        <v>7.6834199884459844E-2</v>
      </c>
      <c r="BG53" s="33" t="str">
        <f>BG18</f>
        <v>OPAP</v>
      </c>
      <c r="BR53" s="5" t="str">
        <f>BR18</f>
        <v>OPAP</v>
      </c>
    </row>
    <row r="54" spans="4:70">
      <c r="O54" s="42"/>
      <c r="P54" s="33" t="str">
        <f>P10</f>
        <v>DAIMLER</v>
      </c>
      <c r="Q54" s="43"/>
      <c r="R54" s="42"/>
      <c r="S54" s="42"/>
      <c r="T54" s="42"/>
      <c r="U54" s="42"/>
      <c r="V54" s="42"/>
      <c r="W54" s="42"/>
      <c r="X54" s="42"/>
      <c r="Y54" s="42"/>
      <c r="Z54" s="42"/>
      <c r="AA54" s="33" t="str">
        <f t="shared" si="172"/>
        <v>SOLVAY</v>
      </c>
      <c r="AB54" s="44"/>
      <c r="AC54" s="44">
        <f t="shared" si="174"/>
        <v>0.17378551787351054</v>
      </c>
      <c r="AD54" s="44">
        <f t="shared" si="175"/>
        <v>0.15871921182266011</v>
      </c>
      <c r="AE54" s="44">
        <f t="shared" si="176"/>
        <v>0.16774861228713897</v>
      </c>
      <c r="AF54" s="44">
        <f t="shared" si="177"/>
        <v>0.17697112338191365</v>
      </c>
      <c r="AG54" s="44">
        <f t="shared" si="178"/>
        <v>0.19233449477351916</v>
      </c>
      <c r="AH54" s="44">
        <f t="shared" si="179"/>
        <v>0.18630061518685154</v>
      </c>
      <c r="AI54" s="44">
        <f t="shared" si="180"/>
        <v>0.18931425010995453</v>
      </c>
      <c r="AJ54" s="44">
        <f t="shared" si="181"/>
        <v>0.19237029315484355</v>
      </c>
      <c r="AK54" s="42"/>
      <c r="AL54" s="33" t="str">
        <f t="shared" si="182"/>
        <v>SOLVAY</v>
      </c>
      <c r="AM54" s="44"/>
      <c r="AN54" s="44">
        <f t="shared" si="184"/>
        <v>6.4619615032080663E-2</v>
      </c>
      <c r="AO54" s="44">
        <f t="shared" si="185"/>
        <v>2.0591133004926109E-2</v>
      </c>
      <c r="AP54" s="44">
        <f t="shared" si="186"/>
        <v>7.5265782293724715E-3</v>
      </c>
      <c r="AQ54" s="44">
        <f t="shared" si="187"/>
        <v>3.6752059382637821E-2</v>
      </c>
      <c r="AR54" s="44">
        <f t="shared" si="188"/>
        <v>6.1821801891488302E-2</v>
      </c>
      <c r="AS54" s="44">
        <f t="shared" si="189"/>
        <v>9.7419887980901662E-2</v>
      </c>
      <c r="AT54" s="44">
        <f t="shared" si="190"/>
        <v>6.8721595074036065E-2</v>
      </c>
      <c r="AU54" s="44">
        <f t="shared" si="191"/>
        <v>7.3151551727291014E-2</v>
      </c>
      <c r="BG54" s="33" t="str">
        <f>BG10</f>
        <v>DAIMLER</v>
      </c>
      <c r="BR54" s="5" t="str">
        <f>BR10</f>
        <v>DAIMLER</v>
      </c>
    </row>
    <row r="55" spans="4:70">
      <c r="O55" s="42"/>
      <c r="P55" s="33" t="str">
        <f>P9</f>
        <v>BMW</v>
      </c>
      <c r="Q55" s="43"/>
      <c r="R55" s="42"/>
      <c r="S55" s="42"/>
      <c r="T55" s="42"/>
      <c r="U55" s="42"/>
      <c r="V55" s="42"/>
      <c r="W55" s="42"/>
      <c r="X55" s="42"/>
      <c r="Y55" s="42"/>
      <c r="Z55" s="42"/>
      <c r="AA55" s="33" t="str">
        <f t="shared" si="172"/>
        <v>VOLKSWAGEN</v>
      </c>
      <c r="AB55" s="44">
        <f t="shared" si="173"/>
        <v>0.11180705046536586</v>
      </c>
      <c r="AC55" s="44">
        <f t="shared" si="174"/>
        <v>0.10331333430214454</v>
      </c>
      <c r="AD55" s="44">
        <f t="shared" si="175"/>
        <v>0.10453435664722573</v>
      </c>
      <c r="AE55" s="44">
        <f t="shared" si="176"/>
        <v>0.11409773879026761</v>
      </c>
      <c r="AF55" s="44">
        <f t="shared" si="177"/>
        <v>3.3972076196936297E-2</v>
      </c>
      <c r="AG55" s="44">
        <f t="shared" si="178"/>
        <v>8.7445401280452167E-2</v>
      </c>
      <c r="AH55" s="44">
        <f t="shared" si="179"/>
        <v>0.11311675813457486</v>
      </c>
      <c r="AI55" s="44">
        <f t="shared" si="180"/>
        <v>0.11311678075088155</v>
      </c>
      <c r="AJ55" s="44">
        <f t="shared" si="181"/>
        <v>0.11311666330848277</v>
      </c>
      <c r="AK55" s="42"/>
      <c r="AL55" s="33" t="str">
        <f t="shared" si="182"/>
        <v>VOLKSWAGEN</v>
      </c>
      <c r="AM55" s="44">
        <f t="shared" si="183"/>
        <v>9.6706979546495792E-2</v>
      </c>
      <c r="AN55" s="44">
        <f t="shared" si="184"/>
        <v>0.11271253295688098</v>
      </c>
      <c r="AO55" s="44">
        <f t="shared" si="185"/>
        <v>4.6018669387382173E-2</v>
      </c>
      <c r="AP55" s="44">
        <f t="shared" si="186"/>
        <v>5.3576544270910513E-2</v>
      </c>
      <c r="AQ55" s="44">
        <f t="shared" si="187"/>
        <v>-7.4520000753678893E-3</v>
      </c>
      <c r="AR55" s="44">
        <f t="shared" si="188"/>
        <v>2.3675937901291959E-2</v>
      </c>
      <c r="AS55" s="44">
        <f t="shared" si="189"/>
        <v>4.921927155131306E-2</v>
      </c>
      <c r="AT55" s="44">
        <f t="shared" si="190"/>
        <v>4.9989628707736981E-2</v>
      </c>
      <c r="AU55" s="44">
        <f t="shared" si="191"/>
        <v>5.0977231513197663E-2</v>
      </c>
      <c r="BG55" s="33" t="str">
        <f>BG9</f>
        <v>BMW</v>
      </c>
      <c r="BR55" s="5" t="str">
        <f>BR9</f>
        <v>BMW</v>
      </c>
    </row>
    <row r="56" spans="4:70">
      <c r="O56" s="42"/>
      <c r="P56" s="33" t="str">
        <f>P21</f>
        <v>SARANTIS</v>
      </c>
      <c r="Q56" s="43"/>
      <c r="R56" s="42"/>
      <c r="S56" s="42"/>
      <c r="T56" s="42"/>
      <c r="U56" s="42"/>
      <c r="V56" s="42"/>
      <c r="W56" s="42"/>
      <c r="X56" s="42"/>
      <c r="Y56" s="42"/>
      <c r="Z56" s="42"/>
      <c r="AA56" s="33" t="str">
        <f t="shared" si="172"/>
        <v>VOLVO (**)</v>
      </c>
      <c r="AB56" s="44">
        <f t="shared" si="173"/>
        <v>0.13175047604932225</v>
      </c>
      <c r="AC56" s="44">
        <f t="shared" si="174"/>
        <v>0.10948121168457778</v>
      </c>
      <c r="AD56" s="44">
        <f t="shared" si="175"/>
        <v>9.0088107342767648E-2</v>
      </c>
      <c r="AE56" s="44">
        <f t="shared" si="176"/>
        <v>7.6883384932920532E-2</v>
      </c>
      <c r="AF56" s="44">
        <f t="shared" si="177"/>
        <v>0.12839383709581939</v>
      </c>
      <c r="AG56" s="44">
        <f t="shared" si="178"/>
        <v>0.12450565392793975</v>
      </c>
      <c r="AH56" s="44">
        <f t="shared" si="179"/>
        <v>0.14098963996797592</v>
      </c>
      <c r="AI56" s="44">
        <f t="shared" si="180"/>
        <v>0.15448306571312911</v>
      </c>
      <c r="AJ56" s="44">
        <f t="shared" si="181"/>
        <v>0.14098951837601167</v>
      </c>
      <c r="AK56" s="42"/>
      <c r="AL56" s="33" t="str">
        <f t="shared" si="182"/>
        <v>VOLVO (**)</v>
      </c>
      <c r="AM56" s="44">
        <f t="shared" si="183"/>
        <v>5.7193580503081834E-2</v>
      </c>
      <c r="AN56" s="44">
        <f t="shared" si="184"/>
        <v>3.7223078308551302E-2</v>
      </c>
      <c r="AO56" s="44">
        <f t="shared" si="185"/>
        <v>1.3142739764215653E-2</v>
      </c>
      <c r="AP56" s="44">
        <f t="shared" si="186"/>
        <v>7.4183242150501153E-3</v>
      </c>
      <c r="AQ56" s="44">
        <f t="shared" si="187"/>
        <v>4.8183287202214292E-2</v>
      </c>
      <c r="AR56" s="44">
        <f t="shared" si="188"/>
        <v>4.354551296064442E-2</v>
      </c>
      <c r="AS56" s="44">
        <f t="shared" si="189"/>
        <v>6.267699881702056E-2</v>
      </c>
      <c r="AT56" s="44">
        <f t="shared" si="190"/>
        <v>7.0435838618270144E-2</v>
      </c>
      <c r="AU56" s="44">
        <f t="shared" si="191"/>
        <v>7.2575295210295876E-2</v>
      </c>
      <c r="BG56" s="33" t="str">
        <f>BG21</f>
        <v>SARANTIS</v>
      </c>
      <c r="BR56" s="5" t="str">
        <f>BR21</f>
        <v>SARANTIS</v>
      </c>
    </row>
    <row r="57" spans="4:70">
      <c r="O57" s="42"/>
      <c r="P57" s="33">
        <f t="shared" ref="P57:P63" si="195">P26</f>
        <v>0</v>
      </c>
      <c r="Q57" s="43"/>
      <c r="R57" s="42"/>
      <c r="S57" s="42"/>
      <c r="T57" s="42"/>
      <c r="U57" s="42"/>
      <c r="V57" s="42"/>
      <c r="W57" s="42"/>
      <c r="X57" s="42"/>
      <c r="Y57" s="42"/>
      <c r="Z57" s="42"/>
      <c r="AA57" s="33">
        <f t="shared" si="172"/>
        <v>0</v>
      </c>
      <c r="AB57" s="44"/>
      <c r="AC57" s="44"/>
      <c r="AD57" s="44"/>
      <c r="AE57" s="44"/>
      <c r="AF57" s="44"/>
      <c r="AG57" s="44"/>
      <c r="AH57" s="44"/>
      <c r="AI57" s="44"/>
      <c r="AJ57" s="44"/>
      <c r="AK57" s="42"/>
      <c r="AL57" s="33">
        <f t="shared" si="182"/>
        <v>0</v>
      </c>
      <c r="AM57" s="44"/>
      <c r="AN57" s="44"/>
      <c r="AO57" s="44"/>
      <c r="AP57" s="44"/>
      <c r="AQ57" s="44"/>
      <c r="AR57" s="44"/>
      <c r="AS57" s="44"/>
      <c r="AT57" s="44"/>
      <c r="AU57" s="44"/>
      <c r="BG57" s="33">
        <f t="shared" ref="BG57:BG63" si="196">BG26</f>
        <v>0</v>
      </c>
      <c r="BR57" s="5">
        <f t="shared" ref="BR57:BR63" si="197">BR26</f>
        <v>0</v>
      </c>
    </row>
    <row r="58" spans="4:70">
      <c r="O58" s="42"/>
      <c r="P58" s="33">
        <f>P27</f>
        <v>0</v>
      </c>
      <c r="Q58" s="43"/>
      <c r="R58" s="42"/>
      <c r="S58" s="42"/>
      <c r="T58" s="42"/>
      <c r="U58" s="42"/>
      <c r="V58" s="42"/>
      <c r="W58" s="42"/>
      <c r="X58" s="42"/>
      <c r="Y58" s="42"/>
      <c r="Z58" s="42"/>
      <c r="AA58" s="33">
        <f t="shared" si="172"/>
        <v>0</v>
      </c>
      <c r="AB58" s="44"/>
      <c r="AC58" s="44"/>
      <c r="AD58" s="44"/>
      <c r="AE58" s="44"/>
      <c r="AF58" s="44"/>
      <c r="AG58" s="44"/>
      <c r="AH58" s="44"/>
      <c r="AI58" s="44"/>
      <c r="AJ58" s="44"/>
      <c r="AK58" s="42"/>
      <c r="AL58" s="33">
        <f t="shared" si="182"/>
        <v>0</v>
      </c>
      <c r="AM58" s="44"/>
      <c r="AN58" s="44"/>
      <c r="AO58" s="44"/>
      <c r="AP58" s="44"/>
      <c r="AQ58" s="44"/>
      <c r="AR58" s="44"/>
      <c r="AS58" s="44"/>
      <c r="AT58" s="44"/>
      <c r="AU58" s="44"/>
      <c r="BG58" s="33">
        <f>BG27</f>
        <v>0</v>
      </c>
      <c r="BR58" s="5">
        <f t="shared" si="197"/>
        <v>0</v>
      </c>
    </row>
    <row r="59" spans="4:70">
      <c r="O59" s="42"/>
      <c r="P59" s="33">
        <f t="shared" si="195"/>
        <v>0</v>
      </c>
      <c r="Q59" s="43"/>
      <c r="R59" s="42"/>
      <c r="S59" s="42"/>
      <c r="T59" s="42"/>
      <c r="U59" s="42"/>
      <c r="V59" s="42"/>
      <c r="W59" s="42"/>
      <c r="X59" s="42"/>
      <c r="Y59" s="42"/>
      <c r="Z59" s="42"/>
      <c r="AA59" s="33">
        <f t="shared" si="172"/>
        <v>0</v>
      </c>
      <c r="AB59" s="44"/>
      <c r="AC59" s="44"/>
      <c r="AD59" s="44"/>
      <c r="AE59" s="44"/>
      <c r="AF59" s="44"/>
      <c r="AG59" s="44"/>
      <c r="AH59" s="44"/>
      <c r="AI59" s="44"/>
      <c r="AJ59" s="44"/>
      <c r="AK59" s="42"/>
      <c r="AL59" s="33">
        <f t="shared" si="182"/>
        <v>0</v>
      </c>
      <c r="AM59" s="44"/>
      <c r="AN59" s="44"/>
      <c r="AO59" s="44"/>
      <c r="AP59" s="44"/>
      <c r="AQ59" s="44"/>
      <c r="AR59" s="44"/>
      <c r="AS59" s="44"/>
      <c r="AT59" s="44"/>
      <c r="AU59" s="44"/>
      <c r="BG59" s="33">
        <f t="shared" si="196"/>
        <v>0</v>
      </c>
      <c r="BR59" s="5">
        <f t="shared" si="197"/>
        <v>0</v>
      </c>
    </row>
    <row r="60" spans="4:70">
      <c r="O60" s="42"/>
      <c r="P60" s="33">
        <f t="shared" si="195"/>
        <v>0</v>
      </c>
      <c r="Q60" s="43"/>
      <c r="R60" s="42"/>
      <c r="S60" s="42"/>
      <c r="T60" s="42"/>
      <c r="U60" s="42"/>
      <c r="V60" s="42"/>
      <c r="W60" s="42"/>
      <c r="X60" s="42"/>
      <c r="Y60" s="42"/>
      <c r="Z60" s="42"/>
      <c r="AA60" s="33">
        <f t="shared" si="172"/>
        <v>0</v>
      </c>
      <c r="AB60" s="44"/>
      <c r="AC60" s="44"/>
      <c r="AD60" s="44"/>
      <c r="AE60" s="44"/>
      <c r="AF60" s="44"/>
      <c r="AG60" s="44"/>
      <c r="AH60" s="44"/>
      <c r="AI60" s="44"/>
      <c r="AJ60" s="44"/>
      <c r="AK60" s="42"/>
      <c r="AL60" s="33">
        <f t="shared" si="182"/>
        <v>0</v>
      </c>
      <c r="AM60" s="44"/>
      <c r="AN60" s="44"/>
      <c r="AO60" s="44"/>
      <c r="AP60" s="44"/>
      <c r="AQ60" s="44"/>
      <c r="AR60" s="44"/>
      <c r="AS60" s="44"/>
      <c r="AT60" s="44"/>
      <c r="AU60" s="44"/>
      <c r="BG60" s="33">
        <f t="shared" si="196"/>
        <v>0</v>
      </c>
      <c r="BR60" s="5">
        <f t="shared" si="197"/>
        <v>0</v>
      </c>
    </row>
    <row r="61" spans="4:70">
      <c r="O61" s="42"/>
      <c r="P61" s="33">
        <f t="shared" si="195"/>
        <v>0</v>
      </c>
      <c r="Q61" s="43"/>
      <c r="R61" s="42"/>
      <c r="S61" s="42"/>
      <c r="T61" s="42"/>
      <c r="U61" s="42"/>
      <c r="V61" s="42"/>
      <c r="W61" s="42"/>
      <c r="X61" s="42"/>
      <c r="Y61" s="42"/>
      <c r="Z61" s="42"/>
      <c r="AA61" s="33">
        <f t="shared" si="172"/>
        <v>0</v>
      </c>
      <c r="AB61" s="44"/>
      <c r="AC61" s="44"/>
      <c r="AD61" s="44"/>
      <c r="AE61" s="44"/>
      <c r="AF61" s="44"/>
      <c r="AG61" s="44"/>
      <c r="AH61" s="44"/>
      <c r="AI61" s="44"/>
      <c r="AJ61" s="44"/>
      <c r="AK61" s="42"/>
      <c r="AL61" s="33">
        <f t="shared" si="182"/>
        <v>0</v>
      </c>
      <c r="AM61" s="44"/>
      <c r="AN61" s="44"/>
      <c r="AO61" s="44"/>
      <c r="AP61" s="44"/>
      <c r="AQ61" s="44"/>
      <c r="AR61" s="44"/>
      <c r="AS61" s="44"/>
      <c r="AT61" s="44"/>
      <c r="AU61" s="44"/>
      <c r="BG61" s="33">
        <f t="shared" si="196"/>
        <v>0</v>
      </c>
      <c r="BR61" s="5">
        <f t="shared" si="197"/>
        <v>0</v>
      </c>
    </row>
    <row r="62" spans="4:70" hidden="1">
      <c r="O62" s="42"/>
      <c r="P62" s="33">
        <f t="shared" si="195"/>
        <v>0</v>
      </c>
      <c r="Q62" s="43"/>
      <c r="R62" s="42"/>
      <c r="S62" s="42"/>
      <c r="T62" s="42"/>
      <c r="U62" s="42"/>
      <c r="V62" s="42"/>
      <c r="W62" s="42"/>
      <c r="X62" s="42"/>
      <c r="Y62" s="42"/>
      <c r="Z62" s="42"/>
      <c r="AA62" s="33">
        <f t="shared" si="172"/>
        <v>0</v>
      </c>
      <c r="AB62" s="44"/>
      <c r="AC62" s="44"/>
      <c r="AD62" s="44"/>
      <c r="AE62" s="44"/>
      <c r="AF62" s="44"/>
      <c r="AG62" s="44"/>
      <c r="AH62" s="44"/>
      <c r="AI62" s="44"/>
      <c r="AJ62" s="44"/>
      <c r="AK62" s="42"/>
      <c r="AL62" s="33">
        <f t="shared" si="182"/>
        <v>0</v>
      </c>
      <c r="AM62" s="44"/>
      <c r="AN62" s="44"/>
      <c r="AO62" s="44"/>
      <c r="AP62" s="44"/>
      <c r="AQ62" s="44"/>
      <c r="AR62" s="44"/>
      <c r="AS62" s="44"/>
      <c r="AT62" s="44"/>
      <c r="AU62" s="44"/>
      <c r="BG62" s="33">
        <f t="shared" si="196"/>
        <v>0</v>
      </c>
      <c r="BR62" s="5">
        <f t="shared" si="197"/>
        <v>0</v>
      </c>
    </row>
    <row r="63" spans="4:70">
      <c r="O63" s="42"/>
      <c r="P63" s="33">
        <f t="shared" si="195"/>
        <v>0</v>
      </c>
      <c r="Q63" s="43"/>
      <c r="R63" s="42"/>
      <c r="S63" s="42"/>
      <c r="T63" s="42"/>
      <c r="U63" s="42"/>
      <c r="V63" s="42"/>
      <c r="W63" s="42"/>
      <c r="X63" s="42"/>
      <c r="Y63" s="42"/>
      <c r="Z63" s="42"/>
      <c r="AA63" s="33">
        <f t="shared" si="172"/>
        <v>0</v>
      </c>
      <c r="AB63" s="44"/>
      <c r="AC63" s="44"/>
      <c r="AD63" s="44"/>
      <c r="AE63" s="44"/>
      <c r="AF63" s="44"/>
      <c r="AG63" s="44"/>
      <c r="AH63" s="44"/>
      <c r="AI63" s="44"/>
      <c r="AJ63" s="44"/>
      <c r="AK63" s="42"/>
      <c r="AL63" s="33">
        <f t="shared" si="182"/>
        <v>0</v>
      </c>
      <c r="AM63" s="44"/>
      <c r="AN63" s="44"/>
      <c r="AO63" s="44"/>
      <c r="AP63" s="44"/>
      <c r="AQ63" s="44"/>
      <c r="AR63" s="44"/>
      <c r="AS63" s="44"/>
      <c r="AT63" s="44"/>
      <c r="AU63" s="44"/>
      <c r="BG63" s="33">
        <f t="shared" si="196"/>
        <v>0</v>
      </c>
      <c r="BR63" s="5">
        <f t="shared" si="197"/>
        <v>0</v>
      </c>
    </row>
    <row r="64" spans="4:70">
      <c r="O64" s="42"/>
      <c r="P64" s="43"/>
      <c r="Q64" s="43"/>
      <c r="R64" s="42"/>
      <c r="S64" s="42"/>
      <c r="T64" s="42"/>
      <c r="U64" s="42"/>
      <c r="V64" s="42"/>
      <c r="W64" s="42"/>
      <c r="X64" s="42"/>
      <c r="Y64" s="42"/>
      <c r="Z64" s="42"/>
      <c r="AA64" s="43"/>
      <c r="AB64" s="43"/>
      <c r="AC64" s="42"/>
      <c r="AD64" s="42"/>
      <c r="AE64" s="42"/>
      <c r="AF64" s="42"/>
      <c r="AG64" s="42"/>
      <c r="AH64" s="42"/>
      <c r="AI64" s="42"/>
      <c r="AJ64" s="42"/>
      <c r="AK64" s="42"/>
      <c r="AL64" s="43"/>
      <c r="AM64" s="43"/>
      <c r="AN64" s="42"/>
      <c r="AO64" s="42"/>
      <c r="AP64" s="42"/>
      <c r="AQ64" s="42"/>
      <c r="AR64" s="42"/>
      <c r="AS64" s="42"/>
      <c r="AT64" s="42"/>
      <c r="AU64" s="42"/>
      <c r="BG64" s="4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dimension ref="A1:A23"/>
  <sheetViews>
    <sheetView showGridLines="0" topLeftCell="A95" zoomScale="70" zoomScaleNormal="70" workbookViewId="0">
      <selection activeCell="H124" sqref="H124"/>
    </sheetView>
  </sheetViews>
  <sheetFormatPr defaultColWidth="9.140625" defaultRowHeight="15"/>
  <cols>
    <col min="1" max="16384" width="9.140625" style="3"/>
  </cols>
  <sheetData>
    <row r="1" ht="14.25" customHeight="1"/>
    <row r="2" ht="14.25" customHeight="1"/>
    <row r="3" ht="14.25" customHeight="1"/>
    <row r="4" ht="14.25" customHeight="1"/>
    <row r="5" ht="14.25" customHeight="1"/>
    <row r="6" s="4" customFormat="1" ht="40.5" customHeight="1"/>
    <row r="7" ht="14.25" customHeight="1"/>
    <row r="20" ht="15" customHeight="1"/>
    <row r="22" ht="14.25" customHeight="1"/>
    <row r="23" ht="15" customHeight="1"/>
  </sheetData>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4</vt:i4>
      </vt:variant>
    </vt:vector>
  </HeadingPairs>
  <TitlesOfParts>
    <vt:vector size="4" baseType="lpstr">
      <vt:lpstr>Introduction</vt:lpstr>
      <vt:lpstr>Synopsis</vt:lpstr>
      <vt:lpstr>European Equities Estimates VRS</vt:lpstr>
      <vt:lpstr>Blank</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Nicholas Georgiadis</cp:lastModifiedBy>
  <cp:lastPrinted>2013-05-28T13:08:22Z</cp:lastPrinted>
  <dcterms:created xsi:type="dcterms:W3CDTF">2012-10-16T11:26:25Z</dcterms:created>
  <dcterms:modified xsi:type="dcterms:W3CDTF">2018-08-16T15:02:12Z</dcterms:modified>
</cp:coreProperties>
</file>