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5" windowWidth="18975" windowHeight="8130" tabRatio="622"/>
  </bookViews>
  <sheets>
    <sheet name="Greek Equities" sheetId="4" r:id="rId1"/>
  </sheets>
  <calcPr calcId="125725"/>
</workbook>
</file>

<file path=xl/calcChain.xml><?xml version="1.0" encoding="utf-8"?>
<calcChain xmlns="http://schemas.openxmlformats.org/spreadsheetml/2006/main">
  <c r="AM32" i="4"/>
  <c r="AL32"/>
  <c r="AK32"/>
  <c r="AJ32"/>
  <c r="AM31"/>
  <c r="AL31"/>
  <c r="AK31"/>
  <c r="AJ31"/>
  <c r="AM30"/>
  <c r="AL30"/>
  <c r="AK30"/>
  <c r="AJ30"/>
  <c r="AM29"/>
  <c r="AL29"/>
  <c r="AK29"/>
  <c r="AJ29"/>
  <c r="AI32"/>
  <c r="AI31"/>
  <c r="AI30"/>
  <c r="AI29"/>
  <c r="AM28"/>
  <c r="AL28"/>
  <c r="AK28"/>
  <c r="AJ28"/>
  <c r="AI28"/>
  <c r="AI27"/>
  <c r="L5"/>
  <c r="M5" s="1"/>
  <c r="AV22"/>
  <c r="AV23"/>
  <c r="AV24"/>
  <c r="AV25"/>
  <c r="AV26"/>
  <c r="AV27"/>
  <c r="AV28"/>
  <c r="AV29"/>
  <c r="AV30"/>
  <c r="AV31"/>
  <c r="AV32"/>
  <c r="AV9"/>
  <c r="AV10"/>
  <c r="AV11"/>
  <c r="AV12"/>
  <c r="AV13"/>
  <c r="AV14"/>
  <c r="AV15"/>
  <c r="AV16"/>
  <c r="AV17"/>
  <c r="AV18"/>
  <c r="AV19"/>
  <c r="AV20"/>
  <c r="AV21"/>
  <c r="AV8"/>
  <c r="AU32"/>
  <c r="BA32" s="1"/>
  <c r="BU32" s="1"/>
  <c r="O32"/>
  <c r="M32"/>
  <c r="BS32" s="1"/>
  <c r="AU31"/>
  <c r="BA31" s="1"/>
  <c r="BU31" s="1"/>
  <c r="O31"/>
  <c r="M31"/>
  <c r="BR31" s="1"/>
  <c r="AU30"/>
  <c r="BA30" s="1"/>
  <c r="BU30" s="1"/>
  <c r="O30"/>
  <c r="M30"/>
  <c r="BS30" s="1"/>
  <c r="AU29"/>
  <c r="BA29" s="1"/>
  <c r="BU29" s="1"/>
  <c r="O29"/>
  <c r="M29"/>
  <c r="BR29" s="1"/>
  <c r="BA28"/>
  <c r="BU28" s="1"/>
  <c r="AU28"/>
  <c r="O28"/>
  <c r="M28"/>
  <c r="BO28" s="1"/>
  <c r="BF28" l="1"/>
  <c r="BK28"/>
  <c r="BF30"/>
  <c r="BK30"/>
  <c r="BP30"/>
  <c r="BF32"/>
  <c r="BK32"/>
  <c r="BP32"/>
  <c r="BD28"/>
  <c r="BI28"/>
  <c r="BM28"/>
  <c r="BD30"/>
  <c r="BI30"/>
  <c r="BM30"/>
  <c r="BR30"/>
  <c r="BD32"/>
  <c r="BI32"/>
  <c r="BM32"/>
  <c r="BR32"/>
  <c r="BE29"/>
  <c r="BJ29"/>
  <c r="BO29"/>
  <c r="BS29"/>
  <c r="BC31"/>
  <c r="BE31"/>
  <c r="BG31"/>
  <c r="BJ31"/>
  <c r="BL31"/>
  <c r="BO31"/>
  <c r="BQ31"/>
  <c r="BS31"/>
  <c r="BC29"/>
  <c r="BG29"/>
  <c r="BL29"/>
  <c r="BQ29"/>
  <c r="BC28"/>
  <c r="BE28"/>
  <c r="BG28"/>
  <c r="BJ28"/>
  <c r="BL28"/>
  <c r="BD29"/>
  <c r="BF29"/>
  <c r="BI29"/>
  <c r="BK29"/>
  <c r="BM29"/>
  <c r="BP29"/>
  <c r="BC30"/>
  <c r="BE30"/>
  <c r="BG30"/>
  <c r="BJ30"/>
  <c r="BL30"/>
  <c r="BO30"/>
  <c r="BQ30"/>
  <c r="BD31"/>
  <c r="BF31"/>
  <c r="BI31"/>
  <c r="BK31"/>
  <c r="BM31"/>
  <c r="BP31"/>
  <c r="BC32"/>
  <c r="BE32"/>
  <c r="BG32"/>
  <c r="BJ32"/>
  <c r="BL32"/>
  <c r="BO32"/>
  <c r="BQ32"/>
  <c r="L27" l="1"/>
  <c r="AK27" s="1"/>
  <c r="M10"/>
  <c r="BQ10" s="1"/>
  <c r="AJ9"/>
  <c r="AK9"/>
  <c r="AL9"/>
  <c r="AM9"/>
  <c r="AJ10"/>
  <c r="AK10"/>
  <c r="AL10"/>
  <c r="AM10"/>
  <c r="AJ11"/>
  <c r="AK11"/>
  <c r="AL11"/>
  <c r="AM11"/>
  <c r="AJ13"/>
  <c r="AK13"/>
  <c r="AL13"/>
  <c r="AM13"/>
  <c r="AJ15"/>
  <c r="AK15"/>
  <c r="AL15"/>
  <c r="AM15"/>
  <c r="AJ16"/>
  <c r="AK16"/>
  <c r="AL16"/>
  <c r="AM16"/>
  <c r="AJ17"/>
  <c r="AK17"/>
  <c r="AL17"/>
  <c r="AM17"/>
  <c r="AJ18"/>
  <c r="AK18"/>
  <c r="AL18"/>
  <c r="AM18"/>
  <c r="AJ21"/>
  <c r="AK21"/>
  <c r="AL21"/>
  <c r="AM21"/>
  <c r="AJ27"/>
  <c r="AL27"/>
  <c r="AI21"/>
  <c r="AI18"/>
  <c r="AI17"/>
  <c r="AI16"/>
  <c r="AI15"/>
  <c r="AI13"/>
  <c r="AI11"/>
  <c r="AI10"/>
  <c r="AI9"/>
  <c r="AU26"/>
  <c r="BA26" s="1"/>
  <c r="BU26" s="1"/>
  <c r="AU25"/>
  <c r="BA25" s="1"/>
  <c r="BU25" s="1"/>
  <c r="AU24"/>
  <c r="BA24" s="1"/>
  <c r="BU24" s="1"/>
  <c r="AU23"/>
  <c r="BA23" s="1"/>
  <c r="BU23" s="1"/>
  <c r="AU22"/>
  <c r="BA22" s="1"/>
  <c r="BU22" s="1"/>
  <c r="AU20"/>
  <c r="BA20" s="1"/>
  <c r="BU20" s="1"/>
  <c r="AU19"/>
  <c r="BA19" s="1"/>
  <c r="BU19" s="1"/>
  <c r="AU14"/>
  <c r="BA14" s="1"/>
  <c r="BU14" s="1"/>
  <c r="AU12"/>
  <c r="BA12" s="1"/>
  <c r="BU12" s="1"/>
  <c r="AU27"/>
  <c r="BA27" s="1"/>
  <c r="BU27" s="1"/>
  <c r="AU21"/>
  <c r="BA21" s="1"/>
  <c r="BU21" s="1"/>
  <c r="AU18"/>
  <c r="BA18" s="1"/>
  <c r="BU18" s="1"/>
  <c r="AU17"/>
  <c r="BA17" s="1"/>
  <c r="BU17" s="1"/>
  <c r="AU16"/>
  <c r="BA16" s="1"/>
  <c r="BU16" s="1"/>
  <c r="AU15"/>
  <c r="BA15" s="1"/>
  <c r="BU15" s="1"/>
  <c r="AU13"/>
  <c r="BA13" s="1"/>
  <c r="BU13" s="1"/>
  <c r="AU11"/>
  <c r="BA11" s="1"/>
  <c r="BU11" s="1"/>
  <c r="AU10"/>
  <c r="BA10" s="1"/>
  <c r="BU10" s="1"/>
  <c r="AU9"/>
  <c r="BA9" s="1"/>
  <c r="BU9" s="1"/>
  <c r="AU8"/>
  <c r="BA8" s="1"/>
  <c r="BU8" s="1"/>
  <c r="B9"/>
  <c r="B10" s="1"/>
  <c r="B11" s="1"/>
  <c r="B12" s="1"/>
  <c r="B13" s="1"/>
  <c r="B14" s="1"/>
  <c r="B15" s="1"/>
  <c r="B16" s="1"/>
  <c r="B17" s="1"/>
  <c r="B18" s="1"/>
  <c r="B19" s="1"/>
  <c r="B20" s="1"/>
  <c r="B21" s="1"/>
  <c r="B22" s="1"/>
  <c r="B23" s="1"/>
  <c r="B24" s="1"/>
  <c r="B25" s="1"/>
  <c r="B26" s="1"/>
  <c r="B27" s="1"/>
  <c r="B28" s="1"/>
  <c r="B29" s="1"/>
  <c r="B30" s="1"/>
  <c r="B31" s="1"/>
  <c r="B32" s="1"/>
  <c r="M25"/>
  <c r="BQ25" s="1"/>
  <c r="M8"/>
  <c r="BP8" s="1"/>
  <c r="M26"/>
  <c r="BQ26" s="1"/>
  <c r="M21"/>
  <c r="BQ21" s="1"/>
  <c r="M16"/>
  <c r="BQ16" s="1"/>
  <c r="M11"/>
  <c r="BQ11" s="1"/>
  <c r="M18"/>
  <c r="BQ18" s="1"/>
  <c r="M13"/>
  <c r="BQ13" s="1"/>
  <c r="M17"/>
  <c r="BQ17" s="1"/>
  <c r="M22"/>
  <c r="BP22" s="1"/>
  <c r="M24"/>
  <c r="BP24" s="1"/>
  <c r="M12"/>
  <c r="BQ12" s="1"/>
  <c r="M20"/>
  <c r="BQ20" s="1"/>
  <c r="M15"/>
  <c r="BP15" s="1"/>
  <c r="M9"/>
  <c r="BQ9" s="1"/>
  <c r="M23"/>
  <c r="BQ23" s="1"/>
  <c r="M14"/>
  <c r="BQ14" s="1"/>
  <c r="M19"/>
  <c r="BQ19" s="1"/>
  <c r="O25"/>
  <c r="O8"/>
  <c r="O27"/>
  <c r="O26"/>
  <c r="O21"/>
  <c r="O16"/>
  <c r="O11"/>
  <c r="O18"/>
  <c r="O13"/>
  <c r="O17"/>
  <c r="O22"/>
  <c r="O24"/>
  <c r="O12"/>
  <c r="O20"/>
  <c r="O15"/>
  <c r="O9"/>
  <c r="O23"/>
  <c r="O10"/>
  <c r="O14"/>
  <c r="O19"/>
  <c r="BG8" l="1"/>
  <c r="BC22"/>
  <c r="BE22"/>
  <c r="BO8"/>
  <c r="BM22"/>
  <c r="BM8"/>
  <c r="BS22"/>
  <c r="BS8"/>
  <c r="BE8"/>
  <c r="BG22"/>
  <c r="BI8"/>
  <c r="BO22"/>
  <c r="BK22"/>
  <c r="BK8"/>
  <c r="BQ22"/>
  <c r="BQ8"/>
  <c r="BC26"/>
  <c r="BG26"/>
  <c r="BE26"/>
  <c r="BL26"/>
  <c r="BJ26"/>
  <c r="BR26"/>
  <c r="BP26"/>
  <c r="BF26"/>
  <c r="BD26"/>
  <c r="BI26"/>
  <c r="BO26"/>
  <c r="BM26"/>
  <c r="BK26"/>
  <c r="BS26"/>
  <c r="BG25"/>
  <c r="BE25"/>
  <c r="BO25"/>
  <c r="BL25"/>
  <c r="BJ25"/>
  <c r="BR25"/>
  <c r="BP25"/>
  <c r="BC25"/>
  <c r="BF25"/>
  <c r="BD25"/>
  <c r="BI25"/>
  <c r="BM25"/>
  <c r="BK25"/>
  <c r="BS25"/>
  <c r="BF24"/>
  <c r="BD24"/>
  <c r="BI24"/>
  <c r="BO24"/>
  <c r="BM24"/>
  <c r="BK24"/>
  <c r="BS24"/>
  <c r="BQ24"/>
  <c r="BC24"/>
  <c r="BG24"/>
  <c r="BE24"/>
  <c r="BL24"/>
  <c r="BJ24"/>
  <c r="BR24"/>
  <c r="BG23"/>
  <c r="BE23"/>
  <c r="BO23"/>
  <c r="BL23"/>
  <c r="BJ23"/>
  <c r="BR23"/>
  <c r="BP23"/>
  <c r="BC23"/>
  <c r="BF23"/>
  <c r="BD23"/>
  <c r="BI23"/>
  <c r="BM23"/>
  <c r="BK23"/>
  <c r="BS23"/>
  <c r="BF22"/>
  <c r="BD22"/>
  <c r="BI22"/>
  <c r="BL22"/>
  <c r="BJ22"/>
  <c r="BR22"/>
  <c r="BC21"/>
  <c r="BF21"/>
  <c r="BD21"/>
  <c r="BI21"/>
  <c r="BO21"/>
  <c r="BL21"/>
  <c r="BJ21"/>
  <c r="BR21"/>
  <c r="BP21"/>
  <c r="BG21"/>
  <c r="BE21"/>
  <c r="BM21"/>
  <c r="BK21"/>
  <c r="BS21"/>
  <c r="BF20"/>
  <c r="BD20"/>
  <c r="BI20"/>
  <c r="BL20"/>
  <c r="BJ20"/>
  <c r="BR20"/>
  <c r="BP20"/>
  <c r="BC20"/>
  <c r="BG20"/>
  <c r="BE20"/>
  <c r="BO20"/>
  <c r="BM20"/>
  <c r="BK20"/>
  <c r="BS20"/>
  <c r="BC19"/>
  <c r="BF19"/>
  <c r="BD19"/>
  <c r="BI19"/>
  <c r="BO19"/>
  <c r="BL19"/>
  <c r="BJ19"/>
  <c r="BR19"/>
  <c r="BP19"/>
  <c r="BG19"/>
  <c r="BE19"/>
  <c r="BM19"/>
  <c r="BK19"/>
  <c r="BS19"/>
  <c r="BF18"/>
  <c r="BD18"/>
  <c r="BI18"/>
  <c r="BL18"/>
  <c r="BJ18"/>
  <c r="BR18"/>
  <c r="BP18"/>
  <c r="BC18"/>
  <c r="BG18"/>
  <c r="BE18"/>
  <c r="BO18"/>
  <c r="BM18"/>
  <c r="BK18"/>
  <c r="BS18"/>
  <c r="BC17"/>
  <c r="BF17"/>
  <c r="BD17"/>
  <c r="BI17"/>
  <c r="BO17"/>
  <c r="BL17"/>
  <c r="BJ17"/>
  <c r="BR17"/>
  <c r="BP17"/>
  <c r="BG17"/>
  <c r="BE17"/>
  <c r="BM17"/>
  <c r="BK17"/>
  <c r="BS17"/>
  <c r="BF16"/>
  <c r="BD16"/>
  <c r="BI16"/>
  <c r="BL16"/>
  <c r="BJ16"/>
  <c r="BR16"/>
  <c r="BP16"/>
  <c r="BC16"/>
  <c r="BG16"/>
  <c r="BE16"/>
  <c r="BO16"/>
  <c r="BM16"/>
  <c r="BK16"/>
  <c r="BS16"/>
  <c r="BG15"/>
  <c r="BE15"/>
  <c r="BM15"/>
  <c r="BK15"/>
  <c r="BS15"/>
  <c r="BQ15"/>
  <c r="BC15"/>
  <c r="BF15"/>
  <c r="BD15"/>
  <c r="BI15"/>
  <c r="BO15"/>
  <c r="BL15"/>
  <c r="BJ15"/>
  <c r="BR15"/>
  <c r="BF14"/>
  <c r="BD14"/>
  <c r="BI14"/>
  <c r="BL14"/>
  <c r="BJ14"/>
  <c r="BR14"/>
  <c r="BP14"/>
  <c r="BC14"/>
  <c r="BG14"/>
  <c r="BE14"/>
  <c r="BO14"/>
  <c r="BM14"/>
  <c r="BK14"/>
  <c r="BS14"/>
  <c r="BC13"/>
  <c r="BF13"/>
  <c r="BD13"/>
  <c r="BI13"/>
  <c r="BO13"/>
  <c r="BL13"/>
  <c r="BJ13"/>
  <c r="BR13"/>
  <c r="BP13"/>
  <c r="BG13"/>
  <c r="BE13"/>
  <c r="BM13"/>
  <c r="BK13"/>
  <c r="BS13"/>
  <c r="BF12"/>
  <c r="BD12"/>
  <c r="BI12"/>
  <c r="BL12"/>
  <c r="BJ12"/>
  <c r="BR12"/>
  <c r="BP12"/>
  <c r="BC12"/>
  <c r="BG12"/>
  <c r="BE12"/>
  <c r="BO12"/>
  <c r="BM12"/>
  <c r="BK12"/>
  <c r="BS12"/>
  <c r="BC11"/>
  <c r="BF11"/>
  <c r="BD11"/>
  <c r="BI11"/>
  <c r="BO11"/>
  <c r="BL11"/>
  <c r="BJ11"/>
  <c r="BR11"/>
  <c r="BP11"/>
  <c r="BG11"/>
  <c r="BE11"/>
  <c r="BM11"/>
  <c r="BK11"/>
  <c r="BS11"/>
  <c r="BF10"/>
  <c r="BD10"/>
  <c r="BI10"/>
  <c r="BL10"/>
  <c r="BJ10"/>
  <c r="BR10"/>
  <c r="BP10"/>
  <c r="BC10"/>
  <c r="BG10"/>
  <c r="BE10"/>
  <c r="BO10"/>
  <c r="BM10"/>
  <c r="BK10"/>
  <c r="BS10"/>
  <c r="BC9"/>
  <c r="BF9"/>
  <c r="BD9"/>
  <c r="BI9"/>
  <c r="BO9"/>
  <c r="BL9"/>
  <c r="BJ9"/>
  <c r="BR9"/>
  <c r="BP9"/>
  <c r="BG9"/>
  <c r="BE9"/>
  <c r="BM9"/>
  <c r="BK9"/>
  <c r="BS9"/>
  <c r="BF8"/>
  <c r="BD8"/>
  <c r="BC8"/>
  <c r="BL8"/>
  <c r="BJ8"/>
  <c r="BR8"/>
  <c r="M27"/>
  <c r="AM27"/>
  <c r="BS28" l="1"/>
  <c r="BQ28"/>
  <c r="BR28"/>
  <c r="BP28"/>
  <c r="BQ27"/>
  <c r="BS27"/>
  <c r="BK27"/>
  <c r="BM27"/>
  <c r="BI27"/>
  <c r="BD27"/>
  <c r="BF27"/>
  <c r="BC27"/>
  <c r="BP27"/>
  <c r="BR27"/>
  <c r="BJ27"/>
  <c r="BL27"/>
  <c r="BO27"/>
  <c r="BE27"/>
  <c r="BG27"/>
</calcChain>
</file>

<file path=xl/sharedStrings.xml><?xml version="1.0" encoding="utf-8"?>
<sst xmlns="http://schemas.openxmlformats.org/spreadsheetml/2006/main" count="226" uniqueCount="169">
  <si>
    <t>MLS</t>
  </si>
  <si>
    <t>SARANTIS</t>
  </si>
  <si>
    <t>FG EUROPE</t>
  </si>
  <si>
    <t>TITAN</t>
  </si>
  <si>
    <t>OLP</t>
  </si>
  <si>
    <t>HELLENIC CABLES</t>
  </si>
  <si>
    <t>MEVACO</t>
  </si>
  <si>
    <t>IASO</t>
  </si>
  <si>
    <t>OPAP</t>
  </si>
  <si>
    <t>MOTOR OIL</t>
  </si>
  <si>
    <t>FOLLI FOLLIE</t>
  </si>
  <si>
    <t>OTE</t>
  </si>
  <si>
    <t>FOURLIS</t>
  </si>
  <si>
    <t>INTRALOT</t>
  </si>
  <si>
    <t>ΟΛΠ</t>
  </si>
  <si>
    <t>ΠΛΑΘ</t>
  </si>
  <si>
    <t>ΤΙΤΚ</t>
  </si>
  <si>
    <t>ΕΦΤΖΙ</t>
  </si>
  <si>
    <t>ΣΑΡ</t>
  </si>
  <si>
    <t>ΜΛΣ</t>
  </si>
  <si>
    <t>ΚΟΡΡΕΣ</t>
  </si>
  <si>
    <t>ΕΛΚΑ</t>
  </si>
  <si>
    <t>ΜΕΒΑ</t>
  </si>
  <si>
    <t>ΙΑΣΩ</t>
  </si>
  <si>
    <t>ΚΡΙ</t>
  </si>
  <si>
    <t>ΟΠΑΠ</t>
  </si>
  <si>
    <t>ΔΕΗ</t>
  </si>
  <si>
    <t>ΕΛΠΕ</t>
  </si>
  <si>
    <t>ΜΟΗ</t>
  </si>
  <si>
    <t>ΜΠΕΛΑ</t>
  </si>
  <si>
    <t>ΦΟΛΙ</t>
  </si>
  <si>
    <t>ΟΤΕ</t>
  </si>
  <si>
    <t>ΦΡΛΚ</t>
  </si>
  <si>
    <t>ΙΝΛΟΤ</t>
  </si>
  <si>
    <t>REUTERS</t>
  </si>
  <si>
    <t>BLOOMBERG</t>
  </si>
  <si>
    <t>REUTERS TICKER</t>
  </si>
  <si>
    <t>BLOOMBERG TICKER</t>
  </si>
  <si>
    <t>MLS Multimedia SA</t>
  </si>
  <si>
    <t>MLSr.AT</t>
  </si>
  <si>
    <t>ATHENS STOCK EXCHANGE</t>
  </si>
  <si>
    <t>MLS:GA</t>
  </si>
  <si>
    <t>Sarantis SA</t>
  </si>
  <si>
    <t>SAR:GA</t>
  </si>
  <si>
    <t>Gr Sarantis SA</t>
  </si>
  <si>
    <t>SRSr.AT</t>
  </si>
  <si>
    <t>FG Europe SA</t>
  </si>
  <si>
    <t>ESKr.AT</t>
  </si>
  <si>
    <t>FGE:GA</t>
  </si>
  <si>
    <t>Titan Cement Company SA</t>
  </si>
  <si>
    <t>TTNr.AT</t>
  </si>
  <si>
    <t>Titan Cement Co SA</t>
  </si>
  <si>
    <t>TITK:GA</t>
  </si>
  <si>
    <t>Thrace Plastics Co SA</t>
  </si>
  <si>
    <t>THRr.AT</t>
  </si>
  <si>
    <t>PLAT:GA</t>
  </si>
  <si>
    <t>Piraeus Port Authority</t>
  </si>
  <si>
    <t>PPA:GA</t>
  </si>
  <si>
    <t>Piraeus Port Authority SA</t>
  </si>
  <si>
    <t>OLPr.AT</t>
  </si>
  <si>
    <t>KORRES</t>
  </si>
  <si>
    <t>Korres Natural Products SA</t>
  </si>
  <si>
    <t>KRRr.AT</t>
  </si>
  <si>
    <t>Korres Natural Products</t>
  </si>
  <si>
    <t>KORRES:GA</t>
  </si>
  <si>
    <t>Hellenic Cables SA</t>
  </si>
  <si>
    <t>ELKA:GA</t>
  </si>
  <si>
    <t>HCAr.AT</t>
  </si>
  <si>
    <t>Mevaco SA</t>
  </si>
  <si>
    <t>MEVr.AT</t>
  </si>
  <si>
    <t>MEVA:GA</t>
  </si>
  <si>
    <t>Iaso SA</t>
  </si>
  <si>
    <t>IASO:GA</t>
  </si>
  <si>
    <t>Kri Kri Milk Industry SA</t>
  </si>
  <si>
    <t>KRIr.AT</t>
  </si>
  <si>
    <t>Kri-Kri Milk Industry SA</t>
  </si>
  <si>
    <t>KRI:GA</t>
  </si>
  <si>
    <t>OPAP SA</t>
  </si>
  <si>
    <t>OPAP:GA</t>
  </si>
  <si>
    <t>Greek Organisation of Football Prognostics SA </t>
  </si>
  <si>
    <t>OPAr.AT</t>
  </si>
  <si>
    <t>Public Power Corporation SA</t>
  </si>
  <si>
    <t>DEHr.AT</t>
  </si>
  <si>
    <t>Public Power Corp SA</t>
  </si>
  <si>
    <t>PPC:GA</t>
  </si>
  <si>
    <t>Hellenic Petroleum SA</t>
  </si>
  <si>
    <t>ELPE:GA</t>
  </si>
  <si>
    <t>HEPr.AT</t>
  </si>
  <si>
    <t>Motor Oil Hellas Corinth Refineries SA</t>
  </si>
  <si>
    <t>MORr.AT</t>
  </si>
  <si>
    <t>MOH:GA</t>
  </si>
  <si>
    <t>BELA:GA</t>
  </si>
  <si>
    <t>Jumbo SA</t>
  </si>
  <si>
    <t>BABr.AT</t>
  </si>
  <si>
    <t>Folli Follie Group</t>
  </si>
  <si>
    <t>FFGRP:GA</t>
  </si>
  <si>
    <t>HDFr.AT</t>
  </si>
  <si>
    <t>Hellenic Telecommunications Organization SA</t>
  </si>
  <si>
    <t>OTE:GR</t>
  </si>
  <si>
    <t>Hellenic Telecommunications Organization SA </t>
  </si>
  <si>
    <t>OTEr.AT</t>
  </si>
  <si>
    <t>Fourlis SA</t>
  </si>
  <si>
    <t>FRLr.AT</t>
  </si>
  <si>
    <t>Fourlis Holdings SA</t>
  </si>
  <si>
    <t>FOYRK:GA</t>
  </si>
  <si>
    <t>INLOT:GA</t>
  </si>
  <si>
    <t>INLr.AT</t>
  </si>
  <si>
    <t>Hellenic Cables SA </t>
  </si>
  <si>
    <t>IASr.AT</t>
  </si>
  <si>
    <t>Intralot SA </t>
  </si>
  <si>
    <t>Intralot SA</t>
  </si>
  <si>
    <t>KRI KRI</t>
  </si>
  <si>
    <t>STOCK PRICE (in EUR)</t>
  </si>
  <si>
    <t>TURNOVER (in EUR million)</t>
  </si>
  <si>
    <t>EBITDA (in EUR million)</t>
  </si>
  <si>
    <t>NET PROFIT (after tax &amp; minorities) (in EUR million)</t>
  </si>
  <si>
    <t>SHAREHOLDER'S EQUITY (excl. minoritites) (in EUR million)</t>
  </si>
  <si>
    <t>Notes:</t>
  </si>
  <si>
    <t>Estimates are based on historical consolidated financial accounts of listed companies.</t>
  </si>
  <si>
    <t>Historical accounts are based on International Financial Reporting Standards (IFRS).</t>
  </si>
  <si>
    <t>ESTIMATES UPDATE</t>
  </si>
  <si>
    <t>ANALYST NAME</t>
  </si>
  <si>
    <t>Christophoros Makrias</t>
  </si>
  <si>
    <t>EMAIL</t>
  </si>
  <si>
    <t>cmakrias@valueinvest.gr</t>
  </si>
  <si>
    <t>TELEPHONE NO.</t>
  </si>
  <si>
    <t>* Jumbo's financial year of 2012 refers to the period 1 July 2011 - 30 June 2012, and so on.</t>
  </si>
  <si>
    <t>JUMBO *</t>
  </si>
  <si>
    <t>CURRENT # of COMMON SHARES</t>
  </si>
  <si>
    <t>THRACE PLASTICS</t>
  </si>
  <si>
    <t>HEL. PETROLEUM (ELPE)</t>
  </si>
  <si>
    <t>PPC (DEI)</t>
  </si>
  <si>
    <t>MARKET CAP                        (in EUR million)</t>
  </si>
  <si>
    <t>Nicholas Georgiadis</t>
  </si>
  <si>
    <t>ngeorgiadis@valueinvest.gr</t>
  </si>
  <si>
    <t>EPS (in EUR)</t>
  </si>
  <si>
    <t>P/E Ratio</t>
  </si>
  <si>
    <t>P/BV Ratio</t>
  </si>
  <si>
    <t>P/S Ratio</t>
  </si>
  <si>
    <t>Share price may be day's close or intraday.</t>
  </si>
  <si>
    <t>EYDAP</t>
  </si>
  <si>
    <t>ΕΥΔΑΠ</t>
  </si>
  <si>
    <t>Athens Water Supply &amp; Sewerage SA</t>
  </si>
  <si>
    <t>EYDr.AT</t>
  </si>
  <si>
    <t>Athens Water Supply &amp; Sewerage</t>
  </si>
  <si>
    <t>EYDAP:GA</t>
  </si>
  <si>
    <t>Georgios Savvakis</t>
  </si>
  <si>
    <t>gsavvakis@valueinvest.gr</t>
  </si>
  <si>
    <t>FRIGOGLASS</t>
  </si>
  <si>
    <t>ΦΡΙΓΟ</t>
  </si>
  <si>
    <t>Frigoglass SA</t>
  </si>
  <si>
    <t>FRIr.AT</t>
  </si>
  <si>
    <t>FRIGO:GA</t>
  </si>
  <si>
    <t>MYTILINEOS</t>
  </si>
  <si>
    <t>ΜΥΤΙΛ</t>
  </si>
  <si>
    <t>Mytilineos Holdings SA</t>
  </si>
  <si>
    <t>MYTr.AT</t>
  </si>
  <si>
    <t>MYTIL:GA</t>
  </si>
  <si>
    <t>METKA</t>
  </si>
  <si>
    <t>ΜΕΤΚ</t>
  </si>
  <si>
    <t>Metka SA</t>
  </si>
  <si>
    <t>MTKr.AT</t>
  </si>
  <si>
    <t>METKK:GA</t>
  </si>
  <si>
    <t>EXAE</t>
  </si>
  <si>
    <t>ΕΧΑΕ</t>
  </si>
  <si>
    <t>Hellenic Exchanges Holding SA</t>
  </si>
  <si>
    <t>EXCr.AT</t>
  </si>
  <si>
    <t>EXAE:GA</t>
  </si>
  <si>
    <t>17 July 2013</t>
  </si>
</sst>
</file>

<file path=xl/styles.xml><?xml version="1.0" encoding="utf-8"?>
<styleSheet xmlns="http://schemas.openxmlformats.org/spreadsheetml/2006/main">
  <fonts count="6">
    <font>
      <sz val="11"/>
      <color theme="1"/>
      <name val="Calibri"/>
      <family val="2"/>
      <scheme val="minor"/>
    </font>
    <font>
      <b/>
      <sz val="11"/>
      <color theme="0"/>
      <name val="Calibri"/>
      <family val="2"/>
      <charset val="161"/>
      <scheme val="minor"/>
    </font>
    <font>
      <b/>
      <sz val="11"/>
      <color theme="1"/>
      <name val="Calibri"/>
      <family val="2"/>
      <scheme val="minor"/>
    </font>
    <font>
      <b/>
      <sz val="9"/>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rgb="FFFFC000"/>
        <bgColor indexed="64"/>
      </patternFill>
    </fill>
  </fills>
  <borders count="5">
    <border>
      <left/>
      <right/>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top style="thin">
        <color indexed="64"/>
      </top>
      <bottom style="thin">
        <color indexed="64"/>
      </bottom>
      <diagonal/>
    </border>
    <border>
      <left style="dotted">
        <color indexed="64"/>
      </left>
      <right style="dotted">
        <color indexed="64"/>
      </right>
      <top/>
      <bottom style="dotted">
        <color indexed="64"/>
      </bottom>
      <diagonal/>
    </border>
  </borders>
  <cellStyleXfs count="1">
    <xf numFmtId="0" fontId="0" fillId="0" borderId="0"/>
  </cellStyleXfs>
  <cellXfs count="51">
    <xf numFmtId="0" fontId="0" fillId="0" borderId="0" xfId="0"/>
    <xf numFmtId="0" fontId="0" fillId="0" borderId="0" xfId="0" applyFont="1" applyAlignment="1">
      <alignment horizontal="center"/>
    </xf>
    <xf numFmtId="0" fontId="0" fillId="0" borderId="0" xfId="0" applyFont="1"/>
    <xf numFmtId="0" fontId="2" fillId="0" borderId="0" xfId="0" applyFont="1"/>
    <xf numFmtId="0" fontId="2" fillId="0" borderId="0" xfId="0" applyFont="1" applyAlignment="1">
      <alignment horizontal="left"/>
    </xf>
    <xf numFmtId="0" fontId="2" fillId="0" borderId="0" xfId="0" applyFont="1" applyAlignment="1">
      <alignment horizontal="center"/>
    </xf>
    <xf numFmtId="0" fontId="3" fillId="0" borderId="0" xfId="0" applyFont="1" applyAlignment="1">
      <alignment horizontal="left"/>
    </xf>
    <xf numFmtId="0" fontId="2" fillId="0" borderId="3" xfId="0" applyFont="1" applyFill="1" applyBorder="1" applyAlignment="1">
      <alignment horizontal="center"/>
    </xf>
    <xf numFmtId="0" fontId="2" fillId="0" borderId="3" xfId="0" applyFont="1" applyBorder="1"/>
    <xf numFmtId="0" fontId="2" fillId="0" borderId="3" xfId="0" applyFont="1" applyBorder="1" applyAlignment="1">
      <alignment horizontal="center" wrapText="1"/>
    </xf>
    <xf numFmtId="0" fontId="2" fillId="0" borderId="3" xfId="0" applyFont="1" applyBorder="1" applyAlignment="1">
      <alignment horizontal="center"/>
    </xf>
    <xf numFmtId="0" fontId="0" fillId="0" borderId="0" xfId="0" applyFont="1" applyFill="1" applyAlignment="1">
      <alignment horizontal="center"/>
    </xf>
    <xf numFmtId="0" fontId="2" fillId="0" borderId="0" xfId="0" applyFont="1" applyAlignment="1">
      <alignment horizontal="right"/>
    </xf>
    <xf numFmtId="0" fontId="2" fillId="0" borderId="0" xfId="0" applyFont="1" applyFill="1" applyBorder="1"/>
    <xf numFmtId="0" fontId="2" fillId="0" borderId="0" xfId="0" applyFont="1" applyAlignment="1">
      <alignment horizontal="center" wrapText="1"/>
    </xf>
    <xf numFmtId="0" fontId="0" fillId="0" borderId="2" xfId="0" applyFont="1" applyBorder="1"/>
    <xf numFmtId="0" fontId="2" fillId="0" borderId="0" xfId="0" applyFont="1" applyBorder="1" applyAlignment="1">
      <alignment horizontal="center"/>
    </xf>
    <xf numFmtId="0" fontId="0" fillId="0" borderId="0" xfId="0" applyFont="1" applyFill="1"/>
    <xf numFmtId="0" fontId="2" fillId="2" borderId="0" xfId="0" applyFont="1" applyFill="1" applyAlignment="1">
      <alignment horizontal="center" wrapText="1"/>
    </xf>
    <xf numFmtId="0" fontId="0" fillId="0" borderId="3" xfId="0" applyFont="1" applyBorder="1" applyAlignment="1">
      <alignment horizontal="center"/>
    </xf>
    <xf numFmtId="0" fontId="0" fillId="0" borderId="3" xfId="0" applyFont="1" applyBorder="1"/>
    <xf numFmtId="0" fontId="2" fillId="0" borderId="3" xfId="0" applyFont="1" applyBorder="1" applyAlignment="1">
      <alignment horizontal="right"/>
    </xf>
    <xf numFmtId="4" fontId="0" fillId="2" borderId="0" xfId="0" applyNumberFormat="1" applyFont="1" applyFill="1" applyBorder="1"/>
    <xf numFmtId="3" fontId="0" fillId="2" borderId="0" xfId="0" applyNumberFormat="1" applyFont="1" applyFill="1" applyBorder="1"/>
    <xf numFmtId="0" fontId="1" fillId="4" borderId="0" xfId="0" applyFont="1" applyFill="1" applyAlignment="1">
      <alignment horizontal="center"/>
    </xf>
    <xf numFmtId="0" fontId="2" fillId="5" borderId="0" xfId="0" applyFont="1" applyFill="1"/>
    <xf numFmtId="0" fontId="0" fillId="5" borderId="0" xfId="0" applyFont="1" applyFill="1" applyAlignment="1">
      <alignment horizontal="center"/>
    </xf>
    <xf numFmtId="0" fontId="0" fillId="5" borderId="0" xfId="0" applyFont="1" applyFill="1"/>
    <xf numFmtId="4" fontId="4" fillId="3" borderId="1" xfId="0" applyNumberFormat="1" applyFont="1" applyFill="1" applyBorder="1" applyAlignment="1">
      <alignment horizontal="center"/>
    </xf>
    <xf numFmtId="0" fontId="2" fillId="0" borderId="0" xfId="0" applyFont="1" applyBorder="1" applyAlignment="1">
      <alignment horizontal="center" wrapText="1"/>
    </xf>
    <xf numFmtId="0" fontId="0" fillId="0" borderId="2" xfId="0" applyFont="1" applyBorder="1" applyAlignment="1">
      <alignment horizontal="center"/>
    </xf>
    <xf numFmtId="0" fontId="4" fillId="5" borderId="0" xfId="0" applyFont="1" applyFill="1" applyAlignment="1">
      <alignment horizontal="center"/>
    </xf>
    <xf numFmtId="0" fontId="2" fillId="6" borderId="0" xfId="0" applyFont="1" applyFill="1" applyAlignment="1">
      <alignment horizontal="center"/>
    </xf>
    <xf numFmtId="0" fontId="3" fillId="6" borderId="0" xfId="0" applyFont="1" applyFill="1" applyAlignment="1">
      <alignment horizontal="center"/>
    </xf>
    <xf numFmtId="4" fontId="4" fillId="2" borderId="1" xfId="0" applyNumberFormat="1" applyFont="1" applyFill="1" applyBorder="1" applyAlignment="1">
      <alignment horizontal="center"/>
    </xf>
    <xf numFmtId="0" fontId="1" fillId="7" borderId="0" xfId="0" applyFont="1" applyFill="1" applyAlignment="1">
      <alignment horizontal="center"/>
    </xf>
    <xf numFmtId="3" fontId="4" fillId="3" borderId="1" xfId="0" applyNumberFormat="1" applyFont="1" applyFill="1" applyBorder="1" applyAlignment="1">
      <alignment horizontal="center"/>
    </xf>
    <xf numFmtId="4" fontId="4" fillId="3" borderId="0" xfId="0" applyNumberFormat="1" applyFont="1" applyFill="1" applyBorder="1" applyAlignment="1">
      <alignment horizontal="center"/>
    </xf>
    <xf numFmtId="0" fontId="4" fillId="0" borderId="0" xfId="0" applyFont="1"/>
    <xf numFmtId="0" fontId="4" fillId="0" borderId="0" xfId="0" applyFont="1" applyFill="1" applyAlignment="1">
      <alignment horizontal="center"/>
    </xf>
    <xf numFmtId="0" fontId="4" fillId="0" borderId="0" xfId="0" applyFont="1" applyAlignment="1">
      <alignment horizontal="center"/>
    </xf>
    <xf numFmtId="1" fontId="4" fillId="0" borderId="0" xfId="0" applyNumberFormat="1" applyFont="1" applyAlignment="1">
      <alignment horizontal="center"/>
    </xf>
    <xf numFmtId="4" fontId="4" fillId="0" borderId="0" xfId="0" applyNumberFormat="1" applyFont="1" applyAlignment="1">
      <alignment horizontal="center"/>
    </xf>
    <xf numFmtId="0" fontId="4" fillId="0" borderId="0" xfId="0" applyFont="1" applyFill="1"/>
    <xf numFmtId="0" fontId="4" fillId="0" borderId="0" xfId="0" applyFont="1" applyBorder="1"/>
    <xf numFmtId="4" fontId="4" fillId="3" borderId="4" xfId="0" applyNumberFormat="1" applyFont="1" applyFill="1" applyBorder="1" applyAlignment="1">
      <alignment horizontal="center"/>
    </xf>
    <xf numFmtId="3" fontId="4" fillId="3" borderId="4" xfId="0" applyNumberFormat="1" applyFont="1" applyFill="1" applyBorder="1" applyAlignment="1">
      <alignment horizontal="center"/>
    </xf>
    <xf numFmtId="0" fontId="5" fillId="2" borderId="0" xfId="0" applyFont="1" applyFill="1" applyAlignment="1">
      <alignment horizontal="center"/>
    </xf>
    <xf numFmtId="0" fontId="4" fillId="2" borderId="0" xfId="0" applyFont="1" applyFill="1" applyAlignment="1">
      <alignment horizontal="center"/>
    </xf>
    <xf numFmtId="0" fontId="0" fillId="2" borderId="0" xfId="0" applyFont="1" applyFill="1" applyAlignment="1">
      <alignment horizontal="center"/>
    </xf>
    <xf numFmtId="4" fontId="4" fillId="2" borderId="1" xfId="0" applyNumberFormat="1" applyFont="1" applyFill="1" applyBorder="1"/>
  </cellXfs>
  <cellStyles count="1">
    <cellStyle name="Κανονικό"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190497</xdr:colOff>
      <xdr:row>46</xdr:row>
      <xdr:rowOff>153402</xdr:rowOff>
    </xdr:from>
    <xdr:to>
      <xdr:col>5</xdr:col>
      <xdr:colOff>482764</xdr:colOff>
      <xdr:row>110</xdr:row>
      <xdr:rowOff>80210</xdr:rowOff>
    </xdr:to>
    <xdr:sp macro="" textlink="">
      <xdr:nvSpPr>
        <xdr:cNvPr id="1025" name="Text Box 1"/>
        <xdr:cNvSpPr txBox="1">
          <a:spLocks noChangeArrowheads="1"/>
        </xdr:cNvSpPr>
      </xdr:nvSpPr>
      <xdr:spPr bwMode="auto">
        <a:xfrm>
          <a:off x="441155" y="7893718"/>
          <a:ext cx="6127583" cy="12118808"/>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r>
            <a:rPr lang="en-US" sz="1100" b="1">
              <a:latin typeface="+mn-lt"/>
              <a:ea typeface="+mn-ea"/>
              <a:cs typeface="+mn-cs"/>
            </a:rPr>
            <a:t>VALUATION &amp; RESEARCH SPECIALISTS (VRS)</a:t>
          </a:r>
          <a:endParaRPr lang="el-GR" sz="1100">
            <a:latin typeface="+mn-lt"/>
            <a:ea typeface="+mn-ea"/>
            <a:cs typeface="+mn-cs"/>
          </a:endParaRPr>
        </a:p>
        <a:p>
          <a:r>
            <a:rPr lang="en-US" sz="1100">
              <a:latin typeface="+mn-lt"/>
              <a:ea typeface="+mn-ea"/>
              <a:cs typeface="+mn-cs"/>
            </a:rPr>
            <a:t>Equity Research, Corporate Valuation</a:t>
          </a:r>
          <a:endParaRPr lang="el-GR" sz="1100">
            <a:latin typeface="+mn-lt"/>
            <a:ea typeface="+mn-ea"/>
            <a:cs typeface="+mn-cs"/>
          </a:endParaRPr>
        </a:p>
        <a:p>
          <a:r>
            <a:rPr lang="en-US" sz="1100">
              <a:latin typeface="+mn-lt"/>
              <a:ea typeface="+mn-ea"/>
              <a:cs typeface="+mn-cs"/>
            </a:rPr>
            <a:t>&amp; Financial Consultancy </a:t>
          </a:r>
          <a:endParaRPr lang="el-GR" sz="1100">
            <a:latin typeface="+mn-lt"/>
            <a:ea typeface="+mn-ea"/>
            <a:cs typeface="+mn-cs"/>
          </a:endParaRPr>
        </a:p>
        <a:p>
          <a:r>
            <a:rPr lang="en-US" sz="1100">
              <a:latin typeface="+mn-lt"/>
              <a:ea typeface="+mn-ea"/>
              <a:cs typeface="+mn-cs"/>
            </a:rPr>
            <a:t>104 Eolou St., 105 64 Athens, Greece, Tel. +30 210 32 19 557,</a:t>
          </a:r>
          <a:endParaRPr lang="el-GR" sz="1100">
            <a:latin typeface="+mn-lt"/>
            <a:ea typeface="+mn-ea"/>
            <a:cs typeface="+mn-cs"/>
          </a:endParaRPr>
        </a:p>
        <a:p>
          <a:r>
            <a:rPr lang="en-US" sz="1100">
              <a:latin typeface="+mn-lt"/>
              <a:ea typeface="+mn-ea"/>
              <a:cs typeface="+mn-cs"/>
            </a:rPr>
            <a:t>Fax: +30 210 33 16 358, Email: info@valueinvest.gr</a:t>
          </a:r>
          <a:endParaRPr lang="el-GR" sz="1100">
            <a:latin typeface="+mn-lt"/>
            <a:ea typeface="+mn-ea"/>
            <a:cs typeface="+mn-cs"/>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1" i="0" u="none" strike="noStrike" baseline="0">
              <a:solidFill>
                <a:srgbClr val="000000"/>
              </a:solidFill>
              <a:latin typeface="Arial"/>
              <a:cs typeface="Arial"/>
            </a:rPr>
            <a:t>DISCLOSURE STATEMENT (1)</a:t>
          </a:r>
          <a:endParaRPr lang="en-GB" sz="800" b="0" i="0" u="none" strike="noStrike" baseline="0">
            <a:solidFill>
              <a:srgbClr val="000000"/>
            </a:solidFill>
            <a:latin typeface="Arial"/>
            <a:cs typeface="Arial"/>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0" i="0" u="none" strike="noStrike" baseline="0">
              <a:solidFill>
                <a:srgbClr val="000000"/>
              </a:solidFill>
              <a:latin typeface="Arial"/>
              <a:cs typeface="Arial"/>
            </a:rPr>
            <a:t>VALUATION &amp; RESEARCH SPECIALISTS (VRS) is an independent firm providing advanced equity research, quality valuations and value-related advisory services to local and international business entities and / or communities. VRS services include valuations of intangible assets, business enterprises, and fixed assets. VRS’s focus business is in providing independent equity research to its institutional and retail clients / subscribers.</a:t>
          </a:r>
        </a:p>
        <a:p>
          <a:pPr algn="l" rtl="0">
            <a:defRPr sz="1000"/>
          </a:pPr>
          <a:endParaRPr lang="en-GB" sz="800" b="0" i="0" u="none" strike="noStrike" baseline="0">
            <a:solidFill>
              <a:srgbClr val="000000"/>
            </a:solidFill>
            <a:latin typeface="Arial"/>
            <a:cs typeface="Arial"/>
          </a:endParaRPr>
        </a:p>
        <a:p>
          <a:pPr algn="l" rtl="0">
            <a:defRPr sz="1000"/>
          </a:pPr>
          <a:r>
            <a:rPr lang="en-GB" sz="800" b="1" i="0" u="none" strike="noStrike" baseline="0">
              <a:solidFill>
                <a:srgbClr val="000000"/>
              </a:solidFill>
              <a:latin typeface="Arial"/>
              <a:cs typeface="Arial"/>
            </a:rPr>
            <a:t>VRS is not a brokerage firm and does not trade in securities of any kind. VRS is not an investment bank and does not act as an underwriter for any type of securities.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VRS accepts fees from the companies it covers and researches (the “covered companies”), and from major financial institutions. The sole purpose of this policy is to defray the cost of researching small and medium capitalization stocks which otherwise receive little research coverage. In this manner VRS can minimize fees to its clients / subscribers and thus broaden investor’s attention to the “covered companies.”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VRS analysts are compensated on a per-company basis and not on the basis of their recommendations. Analysts are not allowed to solicit prospective “covered companies” for research coverage by VRS and are not allowed to accept any fees or other consideration from the companies they cover for VRS. Analysts are also not allowed to trade in the shares, warrants, convertible securities, or options of companies they cover for VRS.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Furthermore, VRS, its officers, and directors cannot trade in shares, warrants, convertible securities or options of any of the “covered companies.” VRS accepts payment for research only in cash and will not accept payment in shares, warrants, convertible securities or options of “covered companies” by no means.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To ensure complete independence and editorial control over its research, VRS follows certain business practices and compliance procedures, which are also applied internationally. Among other things, fees from “covered companies” are due and payable prior to the commencement of research and, as a contractual right, VRS retains complete editorial control over the research process and the final equity analysis report.</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Information contained herein is based on data obtained from recognized statistical services, issue reports or communications, or other sources, believed to be reliable. However, such information has not been verified by VRS, and VRS does not make any representation as to its accuracy and completeness. Opinions, estimates, and statements nonfactual in nature expressed in its research represent VRS’s judgment as of the date of its reports, are subject to change without notice and are provided in good faith and without legal responsibility. In addition, there may be instances when fundamental, technical and quantitative opinions, estimates, and statements may not be in concert. Neither the information nor any opinion expressed shall constitute an offer to sell or a solicitation of an offer to buy any shares, warrants, convertible securities or options of “covered companies” by no means.</a:t>
          </a:r>
        </a:p>
        <a:p>
          <a:endParaRPr lang="en-US"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b="1">
              <a:latin typeface="+mn-lt"/>
              <a:ea typeface="+mn-ea"/>
              <a:cs typeface="+mn-cs"/>
            </a:rPr>
            <a:t>DISCLOSURE STATEMENT</a:t>
          </a:r>
          <a:r>
            <a:rPr lang="en-GB" sz="800" b="1">
              <a:latin typeface="+mn-lt"/>
              <a:ea typeface="+mn-ea"/>
              <a:cs typeface="+mn-cs"/>
            </a:rPr>
            <a:t> (2)</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The current research report as well as other statements that VRS may proceed with may include future statements, regarding the future financial performance of a company or another entity or product, as well as strategies and expectations. Statements about the future may typically include expressions such as “trend”, “prospect”, “opportunity”, “course”, “believe”, “possibly”, “expect”, “current”, “intention”, “estimate”, “forecast”, continuation”, “remain”, “maintain”, “target” and other similar expressions or future or hypothetical verbs such as “will”, “must”, “could”, “may be” and other expressions.</a:t>
          </a:r>
          <a:endParaRPr lang="el-GR" sz="800">
            <a:latin typeface="+mn-lt"/>
            <a:ea typeface="+mn-ea"/>
            <a:cs typeface="+mn-cs"/>
          </a:endParaRPr>
        </a:p>
        <a:p>
          <a:r>
            <a:rPr lang="en-GB" sz="800">
              <a:latin typeface="+mn-lt"/>
              <a:ea typeface="+mn-ea"/>
              <a:cs typeface="+mn-cs"/>
            </a:rPr>
            <a:t> </a:t>
          </a:r>
          <a:endParaRPr lang="el-GR" sz="800">
            <a:latin typeface="+mn-lt"/>
            <a:ea typeface="+mn-ea"/>
            <a:cs typeface="+mn-cs"/>
          </a:endParaRPr>
        </a:p>
        <a:p>
          <a:r>
            <a:rPr lang="en-US" sz="800">
              <a:latin typeface="+mn-lt"/>
              <a:ea typeface="+mn-ea"/>
              <a:cs typeface="+mn-cs"/>
            </a:rPr>
            <a:t>VALUATION &amp; RESEARCH SPECIALISTS (VRS) caution that forward-looking statements are subject to numerous assumptions, risks and uncertainties, which change over time. Forward-looking statements speak only as of the date they are made, and VRS assumes no duty to and does not undertake to update forward-looking statements. Actual results could differ materially from those anticipated in forward-looking statements and future results could differ materially from historical performance.</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In addition to factors previously disclosed in VRS reports and those identified elsewhere in this communication, the following factors, among others, could cause actual results to differ materially from forward-looking statements or historical performance: (1) the introduction, withdrawal, success and timing of business initiatives and strategies; (2) changes in political, economic or industry conditions, the interest rate environment or financial and capital markets, which could result in changes in demand for products or services or in the value of assets under management; (3) the impact of increased competition; (4) the impact of capital improvement projects; (5) the impact of future acquisitions or divestitures; (6) the unfavorable resolution of legal proceedings; (7) the extent and timing of any share repurchases; (8) the impact, extent and timing of technological changes and the adequacy of intellectual property protection; (9) the impact of legislative and regulatory actions and reforms and regulatory, supervisory or enforcement actions of government agencies; (10) terrorist activities and international hostilities, which may adversely affect the general economy, domestic and local financial and capital markets, as well as specific industries; (11) the ability to attract and retain highly talented professionals; (12) fluctuations in foreign currency exchange rates; (13) the impact of changes to tax legislation and, generally, the tax position of the covered company.</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b="1">
              <a:latin typeface="+mn-lt"/>
              <a:ea typeface="+mn-ea"/>
              <a:cs typeface="+mn-cs"/>
            </a:rPr>
            <a:t>COMPLIANCE WITH EU DIRECTIVES and GREEK LAWS</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VRS prepares its equity research reports in a best effort to comply with the provisions of the EU Directive 2003/6/EK of the European Commission (L 339/73/24.12.2003, L 096/16/2003), the Guidelines 2003/125/EK and the Decision 4/347/12.7.2005 of the Hellenic Capital Markets Committee, as well as with the provisions of article 14, Greek Law 3340/2005, and the relevant clarifications with regard to the legal obligations of equity analysts. VRS analysts are certified by the Hellenic Capital Markets Committee. The latter may request from VRS analysts to justify their views and conclusions with regard to this research report.</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b="1">
              <a:latin typeface="+mn-lt"/>
              <a:ea typeface="+mn-ea"/>
              <a:cs typeface="+mn-cs"/>
            </a:rPr>
            <a:t>ANALYST CERTIFICATION</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The views expressed in this report accurately reflect the personal views of the undersigned analyst(s) about the subject issuer and the securities of the issuer. In addition, the undersigned lead analyst(s) has not and will not receive any compensation for providing a specific recommendation or view in this research report.</a:t>
          </a:r>
          <a:endParaRPr lang="el-GR" sz="800">
            <a:latin typeface="+mn-lt"/>
            <a:ea typeface="+mn-ea"/>
            <a:cs typeface="+mn-cs"/>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0" i="0" u="none" strike="noStrike" baseline="0">
              <a:solidFill>
                <a:srgbClr val="000000"/>
              </a:solidFill>
              <a:latin typeface="Times New Roman"/>
              <a:cs typeface="Times New Roman"/>
            </a:rPr>
            <a:t> </a:t>
          </a:r>
        </a:p>
      </xdr:txBody>
    </xdr:sp>
    <xdr:clientData/>
  </xdr:twoCellAnchor>
  <xdr:twoCellAnchor editAs="oneCell">
    <xdr:from>
      <xdr:col>2</xdr:col>
      <xdr:colOff>20051</xdr:colOff>
      <xdr:row>47</xdr:row>
      <xdr:rowOff>53139</xdr:rowOff>
    </xdr:from>
    <xdr:to>
      <xdr:col>2</xdr:col>
      <xdr:colOff>1452431</xdr:colOff>
      <xdr:row>52</xdr:row>
      <xdr:rowOff>50125</xdr:rowOff>
    </xdr:to>
    <xdr:pic>
      <xdr:nvPicPr>
        <xdr:cNvPr id="4" name="3 - Εικόνα" descr="VRS LOGO 1.jpg"/>
        <xdr:cNvPicPr>
          <a:picLocks noChangeAspect="1"/>
        </xdr:cNvPicPr>
      </xdr:nvPicPr>
      <xdr:blipFill>
        <a:blip xmlns:r="http://schemas.openxmlformats.org/officeDocument/2006/relationships" r:embed="rId1" cstate="print"/>
        <a:stretch>
          <a:fillRect/>
        </a:stretch>
      </xdr:blipFill>
      <xdr:spPr>
        <a:xfrm>
          <a:off x="521367" y="7983955"/>
          <a:ext cx="1432380" cy="949486"/>
        </a:xfrm>
        <a:prstGeom prst="rect">
          <a:avLst/>
        </a:prstGeom>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savvakis@valueinvest.gr" TargetMode="External"/><Relationship Id="rId1" Type="http://schemas.openxmlformats.org/officeDocument/2006/relationships/hyperlink" Target="mailto:gsavvakis@valueinvest.gr"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B1:BV64"/>
  <sheetViews>
    <sheetView showGridLines="0" tabSelected="1" topLeftCell="A4" zoomScale="40" zoomScaleNormal="40" workbookViewId="0">
      <pane xSplit="4800" ySplit="810" topLeftCell="I1" activePane="bottomRight"/>
      <selection activeCell="AQ28" sqref="AQ28"/>
      <selection pane="topRight" activeCell="H3" sqref="H3"/>
      <selection pane="bottomLeft" activeCell="A4" sqref="A4"/>
      <selection pane="bottomRight" activeCell="AI57" sqref="AI57"/>
    </sheetView>
  </sheetViews>
  <sheetFormatPr defaultRowHeight="15"/>
  <cols>
    <col min="1" max="1" width="3.7109375" style="2" customWidth="1"/>
    <col min="2" max="2" width="3.7109375" style="1" customWidth="1"/>
    <col min="3" max="3" width="22.7109375" style="2" customWidth="1"/>
    <col min="4" max="4" width="17" style="2" customWidth="1"/>
    <col min="5" max="5" width="44" style="2" customWidth="1"/>
    <col min="6" max="6" width="19" style="1" customWidth="1"/>
    <col min="7" max="7" width="44" style="2" customWidth="1"/>
    <col min="8" max="8" width="21" style="1" customWidth="1"/>
    <col min="9" max="10" width="5.7109375" style="2" customWidth="1"/>
    <col min="11" max="13" width="20.85546875" style="1" customWidth="1"/>
    <col min="14" max="14" width="5.7109375" style="2" customWidth="1"/>
    <col min="15" max="15" width="22.7109375" style="1" customWidth="1"/>
    <col min="16" max="16" width="5.7109375" style="2" customWidth="1"/>
    <col min="17" max="18" width="11.5703125" style="1" customWidth="1"/>
    <col min="19" max="21" width="11.5703125" style="2" customWidth="1"/>
    <col min="22" max="22" width="5.7109375" style="2" customWidth="1"/>
    <col min="23" max="24" width="11.5703125" style="1" customWidth="1"/>
    <col min="25" max="27" width="11.5703125" style="2" customWidth="1"/>
    <col min="28" max="28" width="5.7109375" style="2" customWidth="1"/>
    <col min="29" max="30" width="11.5703125" style="1" customWidth="1"/>
    <col min="31" max="33" width="11.5703125" style="2" customWidth="1"/>
    <col min="34" max="34" width="5.7109375" style="2" customWidth="1"/>
    <col min="35" max="36" width="11.5703125" style="1" customWidth="1"/>
    <col min="37" max="39" width="11.5703125" style="2" customWidth="1"/>
    <col min="40" max="40" width="5.7109375" style="2" customWidth="1"/>
    <col min="41" max="42" width="11.5703125" style="1" customWidth="1"/>
    <col min="43" max="45" width="11.5703125" style="2" customWidth="1"/>
    <col min="46" max="46" width="5.7109375" style="2" customWidth="1"/>
    <col min="47" max="47" width="22.7109375" style="1" customWidth="1"/>
    <col min="48" max="48" width="18.7109375" style="1" bestFit="1" customWidth="1"/>
    <col min="49" max="51" width="27.42578125" style="1" customWidth="1"/>
    <col min="52" max="52" width="5.7109375" style="2" customWidth="1"/>
    <col min="53" max="53" width="22.7109375" style="1" customWidth="1"/>
    <col min="54" max="54" width="5.7109375" style="2" customWidth="1"/>
    <col min="55" max="55" width="9" style="1" customWidth="1"/>
    <col min="56" max="59" width="9.140625" style="1"/>
    <col min="60" max="60" width="5.7109375" style="2" customWidth="1"/>
    <col min="61" max="65" width="9.140625" style="2"/>
    <col min="66" max="66" width="5.7109375" style="2" customWidth="1"/>
    <col min="67" max="71" width="9.140625" style="1"/>
    <col min="72" max="72" width="5.7109375" style="2" customWidth="1"/>
    <col min="73" max="73" width="22.7109375" style="1" customWidth="1"/>
    <col min="74" max="74" width="5.7109375" style="2" customWidth="1"/>
    <col min="75" max="16384" width="9.140625" style="2"/>
  </cols>
  <sheetData>
    <row r="1" spans="2:74" ht="14.25" customHeight="1"/>
    <row r="2" spans="2:74" ht="14.25" customHeight="1"/>
    <row r="3" spans="2:74" ht="14.25" customHeight="1"/>
    <row r="4" spans="2:74" ht="14.25" customHeight="1"/>
    <row r="5" spans="2:74" ht="14.25" customHeight="1">
      <c r="I5" s="25"/>
      <c r="K5" s="35" t="s">
        <v>168</v>
      </c>
      <c r="L5" s="24" t="str">
        <f>K5</f>
        <v>17 July 2013</v>
      </c>
      <c r="M5" s="24" t="str">
        <f>L5</f>
        <v>17 July 2013</v>
      </c>
      <c r="O5" s="5"/>
      <c r="P5" s="25"/>
      <c r="Q5" s="5"/>
      <c r="R5" s="5"/>
      <c r="S5" s="4" t="s">
        <v>113</v>
      </c>
      <c r="T5" s="5"/>
      <c r="U5" s="5"/>
      <c r="V5" s="25"/>
      <c r="W5" s="5"/>
      <c r="X5" s="5"/>
      <c r="Y5" s="4" t="s">
        <v>114</v>
      </c>
      <c r="Z5" s="4"/>
      <c r="AA5" s="4"/>
      <c r="AB5" s="25"/>
      <c r="AC5" s="5"/>
      <c r="AD5" s="4" t="s">
        <v>115</v>
      </c>
      <c r="AE5" s="4"/>
      <c r="AF5" s="6"/>
      <c r="AG5" s="6"/>
      <c r="AH5" s="25"/>
      <c r="AI5" s="4"/>
      <c r="AJ5" s="4"/>
      <c r="AK5" s="4" t="s">
        <v>135</v>
      </c>
      <c r="AL5" s="6"/>
      <c r="AM5" s="6"/>
      <c r="AN5" s="25"/>
      <c r="AO5" s="4" t="s">
        <v>116</v>
      </c>
      <c r="AP5" s="4"/>
      <c r="AQ5" s="4"/>
      <c r="AR5" s="6"/>
      <c r="AS5" s="6"/>
      <c r="AT5" s="25"/>
      <c r="AU5" s="5"/>
      <c r="AV5" s="5" t="s">
        <v>120</v>
      </c>
      <c r="AW5" s="5" t="s">
        <v>121</v>
      </c>
      <c r="AX5" s="5" t="s">
        <v>123</v>
      </c>
      <c r="AY5" s="5" t="s">
        <v>125</v>
      </c>
      <c r="AZ5" s="25"/>
      <c r="BA5" s="5"/>
      <c r="BB5" s="25"/>
      <c r="BC5" s="32" t="s">
        <v>136</v>
      </c>
      <c r="BD5" s="32"/>
      <c r="BE5" s="32"/>
      <c r="BF5" s="33"/>
      <c r="BG5" s="33"/>
      <c r="BH5" s="25"/>
      <c r="BI5" s="32" t="s">
        <v>138</v>
      </c>
      <c r="BJ5" s="32"/>
      <c r="BK5" s="32"/>
      <c r="BL5" s="33"/>
      <c r="BM5" s="33"/>
      <c r="BN5" s="25"/>
      <c r="BO5" s="32" t="s">
        <v>137</v>
      </c>
      <c r="BP5" s="32"/>
      <c r="BQ5" s="32"/>
      <c r="BR5" s="33"/>
      <c r="BS5" s="33"/>
      <c r="BT5" s="25"/>
      <c r="BU5" s="5"/>
      <c r="BV5" s="25"/>
    </row>
    <row r="6" spans="2:74" s="3" customFormat="1" ht="40.5" customHeight="1">
      <c r="B6" s="7"/>
      <c r="C6" s="8"/>
      <c r="D6" s="9" t="s">
        <v>40</v>
      </c>
      <c r="E6" s="10" t="s">
        <v>34</v>
      </c>
      <c r="F6" s="10" t="s">
        <v>36</v>
      </c>
      <c r="G6" s="10" t="s">
        <v>35</v>
      </c>
      <c r="H6" s="10" t="s">
        <v>37</v>
      </c>
      <c r="I6" s="26"/>
      <c r="J6" s="2"/>
      <c r="K6" s="5" t="s">
        <v>112</v>
      </c>
      <c r="L6" s="14" t="s">
        <v>128</v>
      </c>
      <c r="M6" s="14" t="s">
        <v>132</v>
      </c>
      <c r="O6" s="1"/>
      <c r="P6" s="26"/>
      <c r="Q6" s="1">
        <v>2010</v>
      </c>
      <c r="R6" s="1">
        <v>2011</v>
      </c>
      <c r="S6" s="1">
        <v>2012</v>
      </c>
      <c r="T6" s="1">
        <v>2013</v>
      </c>
      <c r="U6" s="1">
        <v>2014</v>
      </c>
      <c r="V6" s="26"/>
      <c r="W6" s="1">
        <v>2010</v>
      </c>
      <c r="X6" s="1">
        <v>2011</v>
      </c>
      <c r="Y6" s="1">
        <v>2012</v>
      </c>
      <c r="Z6" s="1">
        <v>2013</v>
      </c>
      <c r="AA6" s="1">
        <v>2014</v>
      </c>
      <c r="AB6" s="26"/>
      <c r="AC6" s="1">
        <v>2010</v>
      </c>
      <c r="AD6" s="1">
        <v>2011</v>
      </c>
      <c r="AE6" s="1">
        <v>2012</v>
      </c>
      <c r="AF6" s="1">
        <v>2013</v>
      </c>
      <c r="AG6" s="1">
        <v>2014</v>
      </c>
      <c r="AH6" s="26"/>
      <c r="AI6" s="1">
        <v>2010</v>
      </c>
      <c r="AJ6" s="1">
        <v>2011</v>
      </c>
      <c r="AK6" s="1">
        <v>2012</v>
      </c>
      <c r="AL6" s="1">
        <v>2013</v>
      </c>
      <c r="AM6" s="1">
        <v>2014</v>
      </c>
      <c r="AN6" s="26"/>
      <c r="AO6" s="1">
        <v>2010</v>
      </c>
      <c r="AP6" s="1">
        <v>2011</v>
      </c>
      <c r="AQ6" s="1">
        <v>2012</v>
      </c>
      <c r="AR6" s="1">
        <v>2013</v>
      </c>
      <c r="AS6" s="1">
        <v>2014</v>
      </c>
      <c r="AT6" s="26"/>
      <c r="AU6" s="49"/>
      <c r="AV6" s="5"/>
      <c r="AW6" s="5"/>
      <c r="AX6" s="5"/>
      <c r="AY6" s="5"/>
      <c r="AZ6" s="26"/>
      <c r="BA6" s="1"/>
      <c r="BB6" s="26"/>
      <c r="BC6" s="30">
        <v>2010</v>
      </c>
      <c r="BD6" s="30">
        <v>2011</v>
      </c>
      <c r="BE6" s="30">
        <v>2012</v>
      </c>
      <c r="BF6" s="30">
        <v>2013</v>
      </c>
      <c r="BG6" s="30">
        <v>2014</v>
      </c>
      <c r="BH6" s="26"/>
      <c r="BI6" s="30">
        <v>2010</v>
      </c>
      <c r="BJ6" s="30">
        <v>2011</v>
      </c>
      <c r="BK6" s="30">
        <v>2012</v>
      </c>
      <c r="BL6" s="30">
        <v>2013</v>
      </c>
      <c r="BM6" s="30">
        <v>2014</v>
      </c>
      <c r="BN6" s="26"/>
      <c r="BO6" s="30">
        <v>2010</v>
      </c>
      <c r="BP6" s="30">
        <v>2011</v>
      </c>
      <c r="BQ6" s="30">
        <v>2012</v>
      </c>
      <c r="BR6" s="30">
        <v>2013</v>
      </c>
      <c r="BS6" s="30">
        <v>2014</v>
      </c>
      <c r="BT6" s="26"/>
      <c r="BU6" s="49"/>
      <c r="BV6" s="26"/>
    </row>
    <row r="7" spans="2:74" ht="14.25" customHeight="1">
      <c r="B7" s="11"/>
      <c r="D7" s="1"/>
      <c r="E7" s="1"/>
      <c r="G7" s="1"/>
      <c r="I7" s="26"/>
      <c r="O7" s="49"/>
      <c r="P7" s="26"/>
      <c r="S7" s="1"/>
      <c r="T7" s="1"/>
      <c r="U7" s="1"/>
      <c r="V7" s="26"/>
      <c r="Y7" s="1"/>
      <c r="Z7" s="1"/>
      <c r="AA7" s="1"/>
      <c r="AB7" s="26"/>
      <c r="AE7" s="1"/>
      <c r="AF7" s="1"/>
      <c r="AG7" s="1"/>
      <c r="AH7" s="26"/>
      <c r="AK7" s="1"/>
      <c r="AL7" s="1"/>
      <c r="AM7" s="1"/>
      <c r="AN7" s="26"/>
      <c r="AQ7" s="1"/>
      <c r="AR7" s="1"/>
      <c r="AS7" s="1"/>
      <c r="AT7" s="26"/>
      <c r="AU7" s="49"/>
      <c r="AZ7" s="26"/>
      <c r="BA7" s="49"/>
      <c r="BB7" s="26"/>
      <c r="BH7" s="26"/>
      <c r="BI7" s="1"/>
      <c r="BJ7" s="1"/>
      <c r="BK7" s="1"/>
      <c r="BL7" s="1"/>
      <c r="BM7" s="1"/>
      <c r="BN7" s="26"/>
      <c r="BT7" s="26"/>
      <c r="BU7" s="49"/>
      <c r="BV7" s="26"/>
    </row>
    <row r="8" spans="2:74">
      <c r="B8" s="11">
        <v>1</v>
      </c>
      <c r="C8" s="3" t="s">
        <v>2</v>
      </c>
      <c r="D8" s="5" t="s">
        <v>17</v>
      </c>
      <c r="E8" s="5" t="s">
        <v>46</v>
      </c>
      <c r="F8" s="5" t="s">
        <v>47</v>
      </c>
      <c r="G8" s="5" t="s">
        <v>46</v>
      </c>
      <c r="H8" s="5" t="s">
        <v>48</v>
      </c>
      <c r="I8" s="26"/>
      <c r="K8" s="28">
        <v>0.56000000000000005</v>
      </c>
      <c r="L8" s="36">
        <v>52800154</v>
      </c>
      <c r="M8" s="37">
        <f t="shared" ref="M8:M32" si="0">K8*(L8/1000000)</f>
        <v>29.568086240000003</v>
      </c>
      <c r="N8" s="38"/>
      <c r="O8" s="47" t="str">
        <f t="shared" ref="O8:O32" si="1">C8</f>
        <v>FG EUROPE</v>
      </c>
      <c r="P8" s="31"/>
      <c r="Q8" s="34">
        <v>96.370999999999995</v>
      </c>
      <c r="R8" s="34">
        <v>99.724000000000004</v>
      </c>
      <c r="S8" s="34">
        <v>111.122</v>
      </c>
      <c r="T8" s="34">
        <v>116.6781</v>
      </c>
      <c r="U8" s="34">
        <v>120.76183349999999</v>
      </c>
      <c r="V8" s="31"/>
      <c r="W8" s="34">
        <v>11.766999999999999</v>
      </c>
      <c r="X8" s="34">
        <v>11.574</v>
      </c>
      <c r="Y8" s="34">
        <v>15.972000000000001</v>
      </c>
      <c r="Z8" s="34">
        <v>18.668496000000001</v>
      </c>
      <c r="AA8" s="34">
        <v>19.9257025275</v>
      </c>
      <c r="AB8" s="31"/>
      <c r="AC8" s="34">
        <v>3.4630000000000001</v>
      </c>
      <c r="AD8" s="34">
        <v>4.1719999999999997</v>
      </c>
      <c r="AE8" s="34">
        <v>4.7919999999999998</v>
      </c>
      <c r="AF8" s="34">
        <v>5.6005488000000003</v>
      </c>
      <c r="AG8" s="34">
        <v>5.9777107582499998</v>
      </c>
      <c r="AH8" s="31"/>
      <c r="AI8" s="34">
        <v>6.5586929916908954E-2</v>
      </c>
      <c r="AJ8" s="34">
        <v>7.9014921054965104E-2</v>
      </c>
      <c r="AK8" s="34">
        <v>9.0757311048751857E-2</v>
      </c>
      <c r="AL8" s="34">
        <v>0.10607069062715234</v>
      </c>
      <c r="AM8" s="34">
        <v>0.11321388869907463</v>
      </c>
      <c r="AN8" s="31"/>
      <c r="AO8" s="34">
        <v>28.552</v>
      </c>
      <c r="AP8" s="34">
        <v>31.158000000000001</v>
      </c>
      <c r="AQ8" s="34">
        <v>35.22</v>
      </c>
      <c r="AR8" s="34">
        <v>38.020274399999998</v>
      </c>
      <c r="AS8" s="34">
        <v>41.009129779124997</v>
      </c>
      <c r="AT8" s="31"/>
      <c r="AU8" s="47" t="str">
        <f>C8</f>
        <v>FG EUROPE</v>
      </c>
      <c r="AV8" s="39" t="str">
        <f>$K$5</f>
        <v>17 July 2013</v>
      </c>
      <c r="AW8" s="40" t="s">
        <v>122</v>
      </c>
      <c r="AX8" s="40" t="s">
        <v>124</v>
      </c>
      <c r="AY8" s="41">
        <v>302103219557</v>
      </c>
      <c r="AZ8" s="31"/>
      <c r="BA8" s="47" t="str">
        <f>AU8</f>
        <v>FG EUROPE</v>
      </c>
      <c r="BB8" s="31"/>
      <c r="BC8" s="42">
        <f>$M$8/AC8</f>
        <v>8.5382865261334118</v>
      </c>
      <c r="BD8" s="42">
        <f t="shared" ref="BD8:BG8" si="2">$M$8/AD8</f>
        <v>7.0872689932885917</v>
      </c>
      <c r="BE8" s="42">
        <f t="shared" si="2"/>
        <v>6.1703018030050094</v>
      </c>
      <c r="BF8" s="42">
        <f t="shared" si="2"/>
        <v>5.2794980091950992</v>
      </c>
      <c r="BG8" s="42">
        <f t="shared" si="2"/>
        <v>4.9463895855436446</v>
      </c>
      <c r="BH8" s="31"/>
      <c r="BI8" s="42">
        <f>$M$8/Q8</f>
        <v>0.30681518548110953</v>
      </c>
      <c r="BJ8" s="42">
        <f t="shared" ref="BJ8:BM8" si="3">$M$8/R8</f>
        <v>0.2964992001925314</v>
      </c>
      <c r="BK8" s="42">
        <f t="shared" si="3"/>
        <v>0.26608669966343301</v>
      </c>
      <c r="BL8" s="42">
        <f t="shared" si="3"/>
        <v>0.25341590444136475</v>
      </c>
      <c r="BM8" s="42">
        <f t="shared" si="3"/>
        <v>0.24484628448441043</v>
      </c>
      <c r="BN8" s="31"/>
      <c r="BO8" s="42">
        <f>$M$8/AO8</f>
        <v>1.0355872177080416</v>
      </c>
      <c r="BP8" s="42">
        <f t="shared" ref="BP8:BS8" si="4">$M$8/AP8</f>
        <v>0.94897253482251753</v>
      </c>
      <c r="BQ8" s="42">
        <f t="shared" si="4"/>
        <v>0.83952544690516762</v>
      </c>
      <c r="BR8" s="42">
        <f t="shared" si="4"/>
        <v>0.77769260497499204</v>
      </c>
      <c r="BS8" s="42">
        <f t="shared" si="4"/>
        <v>0.7210122818809761</v>
      </c>
      <c r="BT8" s="31"/>
      <c r="BU8" s="47" t="str">
        <f>BA8</f>
        <v>FG EUROPE</v>
      </c>
      <c r="BV8" s="26"/>
    </row>
    <row r="9" spans="2:74">
      <c r="B9" s="1">
        <f>B8+1</f>
        <v>2</v>
      </c>
      <c r="C9" s="13" t="s">
        <v>10</v>
      </c>
      <c r="D9" s="5" t="s">
        <v>30</v>
      </c>
      <c r="E9" s="14" t="s">
        <v>94</v>
      </c>
      <c r="F9" s="18" t="s">
        <v>96</v>
      </c>
      <c r="G9" s="14" t="s">
        <v>94</v>
      </c>
      <c r="H9" s="14" t="s">
        <v>95</v>
      </c>
      <c r="I9" s="26"/>
      <c r="K9" s="28">
        <v>16.2</v>
      </c>
      <c r="L9" s="36">
        <v>66948210</v>
      </c>
      <c r="M9" s="37">
        <f t="shared" ref="M9:M26" si="5">K9*(L9/1000000)</f>
        <v>1084.5610019999999</v>
      </c>
      <c r="N9" s="43"/>
      <c r="O9" s="47" t="str">
        <f t="shared" ref="O9:O26" si="6">C9</f>
        <v>FOLLI FOLLIE</v>
      </c>
      <c r="P9" s="31"/>
      <c r="Q9" s="34">
        <v>989.60091699999998</v>
      </c>
      <c r="R9" s="34">
        <v>1021.4172160000001</v>
      </c>
      <c r="S9" s="34">
        <v>1110.03</v>
      </c>
      <c r="T9" s="34">
        <v>1200</v>
      </c>
      <c r="U9" s="34">
        <v>1300</v>
      </c>
      <c r="V9" s="31"/>
      <c r="W9" s="34">
        <v>193.347983</v>
      </c>
      <c r="X9" s="34">
        <v>198.748243</v>
      </c>
      <c r="Y9" s="34">
        <v>212.82</v>
      </c>
      <c r="Z9" s="34">
        <v>220</v>
      </c>
      <c r="AA9" s="34">
        <v>225</v>
      </c>
      <c r="AB9" s="31"/>
      <c r="AC9" s="34">
        <v>99.246442000000002</v>
      </c>
      <c r="AD9" s="34">
        <v>114.716081</v>
      </c>
      <c r="AE9" s="34">
        <v>83.474000000000004</v>
      </c>
      <c r="AF9" s="34">
        <v>95</v>
      </c>
      <c r="AG9" s="34">
        <v>110</v>
      </c>
      <c r="AH9" s="31"/>
      <c r="AI9" s="34">
        <f>AC9/($L$9/1000000)</f>
        <v>1.4824360800684588</v>
      </c>
      <c r="AJ9" s="34">
        <f t="shared" ref="AJ9:AM9" si="7">AD9/($L$9/1000000)</f>
        <v>1.713504827089477</v>
      </c>
      <c r="AK9" s="34">
        <f t="shared" si="7"/>
        <v>1.2468443891180958</v>
      </c>
      <c r="AL9" s="34">
        <f t="shared" si="7"/>
        <v>1.4190073192397525</v>
      </c>
      <c r="AM9" s="34">
        <f t="shared" si="7"/>
        <v>1.6430611064881346</v>
      </c>
      <c r="AN9" s="31"/>
      <c r="AO9" s="34">
        <v>529.17355899999995</v>
      </c>
      <c r="AP9" s="34">
        <v>721.377972</v>
      </c>
      <c r="AQ9" s="34">
        <v>804.67700000000002</v>
      </c>
      <c r="AR9" s="34">
        <v>860</v>
      </c>
      <c r="AS9" s="34">
        <v>920</v>
      </c>
      <c r="AT9" s="31"/>
      <c r="AU9" s="47" t="str">
        <f>C9</f>
        <v>FOLLI FOLLIE</v>
      </c>
      <c r="AV9" s="39" t="str">
        <f t="shared" ref="AV9:AV32" si="8">$K$5</f>
        <v>17 July 2013</v>
      </c>
      <c r="AW9" s="40" t="s">
        <v>133</v>
      </c>
      <c r="AX9" s="40" t="s">
        <v>134</v>
      </c>
      <c r="AY9" s="41">
        <v>302103219557</v>
      </c>
      <c r="AZ9" s="31"/>
      <c r="BA9" s="47" t="str">
        <f>AU9</f>
        <v>FOLLI FOLLIE</v>
      </c>
      <c r="BB9" s="31"/>
      <c r="BC9" s="42">
        <f>$M$9/AC9</f>
        <v>10.927958525707147</v>
      </c>
      <c r="BD9" s="42">
        <f t="shared" ref="BD9:BG9" si="9">$M$9/AD9</f>
        <v>9.4543066024021503</v>
      </c>
      <c r="BE9" s="42">
        <f t="shared" si="9"/>
        <v>12.992800177300715</v>
      </c>
      <c r="BF9" s="42">
        <f t="shared" si="9"/>
        <v>11.416431599999999</v>
      </c>
      <c r="BG9" s="42">
        <f t="shared" si="9"/>
        <v>9.8596454727272711</v>
      </c>
      <c r="BH9" s="31"/>
      <c r="BI9" s="42">
        <f>$M$9/Q9</f>
        <v>1.0959579597883498</v>
      </c>
      <c r="BJ9" s="42">
        <f t="shared" ref="BJ9:BM9" si="10">$M$9/R9</f>
        <v>1.0618197784518251</v>
      </c>
      <c r="BK9" s="42">
        <f t="shared" si="10"/>
        <v>0.97705557687630062</v>
      </c>
      <c r="BL9" s="42">
        <f t="shared" si="10"/>
        <v>0.90380083499999997</v>
      </c>
      <c r="BM9" s="42">
        <f t="shared" si="10"/>
        <v>0.8342776938461538</v>
      </c>
      <c r="BN9" s="31"/>
      <c r="BO9" s="42">
        <f>$M$9/AO9</f>
        <v>2.0495374032851101</v>
      </c>
      <c r="BP9" s="42">
        <f t="shared" ref="BP9:BS9" si="11">$M$9/AP9</f>
        <v>1.5034573331828878</v>
      </c>
      <c r="BQ9" s="42">
        <f t="shared" si="11"/>
        <v>1.3478215507588758</v>
      </c>
      <c r="BR9" s="42">
        <f t="shared" si="11"/>
        <v>1.2611174441860464</v>
      </c>
      <c r="BS9" s="42">
        <f t="shared" si="11"/>
        <v>1.178870654347826</v>
      </c>
      <c r="BT9" s="31"/>
      <c r="BU9" s="47" t="str">
        <f t="shared" ref="BU9:BU32" si="12">BA9</f>
        <v>FOLLI FOLLIE</v>
      </c>
      <c r="BV9" s="26"/>
    </row>
    <row r="10" spans="2:74">
      <c r="B10" s="1">
        <f t="shared" ref="B10:B32" si="13">B9+1</f>
        <v>3</v>
      </c>
      <c r="C10" s="13" t="s">
        <v>12</v>
      </c>
      <c r="D10" s="5" t="s">
        <v>32</v>
      </c>
      <c r="E10" s="14" t="s">
        <v>101</v>
      </c>
      <c r="F10" s="14" t="s">
        <v>102</v>
      </c>
      <c r="G10" s="14" t="s">
        <v>103</v>
      </c>
      <c r="H10" s="14" t="s">
        <v>104</v>
      </c>
      <c r="I10" s="26"/>
      <c r="K10" s="28">
        <v>2.33</v>
      </c>
      <c r="L10" s="36">
        <v>50992322</v>
      </c>
      <c r="M10" s="37">
        <f>K10*(L10/1000000)</f>
        <v>118.81211026000001</v>
      </c>
      <c r="N10" s="43"/>
      <c r="O10" s="47" t="str">
        <f t="shared" si="6"/>
        <v>FOURLIS</v>
      </c>
      <c r="P10" s="31"/>
      <c r="Q10" s="34">
        <v>638.15</v>
      </c>
      <c r="R10" s="34">
        <v>438.24900000000002</v>
      </c>
      <c r="S10" s="34">
        <v>420.25</v>
      </c>
      <c r="T10" s="34">
        <v>400</v>
      </c>
      <c r="U10" s="34">
        <v>410</v>
      </c>
      <c r="V10" s="31"/>
      <c r="W10" s="34">
        <v>46.65</v>
      </c>
      <c r="X10" s="34">
        <v>27.97</v>
      </c>
      <c r="Y10" s="34">
        <v>20.100000000000001</v>
      </c>
      <c r="Z10" s="34">
        <v>12</v>
      </c>
      <c r="AA10" s="34">
        <v>10</v>
      </c>
      <c r="AB10" s="31"/>
      <c r="AC10" s="34">
        <v>15.295999999999999</v>
      </c>
      <c r="AD10" s="34">
        <v>1.776</v>
      </c>
      <c r="AE10" s="34">
        <v>-10.92</v>
      </c>
      <c r="AF10" s="34">
        <v>-10</v>
      </c>
      <c r="AG10" s="34">
        <v>-5</v>
      </c>
      <c r="AH10" s="31"/>
      <c r="AI10" s="34">
        <f>AC10/($L$10/1000000)</f>
        <v>0.29996672832431515</v>
      </c>
      <c r="AJ10" s="34">
        <f t="shared" ref="AJ10:AM10" si="14">AD10/($L$10/1000000)</f>
        <v>3.4828772849371324E-2</v>
      </c>
      <c r="AK10" s="34">
        <f t="shared" si="14"/>
        <v>-0.21414988711437771</v>
      </c>
      <c r="AL10" s="34">
        <f t="shared" si="14"/>
        <v>-0.19610795523294663</v>
      </c>
      <c r="AM10" s="34">
        <f t="shared" si="14"/>
        <v>-9.8053977616473317E-2</v>
      </c>
      <c r="AN10" s="31"/>
      <c r="AO10" s="34">
        <v>187.95699999999999</v>
      </c>
      <c r="AP10" s="34">
        <v>187.79900000000001</v>
      </c>
      <c r="AQ10" s="34">
        <v>176.88</v>
      </c>
      <c r="AR10" s="34">
        <v>165</v>
      </c>
      <c r="AS10" s="34">
        <v>160</v>
      </c>
      <c r="AT10" s="31"/>
      <c r="AU10" s="47" t="str">
        <f t="shared" ref="AU10:AU11" si="15">C10</f>
        <v>FOURLIS</v>
      </c>
      <c r="AV10" s="39" t="str">
        <f t="shared" si="8"/>
        <v>17 July 2013</v>
      </c>
      <c r="AW10" s="40" t="s">
        <v>133</v>
      </c>
      <c r="AX10" s="40" t="s">
        <v>134</v>
      </c>
      <c r="AY10" s="41">
        <v>302103219557</v>
      </c>
      <c r="AZ10" s="31"/>
      <c r="BA10" s="47" t="str">
        <f t="shared" ref="BA10:BA11" si="16">AU10</f>
        <v>FOURLIS</v>
      </c>
      <c r="BB10" s="31"/>
      <c r="BC10" s="42">
        <f>$M$10/AC10</f>
        <v>7.7675281289225948</v>
      </c>
      <c r="BD10" s="42">
        <f t="shared" ref="BD10:BG10" si="17">$M$10/AD10</f>
        <v>66.898710731981993</v>
      </c>
      <c r="BE10" s="42">
        <f t="shared" si="17"/>
        <v>-10.880229877289379</v>
      </c>
      <c r="BF10" s="42">
        <f t="shared" si="17"/>
        <v>-11.881211026000001</v>
      </c>
      <c r="BG10" s="42">
        <f t="shared" si="17"/>
        <v>-23.762422052000002</v>
      </c>
      <c r="BH10" s="31"/>
      <c r="BI10" s="42">
        <f>$M$10/Q10</f>
        <v>0.18618210492830842</v>
      </c>
      <c r="BJ10" s="42">
        <f t="shared" ref="BJ10:BM10" si="18">$M$10/R10</f>
        <v>0.27110640357422378</v>
      </c>
      <c r="BK10" s="42">
        <f t="shared" si="18"/>
        <v>0.2827176924687686</v>
      </c>
      <c r="BL10" s="42">
        <f t="shared" si="18"/>
        <v>0.29703027565000001</v>
      </c>
      <c r="BM10" s="42">
        <f t="shared" si="18"/>
        <v>0.28978563478048786</v>
      </c>
      <c r="BN10" s="31"/>
      <c r="BO10" s="42">
        <f>$M$10/AO10</f>
        <v>0.63212389142197423</v>
      </c>
      <c r="BP10" s="42">
        <f t="shared" ref="BP10:BS10" si="19">$M$10/AP10</f>
        <v>0.63265571307621449</v>
      </c>
      <c r="BQ10" s="42">
        <f t="shared" si="19"/>
        <v>0.67171025701040266</v>
      </c>
      <c r="BR10" s="42">
        <f t="shared" si="19"/>
        <v>0.72007339551515159</v>
      </c>
      <c r="BS10" s="42">
        <f t="shared" si="19"/>
        <v>0.74257568912500005</v>
      </c>
      <c r="BT10" s="31"/>
      <c r="BU10" s="47" t="str">
        <f t="shared" si="12"/>
        <v>FOURLIS</v>
      </c>
      <c r="BV10" s="26"/>
    </row>
    <row r="11" spans="2:74">
      <c r="B11" s="1">
        <f t="shared" si="13"/>
        <v>4</v>
      </c>
      <c r="C11" s="13" t="s">
        <v>5</v>
      </c>
      <c r="D11" s="5" t="s">
        <v>21</v>
      </c>
      <c r="E11" s="14" t="s">
        <v>107</v>
      </c>
      <c r="F11" s="5" t="s">
        <v>67</v>
      </c>
      <c r="G11" s="5" t="s">
        <v>65</v>
      </c>
      <c r="H11" s="5" t="s">
        <v>66</v>
      </c>
      <c r="I11" s="26"/>
      <c r="K11" s="28">
        <v>1.43</v>
      </c>
      <c r="L11" s="36">
        <v>29546360</v>
      </c>
      <c r="M11" s="37">
        <f t="shared" si="5"/>
        <v>42.251294799999997</v>
      </c>
      <c r="N11" s="38"/>
      <c r="O11" s="47" t="str">
        <f t="shared" si="6"/>
        <v>HELLENIC CABLES</v>
      </c>
      <c r="P11" s="31"/>
      <c r="Q11" s="34">
        <v>351.88398100000001</v>
      </c>
      <c r="R11" s="34">
        <v>414.59344599999997</v>
      </c>
      <c r="S11" s="34">
        <v>439.34</v>
      </c>
      <c r="T11" s="34">
        <v>450</v>
      </c>
      <c r="U11" s="34">
        <v>480</v>
      </c>
      <c r="V11" s="31"/>
      <c r="W11" s="34">
        <v>13.224328</v>
      </c>
      <c r="X11" s="34">
        <v>20.850207000000001</v>
      </c>
      <c r="Y11" s="34">
        <v>10.7</v>
      </c>
      <c r="Z11" s="34">
        <v>8</v>
      </c>
      <c r="AA11" s="34">
        <v>10</v>
      </c>
      <c r="AB11" s="31"/>
      <c r="AC11" s="34">
        <v>9.3357999999999997E-2</v>
      </c>
      <c r="AD11" s="34">
        <v>1.7546010000000001</v>
      </c>
      <c r="AE11" s="34">
        <v>-12.09</v>
      </c>
      <c r="AF11" s="34">
        <v>-5</v>
      </c>
      <c r="AG11" s="34">
        <v>-5</v>
      </c>
      <c r="AH11" s="31"/>
      <c r="AI11" s="34">
        <f>AC11/($L$11/1000000)</f>
        <v>3.1597123977369799E-3</v>
      </c>
      <c r="AJ11" s="34">
        <f t="shared" ref="AJ11:AM11" si="20">AD11/($L$11/1000000)</f>
        <v>5.9384675472714747E-2</v>
      </c>
      <c r="AK11" s="34">
        <f t="shared" si="20"/>
        <v>-0.40918745997814959</v>
      </c>
      <c r="AL11" s="34">
        <f t="shared" si="20"/>
        <v>-0.16922558311751432</v>
      </c>
      <c r="AM11" s="34">
        <f t="shared" si="20"/>
        <v>-0.16922558311751432</v>
      </c>
      <c r="AN11" s="31"/>
      <c r="AO11" s="34">
        <v>103.947293</v>
      </c>
      <c r="AP11" s="34">
        <v>115.295816</v>
      </c>
      <c r="AQ11" s="34">
        <v>103.16</v>
      </c>
      <c r="AR11" s="34">
        <v>95</v>
      </c>
      <c r="AS11" s="34">
        <v>95</v>
      </c>
      <c r="AT11" s="31"/>
      <c r="AU11" s="47" t="str">
        <f t="shared" si="15"/>
        <v>HELLENIC CABLES</v>
      </c>
      <c r="AV11" s="39" t="str">
        <f t="shared" si="8"/>
        <v>17 July 2013</v>
      </c>
      <c r="AW11" s="40" t="s">
        <v>133</v>
      </c>
      <c r="AX11" s="40" t="s">
        <v>134</v>
      </c>
      <c r="AY11" s="41">
        <v>302103219557</v>
      </c>
      <c r="AZ11" s="31"/>
      <c r="BA11" s="47" t="str">
        <f t="shared" si="16"/>
        <v>HELLENIC CABLES</v>
      </c>
      <c r="BB11" s="31"/>
      <c r="BC11" s="42">
        <f>$M$11/AC11</f>
        <v>452.57283575055163</v>
      </c>
      <c r="BD11" s="42">
        <f t="shared" ref="BD11:BG11" si="21">$M$11/AD11</f>
        <v>24.08028651528182</v>
      </c>
      <c r="BE11" s="42">
        <f t="shared" si="21"/>
        <v>-3.4947307526881719</v>
      </c>
      <c r="BF11" s="42">
        <f t="shared" si="21"/>
        <v>-8.4502589599999993</v>
      </c>
      <c r="BG11" s="42">
        <f t="shared" si="21"/>
        <v>-8.4502589599999993</v>
      </c>
      <c r="BH11" s="31"/>
      <c r="BI11" s="42">
        <f>$M$11/Q11</f>
        <v>0.12007166305191937</v>
      </c>
      <c r="BJ11" s="42">
        <f t="shared" ref="BJ11:BM11" si="22">$M$11/R11</f>
        <v>0.10191018504426623</v>
      </c>
      <c r="BK11" s="42">
        <f t="shared" si="22"/>
        <v>9.616992488733099E-2</v>
      </c>
      <c r="BL11" s="42">
        <f t="shared" si="22"/>
        <v>9.3891766222222214E-2</v>
      </c>
      <c r="BM11" s="42">
        <f t="shared" si="22"/>
        <v>8.8023530833333322E-2</v>
      </c>
      <c r="BN11" s="31"/>
      <c r="BO11" s="42">
        <f>$M$11/AO11</f>
        <v>0.40646844742748611</v>
      </c>
      <c r="BP11" s="42">
        <f t="shared" ref="BP11:BS11" si="23">$M$11/AP11</f>
        <v>0.36645991386192189</v>
      </c>
      <c r="BQ11" s="42">
        <f t="shared" si="23"/>
        <v>0.40957051958123303</v>
      </c>
      <c r="BR11" s="42">
        <f t="shared" si="23"/>
        <v>0.44475047157894732</v>
      </c>
      <c r="BS11" s="42">
        <f t="shared" si="23"/>
        <v>0.44475047157894732</v>
      </c>
      <c r="BT11" s="31"/>
      <c r="BU11" s="47" t="str">
        <f t="shared" si="12"/>
        <v>HELLENIC CABLES</v>
      </c>
      <c r="BV11" s="26"/>
    </row>
    <row r="12" spans="2:74">
      <c r="B12" s="1">
        <f t="shared" si="13"/>
        <v>5</v>
      </c>
      <c r="C12" s="13" t="s">
        <v>130</v>
      </c>
      <c r="D12" s="5" t="s">
        <v>27</v>
      </c>
      <c r="E12" s="14" t="s">
        <v>85</v>
      </c>
      <c r="F12" s="14" t="s">
        <v>87</v>
      </c>
      <c r="G12" s="14" t="s">
        <v>85</v>
      </c>
      <c r="H12" s="14" t="s">
        <v>86</v>
      </c>
      <c r="I12" s="26"/>
      <c r="K12" s="28">
        <v>6.56</v>
      </c>
      <c r="L12" s="36">
        <v>305635185</v>
      </c>
      <c r="M12" s="37">
        <f t="shared" si="5"/>
        <v>2004.9668135999998</v>
      </c>
      <c r="N12" s="38"/>
      <c r="O12" s="47" t="str">
        <f t="shared" si="6"/>
        <v>HEL. PETROLEUM (ELPE)</v>
      </c>
      <c r="P12" s="31"/>
      <c r="Q12" s="34">
        <v>8476.8050000000003</v>
      </c>
      <c r="R12" s="34">
        <v>9307.5820000000003</v>
      </c>
      <c r="S12" s="34">
        <v>10468.870000000001</v>
      </c>
      <c r="T12" s="34">
        <v>10730.59175</v>
      </c>
      <c r="U12" s="34">
        <v>10998.856543749998</v>
      </c>
      <c r="V12" s="31"/>
      <c r="W12" s="34">
        <v>496.84699999999998</v>
      </c>
      <c r="X12" s="34">
        <v>330.88900000000001</v>
      </c>
      <c r="Y12" s="34">
        <v>298.28300000000002</v>
      </c>
      <c r="Z12" s="34">
        <v>343.37893600000001</v>
      </c>
      <c r="AA12" s="34">
        <v>384.95997903124999</v>
      </c>
      <c r="AB12" s="31"/>
      <c r="AC12" s="34">
        <v>155.773</v>
      </c>
      <c r="AD12" s="34">
        <v>114.15</v>
      </c>
      <c r="AE12" s="34">
        <v>84.191000000000003</v>
      </c>
      <c r="AF12" s="34">
        <v>103.0136808</v>
      </c>
      <c r="AG12" s="34">
        <v>115.48799370937499</v>
      </c>
      <c r="AH12" s="31"/>
      <c r="AI12" s="34">
        <v>0.50966972274478151</v>
      </c>
      <c r="AJ12" s="34">
        <v>0.37348448608755569</v>
      </c>
      <c r="AK12" s="34">
        <v>0.27546239481557078</v>
      </c>
      <c r="AL12" s="34">
        <v>0.33704784611104249</v>
      </c>
      <c r="AM12" s="34">
        <v>0.37786223372605154</v>
      </c>
      <c r="AN12" s="31"/>
      <c r="AO12" s="34">
        <v>2386.884</v>
      </c>
      <c r="AP12" s="34">
        <v>2397.5970000000002</v>
      </c>
      <c r="AQ12" s="34">
        <v>2373.5300000000002</v>
      </c>
      <c r="AR12" s="34">
        <v>2425.0368404000001</v>
      </c>
      <c r="AS12" s="34">
        <v>2482.7808372546874</v>
      </c>
      <c r="AT12" s="31"/>
      <c r="AU12" s="47" t="str">
        <f>C12</f>
        <v>HEL. PETROLEUM (ELPE)</v>
      </c>
      <c r="AV12" s="39" t="str">
        <f t="shared" si="8"/>
        <v>17 July 2013</v>
      </c>
      <c r="AW12" s="40" t="s">
        <v>122</v>
      </c>
      <c r="AX12" s="40" t="s">
        <v>124</v>
      </c>
      <c r="AY12" s="41">
        <v>302103219557</v>
      </c>
      <c r="AZ12" s="31"/>
      <c r="BA12" s="47" t="str">
        <f>AU12</f>
        <v>HEL. PETROLEUM (ELPE)</v>
      </c>
      <c r="BB12" s="31"/>
      <c r="BC12" s="42">
        <f>$M$12/AC12</f>
        <v>12.871080441411539</v>
      </c>
      <c r="BD12" s="42">
        <f t="shared" ref="BD12:BG12" si="24">$M$12/AD12</f>
        <v>17.564317245729303</v>
      </c>
      <c r="BE12" s="42">
        <f t="shared" si="24"/>
        <v>23.814502899359788</v>
      </c>
      <c r="BF12" s="42">
        <f t="shared" si="24"/>
        <v>19.463112064625882</v>
      </c>
      <c r="BG12" s="42">
        <f t="shared" si="24"/>
        <v>17.360824698760371</v>
      </c>
      <c r="BH12" s="31"/>
      <c r="BI12" s="42">
        <f>$M$12/Q12</f>
        <v>0.23652388058944376</v>
      </c>
      <c r="BJ12" s="42">
        <f t="shared" ref="BJ12:BM12" si="25">$M$12/R12</f>
        <v>0.21541221056123919</v>
      </c>
      <c r="BK12" s="42">
        <f t="shared" si="25"/>
        <v>0.19151702271591869</v>
      </c>
      <c r="BL12" s="42">
        <f t="shared" si="25"/>
        <v>0.18684587582040849</v>
      </c>
      <c r="BM12" s="42">
        <f t="shared" si="25"/>
        <v>0.1822886593369839</v>
      </c>
      <c r="BN12" s="31"/>
      <c r="BO12" s="42">
        <f>$M$12/AO12</f>
        <v>0.83999340294710589</v>
      </c>
      <c r="BP12" s="42">
        <f t="shared" ref="BP12:BS12" si="26">$M$12/AP12</f>
        <v>0.83624012442457996</v>
      </c>
      <c r="BQ12" s="42">
        <f t="shared" si="26"/>
        <v>0.84471938993819318</v>
      </c>
      <c r="BR12" s="42">
        <f t="shared" si="26"/>
        <v>0.82677787825659943</v>
      </c>
      <c r="BS12" s="42">
        <f t="shared" si="26"/>
        <v>0.80754885147936528</v>
      </c>
      <c r="BT12" s="31"/>
      <c r="BU12" s="47" t="str">
        <f t="shared" si="12"/>
        <v>HEL. PETROLEUM (ELPE)</v>
      </c>
      <c r="BV12" s="26"/>
    </row>
    <row r="13" spans="2:74">
      <c r="B13" s="1">
        <f t="shared" si="13"/>
        <v>6</v>
      </c>
      <c r="C13" s="13" t="s">
        <v>7</v>
      </c>
      <c r="D13" s="16" t="s">
        <v>23</v>
      </c>
      <c r="E13" s="16" t="s">
        <v>71</v>
      </c>
      <c r="F13" s="16" t="s">
        <v>108</v>
      </c>
      <c r="G13" s="16" t="s">
        <v>71</v>
      </c>
      <c r="H13" s="16" t="s">
        <v>72</v>
      </c>
      <c r="I13" s="26"/>
      <c r="K13" s="28">
        <v>0.88700000000000001</v>
      </c>
      <c r="L13" s="36">
        <v>53155053</v>
      </c>
      <c r="M13" s="37">
        <f t="shared" si="5"/>
        <v>47.148532011</v>
      </c>
      <c r="N13" s="44"/>
      <c r="O13" s="47" t="str">
        <f t="shared" si="6"/>
        <v>IASO</v>
      </c>
      <c r="P13" s="31"/>
      <c r="Q13" s="34">
        <v>149.07095000000001</v>
      </c>
      <c r="R13" s="34">
        <v>124.367193</v>
      </c>
      <c r="S13" s="34">
        <v>124.14</v>
      </c>
      <c r="T13" s="34">
        <v>125</v>
      </c>
      <c r="U13" s="34">
        <v>130</v>
      </c>
      <c r="V13" s="31"/>
      <c r="W13" s="34">
        <v>19.285926</v>
      </c>
      <c r="X13" s="34">
        <v>20.130265000000001</v>
      </c>
      <c r="Y13" s="34">
        <v>24.6</v>
      </c>
      <c r="Z13" s="34">
        <v>25</v>
      </c>
      <c r="AA13" s="34">
        <v>26</v>
      </c>
      <c r="AB13" s="31"/>
      <c r="AC13" s="34">
        <v>-3.6665999999999997E-2</v>
      </c>
      <c r="AD13" s="34">
        <v>-0.22763600000000001</v>
      </c>
      <c r="AE13" s="34">
        <v>-32.35</v>
      </c>
      <c r="AF13" s="34">
        <v>1</v>
      </c>
      <c r="AG13" s="34">
        <v>1</v>
      </c>
      <c r="AH13" s="31"/>
      <c r="AI13" s="34">
        <f>AC13/($L$13/1000000)</f>
        <v>-6.8979331090122313E-4</v>
      </c>
      <c r="AJ13" s="34">
        <f t="shared" ref="AJ13:AM13" si="27">AD13/($L$13/1000000)</f>
        <v>-4.2824903212870464E-3</v>
      </c>
      <c r="AK13" s="34">
        <f t="shared" si="27"/>
        <v>-0.60859689106132586</v>
      </c>
      <c r="AL13" s="34">
        <f t="shared" si="27"/>
        <v>1.8812886895249639E-2</v>
      </c>
      <c r="AM13" s="34">
        <f t="shared" si="27"/>
        <v>1.8812886895249639E-2</v>
      </c>
      <c r="AN13" s="31"/>
      <c r="AO13" s="34">
        <v>129.420286</v>
      </c>
      <c r="AP13" s="34">
        <v>129.09230500000001</v>
      </c>
      <c r="AQ13" s="34">
        <v>96.742000000000004</v>
      </c>
      <c r="AR13" s="34">
        <v>95</v>
      </c>
      <c r="AS13" s="34">
        <v>95</v>
      </c>
      <c r="AT13" s="31"/>
      <c r="AU13" s="47" t="str">
        <f>C13</f>
        <v>IASO</v>
      </c>
      <c r="AV13" s="39" t="str">
        <f t="shared" si="8"/>
        <v>17 July 2013</v>
      </c>
      <c r="AW13" s="40" t="s">
        <v>133</v>
      </c>
      <c r="AX13" s="40" t="s">
        <v>134</v>
      </c>
      <c r="AY13" s="41">
        <v>302103219557</v>
      </c>
      <c r="AZ13" s="31"/>
      <c r="BA13" s="47" t="str">
        <f>AU13</f>
        <v>IASO</v>
      </c>
      <c r="BB13" s="31"/>
      <c r="BC13" s="42">
        <f>$M$13/AC13</f>
        <v>-1285.8924347079039</v>
      </c>
      <c r="BD13" s="42">
        <f t="shared" ref="BD13:BG13" si="28">$M$13/AD13</f>
        <v>-207.12247628231034</v>
      </c>
      <c r="BE13" s="42">
        <f t="shared" si="28"/>
        <v>-1.4574507576816074</v>
      </c>
      <c r="BF13" s="42">
        <f t="shared" si="28"/>
        <v>47.148532011</v>
      </c>
      <c r="BG13" s="42">
        <f t="shared" si="28"/>
        <v>47.148532011</v>
      </c>
      <c r="BH13" s="31"/>
      <c r="BI13" s="42">
        <f>$M$13/Q13</f>
        <v>0.31628249508707096</v>
      </c>
      <c r="BJ13" s="42">
        <f t="shared" ref="BJ13:BM13" si="29">$M$13/R13</f>
        <v>0.37910747097910297</v>
      </c>
      <c r="BK13" s="42">
        <f t="shared" si="29"/>
        <v>0.37980128895601739</v>
      </c>
      <c r="BL13" s="42">
        <f t="shared" si="29"/>
        <v>0.377188256088</v>
      </c>
      <c r="BM13" s="42">
        <f t="shared" si="29"/>
        <v>0.36268101546923076</v>
      </c>
      <c r="BN13" s="31"/>
      <c r="BO13" s="42">
        <f>$M$13/AO13</f>
        <v>0.36430557734202501</v>
      </c>
      <c r="BP13" s="42">
        <f t="shared" ref="BP13:BS13" si="30">$M$13/AP13</f>
        <v>0.36523115774406534</v>
      </c>
      <c r="BQ13" s="42">
        <f t="shared" si="30"/>
        <v>0.48736362708027536</v>
      </c>
      <c r="BR13" s="42">
        <f t="shared" si="30"/>
        <v>0.49630033695789472</v>
      </c>
      <c r="BS13" s="42">
        <f t="shared" si="30"/>
        <v>0.49630033695789472</v>
      </c>
      <c r="BT13" s="31"/>
      <c r="BU13" s="47" t="str">
        <f t="shared" si="12"/>
        <v>IASO</v>
      </c>
      <c r="BV13" s="26"/>
    </row>
    <row r="14" spans="2:74">
      <c r="B14" s="1">
        <f t="shared" si="13"/>
        <v>7</v>
      </c>
      <c r="C14" s="13" t="s">
        <v>13</v>
      </c>
      <c r="D14" s="5" t="s">
        <v>33</v>
      </c>
      <c r="E14" s="14" t="s">
        <v>109</v>
      </c>
      <c r="F14" s="14" t="s">
        <v>106</v>
      </c>
      <c r="G14" s="14" t="s">
        <v>110</v>
      </c>
      <c r="H14" s="14" t="s">
        <v>105</v>
      </c>
      <c r="I14" s="26"/>
      <c r="K14" s="28">
        <v>1.49</v>
      </c>
      <c r="L14" s="36">
        <v>158961721</v>
      </c>
      <c r="M14" s="37">
        <f t="shared" si="5"/>
        <v>236.85296429000002</v>
      </c>
      <c r="N14" s="43"/>
      <c r="O14" s="47" t="str">
        <f t="shared" si="6"/>
        <v>INTRALOT</v>
      </c>
      <c r="P14" s="31"/>
      <c r="Q14" s="50">
        <v>1115.721</v>
      </c>
      <c r="R14" s="50">
        <v>1202.354</v>
      </c>
      <c r="S14" s="34">
        <v>1374.021</v>
      </c>
      <c r="T14" s="34">
        <v>1442.7220500000001</v>
      </c>
      <c r="U14" s="34">
        <v>1500.4309320000002</v>
      </c>
      <c r="V14" s="31"/>
      <c r="W14" s="34">
        <v>152.66200000000001</v>
      </c>
      <c r="X14" s="34">
        <v>153.80600000000001</v>
      </c>
      <c r="Y14" s="34">
        <v>177.536</v>
      </c>
      <c r="Z14" s="34">
        <v>190.43931060000003</v>
      </c>
      <c r="AA14" s="34">
        <v>202.55817582000003</v>
      </c>
      <c r="AB14" s="31"/>
      <c r="AC14" s="34">
        <v>33.917000000000002</v>
      </c>
      <c r="AD14" s="34">
        <v>17.701000000000001</v>
      </c>
      <c r="AE14" s="34">
        <v>6.1159999999999997</v>
      </c>
      <c r="AF14" s="34">
        <v>7.0462544922000019</v>
      </c>
      <c r="AG14" s="34">
        <v>8.1023270328000017</v>
      </c>
      <c r="AH14" s="31"/>
      <c r="AI14" s="34">
        <v>0.21336583289759425</v>
      </c>
      <c r="AJ14" s="34">
        <v>0.11135385229001138</v>
      </c>
      <c r="AK14" s="34">
        <v>3.8474671521705528E-2</v>
      </c>
      <c r="AL14" s="34">
        <v>4.4326737581055764E-2</v>
      </c>
      <c r="AM14" s="34">
        <v>5.0970302673056751E-2</v>
      </c>
      <c r="AN14" s="31"/>
      <c r="AO14" s="34">
        <v>284.09800000000001</v>
      </c>
      <c r="AP14" s="34">
        <v>299.36</v>
      </c>
      <c r="AQ14" s="34">
        <v>303.23</v>
      </c>
      <c r="AR14" s="34">
        <v>306.75312724610001</v>
      </c>
      <c r="AS14" s="34">
        <v>310.80429076249999</v>
      </c>
      <c r="AT14" s="31"/>
      <c r="AU14" s="47" t="str">
        <f>C14</f>
        <v>INTRALOT</v>
      </c>
      <c r="AV14" s="39" t="str">
        <f t="shared" si="8"/>
        <v>17 July 2013</v>
      </c>
      <c r="AW14" s="40" t="s">
        <v>122</v>
      </c>
      <c r="AX14" s="40" t="s">
        <v>124</v>
      </c>
      <c r="AY14" s="41">
        <v>302103219557</v>
      </c>
      <c r="AZ14" s="31"/>
      <c r="BA14" s="47" t="str">
        <f>AU14</f>
        <v>INTRALOT</v>
      </c>
      <c r="BB14" s="31"/>
      <c r="BC14" s="42">
        <f>$M$14/AC14</f>
        <v>6.9833111504555241</v>
      </c>
      <c r="BD14" s="42">
        <f t="shared" ref="BD14:BG14" si="31">$M$14/AD14</f>
        <v>13.380767430653636</v>
      </c>
      <c r="BE14" s="42">
        <f t="shared" si="31"/>
        <v>38.726776371811646</v>
      </c>
      <c r="BF14" s="42">
        <f t="shared" si="31"/>
        <v>33.614023528697317</v>
      </c>
      <c r="BG14" s="42">
        <f t="shared" si="31"/>
        <v>29.2327084961107</v>
      </c>
      <c r="BH14" s="31"/>
      <c r="BI14" s="42">
        <f>$M$14/Q14</f>
        <v>0.21228691069720837</v>
      </c>
      <c r="BJ14" s="42">
        <f t="shared" ref="BJ14:BM14" si="32">$M$14/R14</f>
        <v>0.19699103948587521</v>
      </c>
      <c r="BK14" s="42">
        <f t="shared" si="32"/>
        <v>0.17237943545986562</v>
      </c>
      <c r="BL14" s="42">
        <f t="shared" si="32"/>
        <v>0.16417089091415774</v>
      </c>
      <c r="BM14" s="42">
        <f t="shared" si="32"/>
        <v>0.15785662587899779</v>
      </c>
      <c r="BN14" s="31"/>
      <c r="BO14" s="42">
        <f>$M$14/AO14</f>
        <v>0.83370162510823731</v>
      </c>
      <c r="BP14" s="42">
        <f t="shared" ref="BP14:BS14" si="33">$M$14/AP14</f>
        <v>0.79119776954168897</v>
      </c>
      <c r="BQ14" s="42">
        <f t="shared" si="33"/>
        <v>0.7811000372324638</v>
      </c>
      <c r="BR14" s="42">
        <f t="shared" si="33"/>
        <v>0.77212893122350823</v>
      </c>
      <c r="BS14" s="42">
        <f t="shared" si="33"/>
        <v>0.76206465396254897</v>
      </c>
      <c r="BT14" s="31"/>
      <c r="BU14" s="47" t="str">
        <f t="shared" si="12"/>
        <v>INTRALOT</v>
      </c>
      <c r="BV14" s="26"/>
    </row>
    <row r="15" spans="2:74">
      <c r="B15" s="1">
        <f t="shared" si="13"/>
        <v>8</v>
      </c>
      <c r="C15" s="13" t="s">
        <v>127</v>
      </c>
      <c r="D15" s="5" t="s">
        <v>29</v>
      </c>
      <c r="E15" s="14" t="s">
        <v>92</v>
      </c>
      <c r="F15" s="14" t="s">
        <v>93</v>
      </c>
      <c r="G15" s="14" t="s">
        <v>92</v>
      </c>
      <c r="H15" s="14" t="s">
        <v>91</v>
      </c>
      <c r="I15" s="26"/>
      <c r="K15" s="28">
        <v>7.88</v>
      </c>
      <c r="L15" s="36">
        <v>129994676</v>
      </c>
      <c r="M15" s="37">
        <f t="shared" si="5"/>
        <v>1024.3580468800001</v>
      </c>
      <c r="N15" s="43"/>
      <c r="O15" s="47" t="str">
        <f t="shared" si="6"/>
        <v>JUMBO *</v>
      </c>
      <c r="P15" s="31"/>
      <c r="Q15" s="34">
        <v>487.33482700000002</v>
      </c>
      <c r="R15" s="34">
        <v>489.97216100000003</v>
      </c>
      <c r="S15" s="34">
        <v>494.28850299999999</v>
      </c>
      <c r="T15" s="34">
        <v>500</v>
      </c>
      <c r="U15" s="34">
        <v>505</v>
      </c>
      <c r="V15" s="31"/>
      <c r="W15" s="34">
        <v>130</v>
      </c>
      <c r="X15" s="34">
        <v>121</v>
      </c>
      <c r="Y15" s="34">
        <v>134.41999999999999</v>
      </c>
      <c r="Z15" s="34">
        <v>125</v>
      </c>
      <c r="AA15" s="34">
        <v>130</v>
      </c>
      <c r="AB15" s="31"/>
      <c r="AC15" s="34">
        <v>79.162994999999995</v>
      </c>
      <c r="AD15" s="34">
        <v>94.669262000000003</v>
      </c>
      <c r="AE15" s="34">
        <v>97.373379999999997</v>
      </c>
      <c r="AF15" s="34">
        <v>80</v>
      </c>
      <c r="AG15" s="34">
        <v>85</v>
      </c>
      <c r="AH15" s="31"/>
      <c r="AI15" s="34">
        <f>AC15/($L$15/1000000)</f>
        <v>0.60897105509151772</v>
      </c>
      <c r="AJ15" s="34">
        <f t="shared" ref="AJ15:AM15" si="34">AD15/($L$15/1000000)</f>
        <v>0.72825491714752999</v>
      </c>
      <c r="AK15" s="34">
        <f t="shared" si="34"/>
        <v>0.74905667675190024</v>
      </c>
      <c r="AL15" s="34">
        <f t="shared" si="34"/>
        <v>0.61540981878365542</v>
      </c>
      <c r="AM15" s="34">
        <f t="shared" si="34"/>
        <v>0.65387293245763389</v>
      </c>
      <c r="AN15" s="31"/>
      <c r="AO15" s="34">
        <v>452.473185</v>
      </c>
      <c r="AP15" s="34">
        <v>522.94993199999999</v>
      </c>
      <c r="AQ15" s="34">
        <v>592.91241300000002</v>
      </c>
      <c r="AR15" s="34">
        <v>650</v>
      </c>
      <c r="AS15" s="34">
        <v>700</v>
      </c>
      <c r="AT15" s="31"/>
      <c r="AU15" s="47" t="str">
        <f t="shared" ref="AU15:AU20" si="35">C15</f>
        <v>JUMBO *</v>
      </c>
      <c r="AV15" s="39" t="str">
        <f t="shared" si="8"/>
        <v>17 July 2013</v>
      </c>
      <c r="AW15" s="40" t="s">
        <v>133</v>
      </c>
      <c r="AX15" s="40" t="s">
        <v>134</v>
      </c>
      <c r="AY15" s="41">
        <v>302103219557</v>
      </c>
      <c r="AZ15" s="31"/>
      <c r="BA15" s="47" t="str">
        <f t="shared" ref="BA15:BA20" si="36">AU15</f>
        <v>JUMBO *</v>
      </c>
      <c r="BB15" s="31"/>
      <c r="BC15" s="42">
        <f>$M$15/AC15</f>
        <v>12.939859676607741</v>
      </c>
      <c r="BD15" s="42">
        <f t="shared" ref="BD15:BG15" si="37">$M$15/AD15</f>
        <v>10.820386947560657</v>
      </c>
      <c r="BE15" s="42">
        <f t="shared" si="37"/>
        <v>10.519898219410686</v>
      </c>
      <c r="BF15" s="42">
        <f t="shared" si="37"/>
        <v>12.804475586000001</v>
      </c>
      <c r="BG15" s="42">
        <f t="shared" si="37"/>
        <v>12.051271139764706</v>
      </c>
      <c r="BH15" s="31"/>
      <c r="BI15" s="42">
        <f>$M$15/Q15</f>
        <v>2.1019594540079938</v>
      </c>
      <c r="BJ15" s="42">
        <f t="shared" ref="BJ15:BM15" si="38">$M$15/R15</f>
        <v>2.0906454048110703</v>
      </c>
      <c r="BK15" s="42">
        <f t="shared" si="38"/>
        <v>2.0723889806516502</v>
      </c>
      <c r="BL15" s="42">
        <f t="shared" si="38"/>
        <v>2.04871609376</v>
      </c>
      <c r="BM15" s="42">
        <f t="shared" si="38"/>
        <v>2.0284317760000001</v>
      </c>
      <c r="BN15" s="31"/>
      <c r="BO15" s="42">
        <f>$M$15/AO15</f>
        <v>2.2639088477254186</v>
      </c>
      <c r="BP15" s="42">
        <f t="shared" ref="BP15:BS15" si="39">$M$15/AP15</f>
        <v>1.9588071136416174</v>
      </c>
      <c r="BQ15" s="42">
        <f t="shared" si="39"/>
        <v>1.7276717849386636</v>
      </c>
      <c r="BR15" s="42">
        <f t="shared" si="39"/>
        <v>1.5759354567384616</v>
      </c>
      <c r="BS15" s="42">
        <f t="shared" si="39"/>
        <v>1.4633686384000002</v>
      </c>
      <c r="BT15" s="31"/>
      <c r="BU15" s="47" t="str">
        <f t="shared" si="12"/>
        <v>JUMBO *</v>
      </c>
      <c r="BV15" s="26"/>
    </row>
    <row r="16" spans="2:74">
      <c r="B16" s="1">
        <f t="shared" si="13"/>
        <v>9</v>
      </c>
      <c r="C16" s="13" t="s">
        <v>60</v>
      </c>
      <c r="D16" s="5" t="s">
        <v>20</v>
      </c>
      <c r="E16" s="5" t="s">
        <v>61</v>
      </c>
      <c r="F16" s="5" t="s">
        <v>62</v>
      </c>
      <c r="G16" s="5" t="s">
        <v>63</v>
      </c>
      <c r="H16" s="5" t="s">
        <v>64</v>
      </c>
      <c r="I16" s="26"/>
      <c r="K16" s="28">
        <v>3.25</v>
      </c>
      <c r="L16" s="36">
        <v>13450000</v>
      </c>
      <c r="M16" s="37">
        <f t="shared" si="5"/>
        <v>43.712499999999999</v>
      </c>
      <c r="N16" s="38"/>
      <c r="O16" s="47" t="str">
        <f t="shared" si="6"/>
        <v>KORRES</v>
      </c>
      <c r="P16" s="31"/>
      <c r="Q16" s="34">
        <v>44.114725999999997</v>
      </c>
      <c r="R16" s="34">
        <v>42.679754000000003</v>
      </c>
      <c r="S16" s="34">
        <v>40.033999999999999</v>
      </c>
      <c r="T16" s="34">
        <v>42</v>
      </c>
      <c r="U16" s="34">
        <v>44</v>
      </c>
      <c r="V16" s="31"/>
      <c r="W16" s="34">
        <v>8.3465179999999997</v>
      </c>
      <c r="X16" s="34">
        <v>7.6227260000000001</v>
      </c>
      <c r="Y16" s="34">
        <v>4</v>
      </c>
      <c r="Z16" s="34">
        <v>5</v>
      </c>
      <c r="AA16" s="34">
        <v>7</v>
      </c>
      <c r="AB16" s="31"/>
      <c r="AC16" s="34">
        <v>1.8532740000000001</v>
      </c>
      <c r="AD16" s="34">
        <v>-3.3587370000000001</v>
      </c>
      <c r="AE16" s="34">
        <v>-4.1769999999999996</v>
      </c>
      <c r="AF16" s="34">
        <v>-2</v>
      </c>
      <c r="AG16" s="34">
        <v>1</v>
      </c>
      <c r="AH16" s="31"/>
      <c r="AI16" s="34">
        <f>AC16/($L$16/1000000)</f>
        <v>0.13778988847583645</v>
      </c>
      <c r="AJ16" s="34">
        <f t="shared" ref="AJ16:AM16" si="40">AD16/($L$16/1000000)</f>
        <v>-0.24972022304832717</v>
      </c>
      <c r="AK16" s="34">
        <f t="shared" si="40"/>
        <v>-0.31055762081784383</v>
      </c>
      <c r="AL16" s="34">
        <f t="shared" si="40"/>
        <v>-0.14869888475836432</v>
      </c>
      <c r="AM16" s="34">
        <f t="shared" si="40"/>
        <v>7.434944237918216E-2</v>
      </c>
      <c r="AN16" s="31"/>
      <c r="AO16" s="34">
        <v>23.276216000000002</v>
      </c>
      <c r="AP16" s="34">
        <v>28.068154</v>
      </c>
      <c r="AQ16" s="34">
        <v>22.975999999999999</v>
      </c>
      <c r="AR16" s="34">
        <v>22</v>
      </c>
      <c r="AS16" s="34">
        <v>24</v>
      </c>
      <c r="AT16" s="31"/>
      <c r="AU16" s="47" t="str">
        <f t="shared" si="35"/>
        <v>KORRES</v>
      </c>
      <c r="AV16" s="39" t="str">
        <f t="shared" si="8"/>
        <v>17 July 2013</v>
      </c>
      <c r="AW16" s="40" t="s">
        <v>133</v>
      </c>
      <c r="AX16" s="40" t="s">
        <v>134</v>
      </c>
      <c r="AY16" s="41">
        <v>302103219557</v>
      </c>
      <c r="AZ16" s="31"/>
      <c r="BA16" s="47" t="str">
        <f t="shared" si="36"/>
        <v>KORRES</v>
      </c>
      <c r="BB16" s="31"/>
      <c r="BC16" s="42">
        <f>$M$16/AC16</f>
        <v>23.586636406705104</v>
      </c>
      <c r="BD16" s="42">
        <f t="shared" ref="BD16:BG16" si="41">$M$16/AD16</f>
        <v>-13.014564700957532</v>
      </c>
      <c r="BE16" s="42">
        <f t="shared" si="41"/>
        <v>-10.465046684223127</v>
      </c>
      <c r="BF16" s="42">
        <f t="shared" si="41"/>
        <v>-21.856249999999999</v>
      </c>
      <c r="BG16" s="42">
        <f t="shared" si="41"/>
        <v>43.712499999999999</v>
      </c>
      <c r="BH16" s="31"/>
      <c r="BI16" s="42">
        <f>$M$16/Q16</f>
        <v>0.99088227364259274</v>
      </c>
      <c r="BJ16" s="42">
        <f t="shared" ref="BJ16:BM16" si="42">$M$16/R16</f>
        <v>1.024197562150897</v>
      </c>
      <c r="BK16" s="42">
        <f t="shared" si="42"/>
        <v>1.0918843982614777</v>
      </c>
      <c r="BL16" s="42">
        <f t="shared" si="42"/>
        <v>1.0407738095238095</v>
      </c>
      <c r="BM16" s="42">
        <f t="shared" si="42"/>
        <v>0.99346590909090904</v>
      </c>
      <c r="BN16" s="31"/>
      <c r="BO16" s="42">
        <f>$M$16/AO16</f>
        <v>1.8779899619422673</v>
      </c>
      <c r="BP16" s="42">
        <f t="shared" ref="BP16:BS16" si="43">$M$16/AP16</f>
        <v>1.5573699645512846</v>
      </c>
      <c r="BQ16" s="42">
        <f t="shared" si="43"/>
        <v>1.9025287256267409</v>
      </c>
      <c r="BR16" s="42">
        <f t="shared" si="43"/>
        <v>1.9869318181818181</v>
      </c>
      <c r="BS16" s="42">
        <f t="shared" si="43"/>
        <v>1.8213541666666666</v>
      </c>
      <c r="BT16" s="31"/>
      <c r="BU16" s="47" t="str">
        <f t="shared" si="12"/>
        <v>KORRES</v>
      </c>
      <c r="BV16" s="26"/>
    </row>
    <row r="17" spans="2:74">
      <c r="B17" s="1">
        <f t="shared" si="13"/>
        <v>10</v>
      </c>
      <c r="C17" s="13" t="s">
        <v>111</v>
      </c>
      <c r="D17" s="16" t="s">
        <v>24</v>
      </c>
      <c r="E17" s="16" t="s">
        <v>73</v>
      </c>
      <c r="F17" s="16" t="s">
        <v>74</v>
      </c>
      <c r="G17" s="16" t="s">
        <v>75</v>
      </c>
      <c r="H17" s="16" t="s">
        <v>76</v>
      </c>
      <c r="I17" s="26"/>
      <c r="K17" s="45">
        <v>1.78</v>
      </c>
      <c r="L17" s="46">
        <v>33065136</v>
      </c>
      <c r="M17" s="37">
        <f t="shared" si="5"/>
        <v>58.855942080000005</v>
      </c>
      <c r="N17" s="38"/>
      <c r="O17" s="47" t="str">
        <f t="shared" si="6"/>
        <v>KRI KRI</v>
      </c>
      <c r="P17" s="31"/>
      <c r="Q17" s="34">
        <v>47.195965000000001</v>
      </c>
      <c r="R17" s="34">
        <v>47.907032999999998</v>
      </c>
      <c r="S17" s="34">
        <v>59.298999999999999</v>
      </c>
      <c r="T17" s="34">
        <v>63</v>
      </c>
      <c r="U17" s="34">
        <v>70</v>
      </c>
      <c r="V17" s="31"/>
      <c r="W17" s="34">
        <v>5.419721</v>
      </c>
      <c r="X17" s="34">
        <v>5.1699400000000004</v>
      </c>
      <c r="Y17" s="34">
        <v>7.6429999999999998</v>
      </c>
      <c r="Z17" s="34">
        <v>8</v>
      </c>
      <c r="AA17" s="34">
        <v>9</v>
      </c>
      <c r="AB17" s="31"/>
      <c r="AC17" s="34">
        <v>2.513592</v>
      </c>
      <c r="AD17" s="34">
        <v>2.21753</v>
      </c>
      <c r="AE17" s="34">
        <v>5.5</v>
      </c>
      <c r="AF17" s="34">
        <v>6</v>
      </c>
      <c r="AG17" s="34">
        <v>7</v>
      </c>
      <c r="AH17" s="31"/>
      <c r="AI17" s="34">
        <f>AC17/($L$17/1000000)</f>
        <v>7.6019406059603084E-2</v>
      </c>
      <c r="AJ17" s="34">
        <f t="shared" ref="AJ17:AM17" si="44">AD17/($L$17/1000000)</f>
        <v>6.7065503677347635E-2</v>
      </c>
      <c r="AK17" s="34">
        <f t="shared" si="44"/>
        <v>0.16633834501693867</v>
      </c>
      <c r="AL17" s="34">
        <f t="shared" si="44"/>
        <v>0.18146001274575127</v>
      </c>
      <c r="AM17" s="34">
        <f t="shared" si="44"/>
        <v>0.2117033482033765</v>
      </c>
      <c r="AN17" s="31"/>
      <c r="AO17" s="34">
        <v>26.789527</v>
      </c>
      <c r="AP17" s="34">
        <v>29.007057</v>
      </c>
      <c r="AQ17" s="34">
        <v>32.466999999999999</v>
      </c>
      <c r="AR17" s="34">
        <v>36</v>
      </c>
      <c r="AS17" s="34">
        <v>40</v>
      </c>
      <c r="AT17" s="31"/>
      <c r="AU17" s="47" t="str">
        <f t="shared" si="35"/>
        <v>KRI KRI</v>
      </c>
      <c r="AV17" s="39" t="str">
        <f t="shared" si="8"/>
        <v>17 July 2013</v>
      </c>
      <c r="AW17" s="40" t="s">
        <v>133</v>
      </c>
      <c r="AX17" s="40" t="s">
        <v>134</v>
      </c>
      <c r="AY17" s="41">
        <v>302103219557</v>
      </c>
      <c r="AZ17" s="31"/>
      <c r="BA17" s="47" t="str">
        <f t="shared" si="36"/>
        <v>KRI KRI</v>
      </c>
      <c r="BB17" s="31"/>
      <c r="BC17" s="42">
        <f>$M$17/AC17</f>
        <v>23.415073758987141</v>
      </c>
      <c r="BD17" s="42">
        <f t="shared" ref="BD17:BG17" si="45">$M$17/AD17</f>
        <v>26.541215712977955</v>
      </c>
      <c r="BE17" s="42">
        <f t="shared" si="45"/>
        <v>10.701080378181819</v>
      </c>
      <c r="BF17" s="42">
        <f t="shared" si="45"/>
        <v>9.8093236800000003</v>
      </c>
      <c r="BG17" s="42">
        <f t="shared" si="45"/>
        <v>8.407991725714286</v>
      </c>
      <c r="BH17" s="31"/>
      <c r="BI17" s="42">
        <f>$M$17/Q17</f>
        <v>1.2470545327338896</v>
      </c>
      <c r="BJ17" s="42">
        <f t="shared" ref="BJ17:BM17" si="46">$M$17/R17</f>
        <v>1.2285449211601145</v>
      </c>
      <c r="BK17" s="42">
        <f t="shared" si="46"/>
        <v>0.99252840823622668</v>
      </c>
      <c r="BL17" s="42">
        <f t="shared" si="46"/>
        <v>0.934221302857143</v>
      </c>
      <c r="BM17" s="42">
        <f t="shared" si="46"/>
        <v>0.84079917257142867</v>
      </c>
      <c r="BN17" s="31"/>
      <c r="BO17" s="42">
        <f>$M$17/AO17</f>
        <v>2.1969757838576247</v>
      </c>
      <c r="BP17" s="42">
        <f t="shared" ref="BP17:BS17" si="47">$M$17/AP17</f>
        <v>2.0290214922527303</v>
      </c>
      <c r="BQ17" s="42">
        <f t="shared" si="47"/>
        <v>1.8127927458650324</v>
      </c>
      <c r="BR17" s="42">
        <f t="shared" si="47"/>
        <v>1.6348872800000001</v>
      </c>
      <c r="BS17" s="42">
        <f t="shared" si="47"/>
        <v>1.4713985520000001</v>
      </c>
      <c r="BT17" s="31"/>
      <c r="BU17" s="47" t="str">
        <f t="shared" si="12"/>
        <v>KRI KRI</v>
      </c>
      <c r="BV17" s="26"/>
    </row>
    <row r="18" spans="2:74">
      <c r="B18" s="1">
        <f t="shared" si="13"/>
        <v>11</v>
      </c>
      <c r="C18" s="13" t="s">
        <v>6</v>
      </c>
      <c r="D18" s="5" t="s">
        <v>22</v>
      </c>
      <c r="E18" s="5" t="s">
        <v>68</v>
      </c>
      <c r="F18" s="5" t="s">
        <v>69</v>
      </c>
      <c r="G18" s="5" t="s">
        <v>68</v>
      </c>
      <c r="H18" s="5" t="s">
        <v>70</v>
      </c>
      <c r="I18" s="26"/>
      <c r="K18" s="28">
        <v>1.4</v>
      </c>
      <c r="L18" s="36">
        <v>10500000</v>
      </c>
      <c r="M18" s="37">
        <f t="shared" si="5"/>
        <v>14.7</v>
      </c>
      <c r="N18" s="38"/>
      <c r="O18" s="47" t="str">
        <f t="shared" si="6"/>
        <v>MEVACO</v>
      </c>
      <c r="P18" s="31"/>
      <c r="Q18" s="34">
        <v>21.024526999999999</v>
      </c>
      <c r="R18" s="34">
        <v>29.617156999999999</v>
      </c>
      <c r="S18" s="34">
        <v>31.425999999999998</v>
      </c>
      <c r="T18" s="34">
        <v>33</v>
      </c>
      <c r="U18" s="34">
        <v>35</v>
      </c>
      <c r="V18" s="31"/>
      <c r="W18" s="34">
        <v>1.3816660000000001</v>
      </c>
      <c r="X18" s="34">
        <v>2.738359</v>
      </c>
      <c r="Y18" s="34">
        <v>3.4249999999999998</v>
      </c>
      <c r="Z18" s="34">
        <v>4</v>
      </c>
      <c r="AA18" s="34">
        <v>4.5</v>
      </c>
      <c r="AB18" s="31"/>
      <c r="AC18" s="34">
        <v>0.11808299999999999</v>
      </c>
      <c r="AD18" s="34">
        <v>0.94010899999999997</v>
      </c>
      <c r="AE18" s="34">
        <v>1.4119999999999999</v>
      </c>
      <c r="AF18" s="34">
        <v>1.6</v>
      </c>
      <c r="AG18" s="34">
        <v>1.8</v>
      </c>
      <c r="AH18" s="31"/>
      <c r="AI18" s="34">
        <f>AC18/($L$18/1000000)</f>
        <v>1.1245999999999999E-2</v>
      </c>
      <c r="AJ18" s="34">
        <f t="shared" ref="AJ18:AM18" si="48">AD18/($L$18/1000000)</f>
        <v>8.9534190476190476E-2</v>
      </c>
      <c r="AK18" s="34">
        <f t="shared" si="48"/>
        <v>0.13447619047619047</v>
      </c>
      <c r="AL18" s="34">
        <f t="shared" si="48"/>
        <v>0.15238095238095239</v>
      </c>
      <c r="AM18" s="34">
        <f t="shared" si="48"/>
        <v>0.17142857142857143</v>
      </c>
      <c r="AN18" s="31"/>
      <c r="AO18" s="34">
        <v>27.932486999999998</v>
      </c>
      <c r="AP18" s="34">
        <v>31.882652</v>
      </c>
      <c r="AQ18" s="34">
        <v>32.473999999999997</v>
      </c>
      <c r="AR18" s="34">
        <v>33.5</v>
      </c>
      <c r="AS18" s="34">
        <v>35</v>
      </c>
      <c r="AT18" s="31"/>
      <c r="AU18" s="47" t="str">
        <f t="shared" si="35"/>
        <v>MEVACO</v>
      </c>
      <c r="AV18" s="39" t="str">
        <f t="shared" si="8"/>
        <v>17 July 2013</v>
      </c>
      <c r="AW18" s="40" t="s">
        <v>133</v>
      </c>
      <c r="AX18" s="40" t="s">
        <v>134</v>
      </c>
      <c r="AY18" s="41">
        <v>302103219557</v>
      </c>
      <c r="AZ18" s="31"/>
      <c r="BA18" s="47" t="str">
        <f t="shared" si="36"/>
        <v>MEVACO</v>
      </c>
      <c r="BB18" s="31"/>
      <c r="BC18" s="42">
        <f>$M$18/AC18</f>
        <v>124.4887070958563</v>
      </c>
      <c r="BD18" s="42">
        <f t="shared" ref="BD18:BG18" si="49">$M$18/AD18</f>
        <v>15.636484705496915</v>
      </c>
      <c r="BE18" s="42">
        <f t="shared" si="49"/>
        <v>10.410764872521247</v>
      </c>
      <c r="BF18" s="42">
        <f t="shared" si="49"/>
        <v>9.1874999999999982</v>
      </c>
      <c r="BG18" s="42">
        <f t="shared" si="49"/>
        <v>8.1666666666666661</v>
      </c>
      <c r="BH18" s="31"/>
      <c r="BI18" s="42">
        <f>$M$18/Q18</f>
        <v>0.69918338709831618</v>
      </c>
      <c r="BJ18" s="42">
        <f t="shared" ref="BJ18:BM18" si="50">$M$18/R18</f>
        <v>0.49633393238925666</v>
      </c>
      <c r="BK18" s="42">
        <f t="shared" si="50"/>
        <v>0.46776554445363711</v>
      </c>
      <c r="BL18" s="42">
        <f t="shared" si="50"/>
        <v>0.44545454545454544</v>
      </c>
      <c r="BM18" s="42">
        <f t="shared" si="50"/>
        <v>0.42</v>
      </c>
      <c r="BN18" s="31"/>
      <c r="BO18" s="42">
        <f>$M$18/AO18</f>
        <v>0.52626892836287731</v>
      </c>
      <c r="BP18" s="42">
        <f t="shared" ref="BP18:BS18" si="51">$M$18/AP18</f>
        <v>0.46106578587000852</v>
      </c>
      <c r="BQ18" s="42">
        <f t="shared" si="51"/>
        <v>0.45266982817022849</v>
      </c>
      <c r="BR18" s="42">
        <f t="shared" si="51"/>
        <v>0.43880597014925371</v>
      </c>
      <c r="BS18" s="42">
        <f t="shared" si="51"/>
        <v>0.42</v>
      </c>
      <c r="BT18" s="31"/>
      <c r="BU18" s="47" t="str">
        <f t="shared" si="12"/>
        <v>MEVACO</v>
      </c>
      <c r="BV18" s="26"/>
    </row>
    <row r="19" spans="2:74">
      <c r="B19" s="1">
        <f t="shared" si="13"/>
        <v>12</v>
      </c>
      <c r="C19" s="3" t="s">
        <v>0</v>
      </c>
      <c r="D19" s="5" t="s">
        <v>19</v>
      </c>
      <c r="E19" s="5" t="s">
        <v>38</v>
      </c>
      <c r="F19" s="5" t="s">
        <v>39</v>
      </c>
      <c r="G19" s="5" t="s">
        <v>38</v>
      </c>
      <c r="H19" s="5" t="s">
        <v>41</v>
      </c>
      <c r="I19" s="26"/>
      <c r="K19" s="28">
        <v>2.86</v>
      </c>
      <c r="L19" s="36">
        <v>12417000</v>
      </c>
      <c r="M19" s="37">
        <f t="shared" si="5"/>
        <v>35.512619999999998</v>
      </c>
      <c r="N19" s="38"/>
      <c r="O19" s="47" t="str">
        <f t="shared" si="6"/>
        <v>MLS</v>
      </c>
      <c r="P19" s="31"/>
      <c r="Q19" s="34">
        <v>10.016605</v>
      </c>
      <c r="R19" s="34">
        <v>7.5409160000000002</v>
      </c>
      <c r="S19" s="34">
        <v>7.47</v>
      </c>
      <c r="T19" s="34">
        <v>7.6722259199999998</v>
      </c>
      <c r="U19" s="34">
        <v>7.9</v>
      </c>
      <c r="V19" s="31"/>
      <c r="W19" s="34">
        <v>4.388617</v>
      </c>
      <c r="X19" s="34">
        <v>4.0660080000000001</v>
      </c>
      <c r="Y19" s="34">
        <v>4.9580000000000002</v>
      </c>
      <c r="Z19" s="34">
        <v>5.1403913664000003</v>
      </c>
      <c r="AA19" s="34">
        <v>5.3720000000000008</v>
      </c>
      <c r="AB19" s="31"/>
      <c r="AC19" s="34">
        <v>1.6396569999999999</v>
      </c>
      <c r="AD19" s="34">
        <v>1.3328759999999999</v>
      </c>
      <c r="AE19" s="34">
        <v>0.94277999999999995</v>
      </c>
      <c r="AF19" s="34">
        <v>1.130886100608</v>
      </c>
      <c r="AG19" s="34">
        <v>1.3430000000000002</v>
      </c>
      <c r="AH19" s="31"/>
      <c r="AI19" s="34">
        <v>0.13204936780220664</v>
      </c>
      <c r="AJ19" s="34">
        <v>0.10734283643392123</v>
      </c>
      <c r="AK19" s="34">
        <v>7.5926552307320608E-2</v>
      </c>
      <c r="AL19" s="34">
        <v>9.1075630233389715E-2</v>
      </c>
      <c r="AM19" s="34">
        <v>0.10815817025046309</v>
      </c>
      <c r="AN19" s="31"/>
      <c r="AO19" s="34">
        <v>16.586338000000001</v>
      </c>
      <c r="AP19" s="34">
        <v>17.287019000000001</v>
      </c>
      <c r="AQ19" s="34">
        <v>17.670000000000002</v>
      </c>
      <c r="AR19" s="34">
        <v>18.0092658301824</v>
      </c>
      <c r="AS19" s="34">
        <v>18.412165830182399</v>
      </c>
      <c r="AT19" s="31"/>
      <c r="AU19" s="47" t="str">
        <f t="shared" si="35"/>
        <v>MLS</v>
      </c>
      <c r="AV19" s="39" t="str">
        <f t="shared" si="8"/>
        <v>17 July 2013</v>
      </c>
      <c r="AW19" s="40" t="s">
        <v>122</v>
      </c>
      <c r="AX19" s="40" t="s">
        <v>124</v>
      </c>
      <c r="AY19" s="41">
        <v>302103219557</v>
      </c>
      <c r="AZ19" s="31"/>
      <c r="BA19" s="47" t="str">
        <f t="shared" si="36"/>
        <v>MLS</v>
      </c>
      <c r="BB19" s="31"/>
      <c r="BC19" s="42">
        <f>$M$19/AC19</f>
        <v>21.658566395288769</v>
      </c>
      <c r="BD19" s="42">
        <f t="shared" ref="BD19:BG19" si="52">$M$19/AD19</f>
        <v>26.643603756088339</v>
      </c>
      <c r="BE19" s="42">
        <f t="shared" si="52"/>
        <v>37.667981925793931</v>
      </c>
      <c r="BF19" s="42">
        <f t="shared" si="52"/>
        <v>31.402472787407412</v>
      </c>
      <c r="BG19" s="42">
        <f t="shared" si="52"/>
        <v>26.442755026061054</v>
      </c>
      <c r="BH19" s="31"/>
      <c r="BI19" s="42">
        <f>$M$19/Q19</f>
        <v>3.5453749049702967</v>
      </c>
      <c r="BJ19" s="42">
        <f t="shared" ref="BJ19:BM19" si="53">$M$19/R19</f>
        <v>4.709324437508652</v>
      </c>
      <c r="BK19" s="42">
        <f t="shared" si="53"/>
        <v>4.7540321285140559</v>
      </c>
      <c r="BL19" s="42">
        <f t="shared" si="53"/>
        <v>4.6287244888638526</v>
      </c>
      <c r="BM19" s="42">
        <f t="shared" si="53"/>
        <v>4.4952683544303795</v>
      </c>
      <c r="BN19" s="31"/>
      <c r="BO19" s="42">
        <f>$M$19/AO19</f>
        <v>2.1410765896607193</v>
      </c>
      <c r="BP19" s="42">
        <f t="shared" ref="BP19:BS19" si="54">$M$19/AP19</f>
        <v>2.0542940341536036</v>
      </c>
      <c r="BQ19" s="42">
        <f t="shared" si="54"/>
        <v>2.0097691001697791</v>
      </c>
      <c r="BR19" s="42">
        <f t="shared" si="54"/>
        <v>1.9719082573862103</v>
      </c>
      <c r="BS19" s="42">
        <f t="shared" si="54"/>
        <v>1.9287584267672324</v>
      </c>
      <c r="BT19" s="31"/>
      <c r="BU19" s="47" t="str">
        <f t="shared" si="12"/>
        <v>MLS</v>
      </c>
      <c r="BV19" s="26"/>
    </row>
    <row r="20" spans="2:74" ht="15" customHeight="1">
      <c r="B20" s="1">
        <f t="shared" si="13"/>
        <v>13</v>
      </c>
      <c r="C20" s="13" t="s">
        <v>9</v>
      </c>
      <c r="D20" s="5" t="s">
        <v>28</v>
      </c>
      <c r="E20" s="14" t="s">
        <v>88</v>
      </c>
      <c r="F20" s="14" t="s">
        <v>89</v>
      </c>
      <c r="G20" s="14" t="s">
        <v>88</v>
      </c>
      <c r="H20" s="14" t="s">
        <v>90</v>
      </c>
      <c r="I20" s="26"/>
      <c r="K20" s="28">
        <v>7.4</v>
      </c>
      <c r="L20" s="36">
        <v>110782980</v>
      </c>
      <c r="M20" s="37">
        <f t="shared" si="5"/>
        <v>819.79405199999997</v>
      </c>
      <c r="N20" s="38"/>
      <c r="O20" s="47" t="str">
        <f t="shared" si="6"/>
        <v>MOTOR OIL</v>
      </c>
      <c r="P20" s="31"/>
      <c r="Q20" s="34">
        <v>6184.4350000000004</v>
      </c>
      <c r="R20" s="34">
        <v>8739.2749999999996</v>
      </c>
      <c r="S20" s="34">
        <v>9681.8829999999998</v>
      </c>
      <c r="T20" s="34">
        <v>9587.3067737500005</v>
      </c>
      <c r="U20" s="34">
        <v>9738.2394430937493</v>
      </c>
      <c r="V20" s="31"/>
      <c r="W20" s="34">
        <v>236.99100000000001</v>
      </c>
      <c r="X20" s="34">
        <v>338.93200000000002</v>
      </c>
      <c r="Y20" s="34">
        <v>270.62</v>
      </c>
      <c r="Z20" s="34">
        <v>287.6192032125</v>
      </c>
      <c r="AA20" s="34">
        <v>311.62366217900001</v>
      </c>
      <c r="AB20" s="31"/>
      <c r="AC20" s="34">
        <v>164.11199999999999</v>
      </c>
      <c r="AD20" s="34">
        <v>142.804</v>
      </c>
      <c r="AE20" s="34">
        <v>78.019000000000005</v>
      </c>
      <c r="AF20" s="34">
        <v>89.161952995874998</v>
      </c>
      <c r="AG20" s="34">
        <v>102.83580851907001</v>
      </c>
      <c r="AH20" s="31"/>
      <c r="AI20" s="34">
        <v>1.4813827900278544</v>
      </c>
      <c r="AJ20" s="34">
        <v>1.2890427753432883</v>
      </c>
      <c r="AK20" s="34">
        <v>0.70425077931646185</v>
      </c>
      <c r="AL20" s="34">
        <v>0.80483439780979893</v>
      </c>
      <c r="AM20" s="34">
        <v>0.92826360618815285</v>
      </c>
      <c r="AN20" s="31"/>
      <c r="AO20" s="34">
        <v>459.673</v>
      </c>
      <c r="AP20" s="34">
        <v>547.08399999999995</v>
      </c>
      <c r="AQ20" s="34">
        <v>569.55999999999995</v>
      </c>
      <c r="AR20" s="34">
        <v>596.30858589876243</v>
      </c>
      <c r="AS20" s="34">
        <v>627.15932845448344</v>
      </c>
      <c r="AT20" s="31"/>
      <c r="AU20" s="47" t="str">
        <f t="shared" si="35"/>
        <v>MOTOR OIL</v>
      </c>
      <c r="AV20" s="39" t="str">
        <f t="shared" si="8"/>
        <v>17 July 2013</v>
      </c>
      <c r="AW20" s="40" t="s">
        <v>122</v>
      </c>
      <c r="AX20" s="40" t="s">
        <v>124</v>
      </c>
      <c r="AY20" s="41">
        <v>302103219557</v>
      </c>
      <c r="AZ20" s="31"/>
      <c r="BA20" s="47" t="str">
        <f t="shared" si="36"/>
        <v>MOTOR OIL</v>
      </c>
      <c r="BB20" s="31"/>
      <c r="BC20" s="42">
        <f>$M$20/AC20</f>
        <v>4.995332772740567</v>
      </c>
      <c r="BD20" s="42">
        <f t="shared" ref="BD20:BG20" si="55">$M$20/AD20</f>
        <v>5.7406939021315928</v>
      </c>
      <c r="BE20" s="42">
        <f t="shared" si="55"/>
        <v>10.507620605237184</v>
      </c>
      <c r="BF20" s="42">
        <f t="shared" si="55"/>
        <v>9.1944380361198128</v>
      </c>
      <c r="BG20" s="42">
        <f t="shared" si="55"/>
        <v>7.9718734534768227</v>
      </c>
      <c r="BH20" s="31"/>
      <c r="BI20" s="42">
        <f>$M$20/Q20</f>
        <v>0.13255763089109998</v>
      </c>
      <c r="BJ20" s="42">
        <f t="shared" ref="BJ20:BM20" si="56">$M$20/R20</f>
        <v>9.3805727820671619E-2</v>
      </c>
      <c r="BK20" s="42">
        <f t="shared" si="56"/>
        <v>8.4672997184535276E-2</v>
      </c>
      <c r="BL20" s="42">
        <f t="shared" si="56"/>
        <v>8.5508273735914256E-2</v>
      </c>
      <c r="BM20" s="42">
        <f t="shared" si="56"/>
        <v>8.4182983668715267E-2</v>
      </c>
      <c r="BN20" s="31"/>
      <c r="BO20" s="42">
        <f>$M$20/AO20</f>
        <v>1.7834287678414873</v>
      </c>
      <c r="BP20" s="42">
        <f t="shared" ref="BP20:BS20" si="57">$M$20/AP20</f>
        <v>1.4984793048233911</v>
      </c>
      <c r="BQ20" s="42">
        <f t="shared" si="57"/>
        <v>1.4393462532481214</v>
      </c>
      <c r="BR20" s="42">
        <f t="shared" si="57"/>
        <v>1.3747815667694905</v>
      </c>
      <c r="BS20" s="42">
        <f t="shared" si="57"/>
        <v>1.3071543622259891</v>
      </c>
      <c r="BT20" s="31"/>
      <c r="BU20" s="47" t="str">
        <f t="shared" si="12"/>
        <v>MOTOR OIL</v>
      </c>
      <c r="BV20" s="26"/>
    </row>
    <row r="21" spans="2:74">
      <c r="B21" s="1">
        <f t="shared" si="13"/>
        <v>14</v>
      </c>
      <c r="C21" s="3" t="s">
        <v>4</v>
      </c>
      <c r="D21" s="5" t="s">
        <v>14</v>
      </c>
      <c r="E21" s="5" t="s">
        <v>58</v>
      </c>
      <c r="F21" s="5" t="s">
        <v>59</v>
      </c>
      <c r="G21" s="5" t="s">
        <v>56</v>
      </c>
      <c r="H21" s="5" t="s">
        <v>57</v>
      </c>
      <c r="I21" s="26"/>
      <c r="K21" s="28">
        <v>16.2</v>
      </c>
      <c r="L21" s="36">
        <v>25000000</v>
      </c>
      <c r="M21" s="37">
        <f t="shared" si="5"/>
        <v>405</v>
      </c>
      <c r="N21" s="38"/>
      <c r="O21" s="47" t="str">
        <f t="shared" si="6"/>
        <v>OLP</v>
      </c>
      <c r="P21" s="31"/>
      <c r="Q21" s="34">
        <v>116.720753</v>
      </c>
      <c r="R21" s="34">
        <v>105.12768800000001</v>
      </c>
      <c r="S21" s="34">
        <v>106.592</v>
      </c>
      <c r="T21" s="34">
        <v>110</v>
      </c>
      <c r="U21" s="34">
        <v>115</v>
      </c>
      <c r="V21" s="31"/>
      <c r="W21" s="34">
        <v>26.652999999999999</v>
      </c>
      <c r="X21" s="34">
        <v>28.456</v>
      </c>
      <c r="Y21" s="34">
        <v>21.387</v>
      </c>
      <c r="Z21" s="34">
        <v>22.5</v>
      </c>
      <c r="AA21" s="34">
        <v>24</v>
      </c>
      <c r="AB21" s="31"/>
      <c r="AC21" s="34">
        <v>7.13</v>
      </c>
      <c r="AD21" s="34">
        <v>6.47</v>
      </c>
      <c r="AE21" s="34">
        <v>4.9569999999999999</v>
      </c>
      <c r="AF21" s="34">
        <v>5.5</v>
      </c>
      <c r="AG21" s="34">
        <v>6</v>
      </c>
      <c r="AH21" s="31"/>
      <c r="AI21" s="34">
        <f>AC21/($L$21/1000000)</f>
        <v>0.28520000000000001</v>
      </c>
      <c r="AJ21" s="34">
        <f t="shared" ref="AJ21:AM21" si="58">AD21/($L$21/1000000)</f>
        <v>0.25879999999999997</v>
      </c>
      <c r="AK21" s="34">
        <f t="shared" si="58"/>
        <v>0.19827999999999998</v>
      </c>
      <c r="AL21" s="34">
        <f t="shared" si="58"/>
        <v>0.22</v>
      </c>
      <c r="AM21" s="34">
        <f t="shared" si="58"/>
        <v>0.24</v>
      </c>
      <c r="AN21" s="31"/>
      <c r="AO21" s="34">
        <v>149.084203</v>
      </c>
      <c r="AP21" s="34">
        <v>155.046212</v>
      </c>
      <c r="AQ21" s="34">
        <v>159.72999999999999</v>
      </c>
      <c r="AR21" s="34">
        <v>165</v>
      </c>
      <c r="AS21" s="34">
        <v>170</v>
      </c>
      <c r="AT21" s="31"/>
      <c r="AU21" s="47" t="str">
        <f>C21</f>
        <v>OLP</v>
      </c>
      <c r="AV21" s="39" t="str">
        <f t="shared" si="8"/>
        <v>17 July 2013</v>
      </c>
      <c r="AW21" s="40" t="s">
        <v>133</v>
      </c>
      <c r="AX21" s="40" t="s">
        <v>134</v>
      </c>
      <c r="AY21" s="41">
        <v>302103219557</v>
      </c>
      <c r="AZ21" s="31"/>
      <c r="BA21" s="47" t="str">
        <f>AU21</f>
        <v>OLP</v>
      </c>
      <c r="BB21" s="31"/>
      <c r="BC21" s="42">
        <f>$M$21/AC21</f>
        <v>56.80224403927069</v>
      </c>
      <c r="BD21" s="42">
        <f t="shared" ref="BD21:BG21" si="59">$M$21/AD21</f>
        <v>62.596599690880993</v>
      </c>
      <c r="BE21" s="42">
        <f t="shared" si="59"/>
        <v>81.702642727456123</v>
      </c>
      <c r="BF21" s="42">
        <f t="shared" si="59"/>
        <v>73.63636363636364</v>
      </c>
      <c r="BG21" s="42">
        <f t="shared" si="59"/>
        <v>67.5</v>
      </c>
      <c r="BH21" s="31"/>
      <c r="BI21" s="42">
        <f>$M$21/Q21</f>
        <v>3.4698199728029513</v>
      </c>
      <c r="BJ21" s="42">
        <f t="shared" ref="BJ21:BM21" si="60">$M$21/R21</f>
        <v>3.8524579747249836</v>
      </c>
      <c r="BK21" s="42">
        <f t="shared" si="60"/>
        <v>3.7995346742719907</v>
      </c>
      <c r="BL21" s="42">
        <f t="shared" si="60"/>
        <v>3.6818181818181817</v>
      </c>
      <c r="BM21" s="42">
        <f t="shared" si="60"/>
        <v>3.5217391304347827</v>
      </c>
      <c r="BN21" s="31"/>
      <c r="BO21" s="42">
        <f>$M$21/AO21</f>
        <v>2.7165856063234277</v>
      </c>
      <c r="BP21" s="42">
        <f t="shared" ref="BP21:BS21" si="61">$M$21/AP21</f>
        <v>2.6121244419695979</v>
      </c>
      <c r="BQ21" s="42">
        <f t="shared" si="61"/>
        <v>2.5355287046891632</v>
      </c>
      <c r="BR21" s="42">
        <f t="shared" si="61"/>
        <v>2.4545454545454546</v>
      </c>
      <c r="BS21" s="42">
        <f t="shared" si="61"/>
        <v>2.3823529411764706</v>
      </c>
      <c r="BT21" s="31"/>
      <c r="BU21" s="47" t="str">
        <f t="shared" si="12"/>
        <v>OLP</v>
      </c>
      <c r="BV21" s="26"/>
    </row>
    <row r="22" spans="2:74" ht="14.25" customHeight="1">
      <c r="B22" s="1">
        <f t="shared" si="13"/>
        <v>15</v>
      </c>
      <c r="C22" s="13" t="s">
        <v>8</v>
      </c>
      <c r="D22" s="16" t="s">
        <v>25</v>
      </c>
      <c r="E22" s="29" t="s">
        <v>79</v>
      </c>
      <c r="F22" s="29" t="s">
        <v>80</v>
      </c>
      <c r="G22" s="29" t="s">
        <v>77</v>
      </c>
      <c r="H22" s="29" t="s">
        <v>78</v>
      </c>
      <c r="I22" s="26"/>
      <c r="K22" s="28">
        <v>6.31</v>
      </c>
      <c r="L22" s="36">
        <v>319000000</v>
      </c>
      <c r="M22" s="37">
        <f t="shared" si="5"/>
        <v>2012.8899999999999</v>
      </c>
      <c r="N22" s="38"/>
      <c r="O22" s="47" t="str">
        <f t="shared" si="6"/>
        <v>OPAP</v>
      </c>
      <c r="P22" s="31"/>
      <c r="Q22" s="34">
        <v>5140.0150000000003</v>
      </c>
      <c r="R22" s="34">
        <v>4358.4870000000001</v>
      </c>
      <c r="S22" s="34">
        <v>3971.6280000000002</v>
      </c>
      <c r="T22" s="34">
        <v>3872.3373000000001</v>
      </c>
      <c r="U22" s="34">
        <v>3949.7840460000002</v>
      </c>
      <c r="V22" s="31"/>
      <c r="W22" s="34"/>
      <c r="X22" s="34">
        <v>734.22400000000005</v>
      </c>
      <c r="Y22" s="34">
        <v>673.80500000000006</v>
      </c>
      <c r="Z22" s="34">
        <v>658.29734100000007</v>
      </c>
      <c r="AA22" s="34">
        <v>671.46328782000012</v>
      </c>
      <c r="AB22" s="31"/>
      <c r="AC22" s="34">
        <v>575.80200000000002</v>
      </c>
      <c r="AD22" s="34">
        <v>537.45799999999997</v>
      </c>
      <c r="AE22" s="34">
        <v>505.48700000000002</v>
      </c>
      <c r="AF22" s="34">
        <v>263.31893640000004</v>
      </c>
      <c r="AG22" s="34">
        <v>268.58531512800005</v>
      </c>
      <c r="AH22" s="31"/>
      <c r="AI22" s="34">
        <v>1.8050219435736679</v>
      </c>
      <c r="AJ22" s="34">
        <v>1.6848213166144199</v>
      </c>
      <c r="AK22" s="34">
        <v>1.5845987460815047</v>
      </c>
      <c r="AL22" s="34">
        <v>0.82545121128526655</v>
      </c>
      <c r="AM22" s="34">
        <v>0.84196023551097199</v>
      </c>
      <c r="AN22" s="31"/>
      <c r="AO22" s="34">
        <v>696.57399999999996</v>
      </c>
      <c r="AP22" s="34">
        <v>889.51199999999994</v>
      </c>
      <c r="AQ22" s="34">
        <v>1165.319</v>
      </c>
      <c r="AR22" s="34">
        <v>1104.2512437280413</v>
      </c>
      <c r="AS22" s="34">
        <v>1175.0862730480285</v>
      </c>
      <c r="AT22" s="31"/>
      <c r="AU22" s="47" t="str">
        <f t="shared" ref="AU22:AU26" si="62">C22</f>
        <v>OPAP</v>
      </c>
      <c r="AV22" s="39" t="str">
        <f>$K$5</f>
        <v>17 July 2013</v>
      </c>
      <c r="AW22" s="40" t="s">
        <v>122</v>
      </c>
      <c r="AX22" s="40" t="s">
        <v>124</v>
      </c>
      <c r="AY22" s="41">
        <v>302103219557</v>
      </c>
      <c r="AZ22" s="31"/>
      <c r="BA22" s="47" t="str">
        <f t="shared" ref="BA22:BA26" si="63">AU22</f>
        <v>OPAP</v>
      </c>
      <c r="BB22" s="31"/>
      <c r="BC22" s="42">
        <f>$M$22/AC22</f>
        <v>3.4958023765113699</v>
      </c>
      <c r="BD22" s="42">
        <f t="shared" ref="BD22:BG22" si="64">$M$22/AD22</f>
        <v>3.7452042764271813</v>
      </c>
      <c r="BE22" s="42">
        <f t="shared" si="64"/>
        <v>3.9820806469800405</v>
      </c>
      <c r="BF22" s="42">
        <f t="shared" si="64"/>
        <v>7.6443040045637964</v>
      </c>
      <c r="BG22" s="42">
        <f t="shared" si="64"/>
        <v>7.49441569074882</v>
      </c>
      <c r="BH22" s="31"/>
      <c r="BI22" s="42">
        <f>$M$22/Q22</f>
        <v>0.39161169763123255</v>
      </c>
      <c r="BJ22" s="42">
        <f t="shared" ref="BJ22:BM22" si="65">$M$22/R22</f>
        <v>0.4618322826246814</v>
      </c>
      <c r="BK22" s="42">
        <f t="shared" si="65"/>
        <v>0.50681735550257978</v>
      </c>
      <c r="BL22" s="42">
        <f t="shared" si="65"/>
        <v>0.51981267231033823</v>
      </c>
      <c r="BM22" s="42">
        <f t="shared" si="65"/>
        <v>0.50962026697091978</v>
      </c>
      <c r="BN22" s="31"/>
      <c r="BO22" s="42">
        <f>$M$22/AO22</f>
        <v>2.8897001610740567</v>
      </c>
      <c r="BP22" s="42">
        <f t="shared" ref="BP22:BS22" si="66">$M$22/AP22</f>
        <v>2.2629149466224177</v>
      </c>
      <c r="BQ22" s="42">
        <f t="shared" si="66"/>
        <v>1.7273295981615333</v>
      </c>
      <c r="BR22" s="42">
        <f t="shared" si="66"/>
        <v>1.8228550897568572</v>
      </c>
      <c r="BS22" s="42">
        <f t="shared" si="66"/>
        <v>1.712972099298558</v>
      </c>
      <c r="BT22" s="31"/>
      <c r="BU22" s="47" t="str">
        <f t="shared" si="12"/>
        <v>OPAP</v>
      </c>
      <c r="BV22" s="26"/>
    </row>
    <row r="23" spans="2:74" ht="15" customHeight="1">
      <c r="B23" s="1">
        <f t="shared" si="13"/>
        <v>16</v>
      </c>
      <c r="C23" s="13" t="s">
        <v>11</v>
      </c>
      <c r="D23" s="5" t="s">
        <v>31</v>
      </c>
      <c r="E23" s="14" t="s">
        <v>99</v>
      </c>
      <c r="F23" s="14" t="s">
        <v>100</v>
      </c>
      <c r="G23" s="14" t="s">
        <v>97</v>
      </c>
      <c r="H23" s="14" t="s">
        <v>98</v>
      </c>
      <c r="I23" s="26"/>
      <c r="K23" s="28">
        <v>6.22</v>
      </c>
      <c r="L23" s="36">
        <v>490150389</v>
      </c>
      <c r="M23" s="37">
        <f t="shared" si="5"/>
        <v>3048.7354195799999</v>
      </c>
      <c r="N23" s="43"/>
      <c r="O23" s="47" t="str">
        <f t="shared" si="6"/>
        <v>OTE</v>
      </c>
      <c r="P23" s="31"/>
      <c r="Q23" s="34">
        <v>5482.8</v>
      </c>
      <c r="R23" s="34">
        <v>5038.3</v>
      </c>
      <c r="S23" s="34">
        <v>4680.3</v>
      </c>
      <c r="T23" s="34">
        <v>4516.4894999999997</v>
      </c>
      <c r="U23" s="34">
        <v>4403.5772625</v>
      </c>
      <c r="V23" s="31"/>
      <c r="W23" s="34">
        <v>1747.9</v>
      </c>
      <c r="X23" s="34">
        <v>1662.8</v>
      </c>
      <c r="Y23" s="34">
        <v>1533.9</v>
      </c>
      <c r="Z23" s="34">
        <v>1476.8920665000001</v>
      </c>
      <c r="AA23" s="34">
        <v>1439.9697648375</v>
      </c>
      <c r="AB23" s="31"/>
      <c r="AC23" s="34">
        <v>54.3</v>
      </c>
      <c r="AD23" s="34">
        <v>119.7</v>
      </c>
      <c r="AE23" s="34">
        <v>476.4</v>
      </c>
      <c r="AF23" s="34">
        <v>472.60546128000004</v>
      </c>
      <c r="AG23" s="34">
        <v>460.79032474799999</v>
      </c>
      <c r="AH23" s="31"/>
      <c r="AI23" s="34">
        <v>0.11078232562618653</v>
      </c>
      <c r="AJ23" s="34">
        <v>0.24421076201573716</v>
      </c>
      <c r="AK23" s="34">
        <v>0.97194659168168074</v>
      </c>
      <c r="AL23" s="34">
        <v>0.96420501112771739</v>
      </c>
      <c r="AM23" s="34">
        <v>0.94009988584952442</v>
      </c>
      <c r="AN23" s="31"/>
      <c r="AO23" s="34">
        <v>1099.5999999999999</v>
      </c>
      <c r="AP23" s="34">
        <v>1383.5</v>
      </c>
      <c r="AQ23" s="34">
        <v>1623.8</v>
      </c>
      <c r="AR23" s="34">
        <v>2001.8843690240001</v>
      </c>
      <c r="AS23" s="34">
        <v>2370.5166288224</v>
      </c>
      <c r="AT23" s="31"/>
      <c r="AU23" s="47" t="str">
        <f t="shared" si="62"/>
        <v>OTE</v>
      </c>
      <c r="AV23" s="39" t="str">
        <f t="shared" si="8"/>
        <v>17 July 2013</v>
      </c>
      <c r="AW23" s="40" t="s">
        <v>122</v>
      </c>
      <c r="AX23" s="40" t="s">
        <v>124</v>
      </c>
      <c r="AY23" s="41">
        <v>302103219557</v>
      </c>
      <c r="AZ23" s="31"/>
      <c r="BA23" s="47" t="str">
        <f t="shared" si="63"/>
        <v>OTE</v>
      </c>
      <c r="BB23" s="31"/>
      <c r="BC23" s="42">
        <f>$M$23/AC23</f>
        <v>56.14614032375691</v>
      </c>
      <c r="BD23" s="42">
        <f t="shared" ref="BD23:BG23" si="67">$M$23/AD23</f>
        <v>25.469803004010025</v>
      </c>
      <c r="BE23" s="42">
        <f t="shared" si="67"/>
        <v>6.3995285885390425</v>
      </c>
      <c r="BF23" s="42">
        <f t="shared" si="67"/>
        <v>6.4509102610089064</v>
      </c>
      <c r="BG23" s="42">
        <f t="shared" si="67"/>
        <v>6.6163182164193923</v>
      </c>
      <c r="BH23" s="31"/>
      <c r="BI23" s="42">
        <f>$M$23/Q23</f>
        <v>0.55605446479536003</v>
      </c>
      <c r="BJ23" s="42">
        <f t="shared" ref="BJ23:BM23" si="68">$M$23/R23</f>
        <v>0.60511192655856139</v>
      </c>
      <c r="BK23" s="42">
        <f t="shared" si="68"/>
        <v>0.65139743597205302</v>
      </c>
      <c r="BL23" s="42">
        <f t="shared" si="68"/>
        <v>0.67502324971197214</v>
      </c>
      <c r="BM23" s="42">
        <f t="shared" si="68"/>
        <v>0.69233153816612525</v>
      </c>
      <c r="BN23" s="31"/>
      <c r="BO23" s="42">
        <f>$M$23/AO23</f>
        <v>2.7725858672062569</v>
      </c>
      <c r="BP23" s="42">
        <f t="shared" ref="BP23:BS23" si="69">$M$23/AP23</f>
        <v>2.2036396238380918</v>
      </c>
      <c r="BQ23" s="42">
        <f t="shared" si="69"/>
        <v>1.8775313582830397</v>
      </c>
      <c r="BR23" s="42">
        <f t="shared" si="69"/>
        <v>1.5229328260684618</v>
      </c>
      <c r="BS23" s="42">
        <f t="shared" si="69"/>
        <v>1.2861058988202576</v>
      </c>
      <c r="BT23" s="31"/>
      <c r="BU23" s="47" t="str">
        <f t="shared" si="12"/>
        <v>OTE</v>
      </c>
      <c r="BV23" s="26"/>
    </row>
    <row r="24" spans="2:74">
      <c r="B24" s="1">
        <f t="shared" si="13"/>
        <v>17</v>
      </c>
      <c r="C24" s="13" t="s">
        <v>131</v>
      </c>
      <c r="D24" s="5" t="s">
        <v>26</v>
      </c>
      <c r="E24" s="14" t="s">
        <v>81</v>
      </c>
      <c r="F24" s="14" t="s">
        <v>82</v>
      </c>
      <c r="G24" s="14" t="s">
        <v>83</v>
      </c>
      <c r="H24" s="14" t="s">
        <v>84</v>
      </c>
      <c r="I24" s="26"/>
      <c r="K24" s="28">
        <v>6.47</v>
      </c>
      <c r="L24" s="36">
        <v>232000000</v>
      </c>
      <c r="M24" s="37">
        <f t="shared" si="5"/>
        <v>1501.04</v>
      </c>
      <c r="N24" s="38"/>
      <c r="O24" s="47" t="str">
        <f t="shared" si="6"/>
        <v>PPC (DEI)</v>
      </c>
      <c r="P24" s="31"/>
      <c r="Q24" s="34">
        <v>5809.732</v>
      </c>
      <c r="R24" s="34">
        <v>5513.5519999999997</v>
      </c>
      <c r="S24" s="34">
        <v>5985.2219999999998</v>
      </c>
      <c r="T24" s="34">
        <v>6134.8525499999996</v>
      </c>
      <c r="U24" s="34">
        <v>6288.2238637499995</v>
      </c>
      <c r="V24" s="31"/>
      <c r="W24" s="34">
        <v>1497.7</v>
      </c>
      <c r="X24" s="34">
        <v>779.82</v>
      </c>
      <c r="Y24" s="34">
        <v>990.85500000000002</v>
      </c>
      <c r="Z24" s="34">
        <v>1010.52</v>
      </c>
      <c r="AA24" s="34">
        <v>1036.47</v>
      </c>
      <c r="AB24" s="31"/>
      <c r="AC24" s="34">
        <v>557.92499999999995</v>
      </c>
      <c r="AD24" s="34">
        <v>-148.947</v>
      </c>
      <c r="AE24" s="34">
        <v>30.529</v>
      </c>
      <c r="AF24" s="34">
        <v>42.5</v>
      </c>
      <c r="AG24" s="34">
        <v>45.5</v>
      </c>
      <c r="AH24" s="31"/>
      <c r="AI24" s="34">
        <v>2.4048491379310342</v>
      </c>
      <c r="AJ24" s="34">
        <v>-0.64201293103448276</v>
      </c>
      <c r="AK24" s="34">
        <v>0.13159051724137932</v>
      </c>
      <c r="AL24" s="34">
        <v>0.18318965517241378</v>
      </c>
      <c r="AM24" s="34">
        <v>0.1961206896551724</v>
      </c>
      <c r="AN24" s="31"/>
      <c r="AO24" s="34">
        <v>6769.5280000000002</v>
      </c>
      <c r="AP24" s="34">
        <v>6500.39</v>
      </c>
      <c r="AQ24" s="34">
        <v>5854.4589999999998</v>
      </c>
      <c r="AR24" s="34">
        <v>5888.4589999999998</v>
      </c>
      <c r="AS24" s="34">
        <v>5924.8589999999995</v>
      </c>
      <c r="AT24" s="31"/>
      <c r="AU24" s="47" t="str">
        <f t="shared" si="62"/>
        <v>PPC (DEI)</v>
      </c>
      <c r="AV24" s="39" t="str">
        <f t="shared" si="8"/>
        <v>17 July 2013</v>
      </c>
      <c r="AW24" s="40" t="s">
        <v>122</v>
      </c>
      <c r="AX24" s="40" t="s">
        <v>124</v>
      </c>
      <c r="AY24" s="41">
        <v>302103219557</v>
      </c>
      <c r="AZ24" s="31"/>
      <c r="BA24" s="47" t="str">
        <f t="shared" si="63"/>
        <v>PPC (DEI)</v>
      </c>
      <c r="BB24" s="31"/>
      <c r="BC24" s="42">
        <f>$M$24/AC24</f>
        <v>2.6903974548550433</v>
      </c>
      <c r="BD24" s="42">
        <f t="shared" ref="BD24:BG24" si="70">$M$24/AD24</f>
        <v>-10.077678637367654</v>
      </c>
      <c r="BE24" s="42">
        <f t="shared" si="70"/>
        <v>49.167676635330338</v>
      </c>
      <c r="BF24" s="42">
        <f t="shared" si="70"/>
        <v>35.318588235294115</v>
      </c>
      <c r="BG24" s="42">
        <f t="shared" si="70"/>
        <v>32.989890109890112</v>
      </c>
      <c r="BH24" s="31"/>
      <c r="BI24" s="42">
        <f>$M$24/Q24</f>
        <v>0.25836647886683928</v>
      </c>
      <c r="BJ24" s="42">
        <f t="shared" ref="BJ24:BM24" si="71">$M$24/R24</f>
        <v>0.27224555059968603</v>
      </c>
      <c r="BK24" s="42">
        <f t="shared" si="71"/>
        <v>0.25079103164427319</v>
      </c>
      <c r="BL24" s="42">
        <f t="shared" si="71"/>
        <v>0.24467417721392506</v>
      </c>
      <c r="BM24" s="42">
        <f t="shared" si="71"/>
        <v>0.23870651435504883</v>
      </c>
      <c r="BN24" s="31"/>
      <c r="BO24" s="42">
        <f>$M$24/AO24</f>
        <v>0.22173480928064704</v>
      </c>
      <c r="BP24" s="42">
        <f t="shared" ref="BP24:BS24" si="72">$M$24/AP24</f>
        <v>0.23091537584667995</v>
      </c>
      <c r="BQ24" s="42">
        <f t="shared" si="72"/>
        <v>0.25639260604609238</v>
      </c>
      <c r="BR24" s="42">
        <f t="shared" si="72"/>
        <v>0.25491219349578559</v>
      </c>
      <c r="BS24" s="42">
        <f t="shared" si="72"/>
        <v>0.25334611338430163</v>
      </c>
      <c r="BT24" s="31"/>
      <c r="BU24" s="47" t="str">
        <f t="shared" si="12"/>
        <v>PPC (DEI)</v>
      </c>
      <c r="BV24" s="26"/>
    </row>
    <row r="25" spans="2:74">
      <c r="B25" s="1">
        <f t="shared" si="13"/>
        <v>18</v>
      </c>
      <c r="C25" s="3" t="s">
        <v>1</v>
      </c>
      <c r="D25" s="5" t="s">
        <v>18</v>
      </c>
      <c r="E25" s="5" t="s">
        <v>44</v>
      </c>
      <c r="F25" s="5" t="s">
        <v>45</v>
      </c>
      <c r="G25" s="5" t="s">
        <v>42</v>
      </c>
      <c r="H25" s="5" t="s">
        <v>43</v>
      </c>
      <c r="I25" s="26"/>
      <c r="K25" s="28">
        <v>4.63</v>
      </c>
      <c r="L25" s="36">
        <v>34770982</v>
      </c>
      <c r="M25" s="37">
        <f t="shared" si="5"/>
        <v>160.98964665999998</v>
      </c>
      <c r="N25" s="38"/>
      <c r="O25" s="47" t="str">
        <f t="shared" si="6"/>
        <v>SARANTIS</v>
      </c>
      <c r="P25" s="31"/>
      <c r="Q25" s="34">
        <v>223.34042299999999</v>
      </c>
      <c r="R25" s="34">
        <v>221.29339200000001</v>
      </c>
      <c r="S25" s="34">
        <v>235.99829</v>
      </c>
      <c r="T25" s="34">
        <v>245.43822159999999</v>
      </c>
      <c r="U25" s="34">
        <v>252.80136824799999</v>
      </c>
      <c r="V25" s="31"/>
      <c r="W25" s="34">
        <v>20.481794000000001</v>
      </c>
      <c r="X25" s="34">
        <v>19.619</v>
      </c>
      <c r="Y25" s="34">
        <v>21.166</v>
      </c>
      <c r="Z25" s="34">
        <v>21.598563500800001</v>
      </c>
      <c r="AA25" s="34">
        <v>22.246520405824</v>
      </c>
      <c r="AB25" s="31"/>
      <c r="AC25" s="34">
        <v>9.5226950000000006</v>
      </c>
      <c r="AD25" s="34">
        <v>9.7358740000000008</v>
      </c>
      <c r="AE25" s="34">
        <v>12.154275999999999</v>
      </c>
      <c r="AF25" s="34">
        <v>11.879209925440001</v>
      </c>
      <c r="AG25" s="34">
        <v>12.235586223203201</v>
      </c>
      <c r="AH25" s="31"/>
      <c r="AI25" s="34">
        <v>0.27589233880119651</v>
      </c>
      <c r="AJ25" s="34">
        <v>0.28206857912951744</v>
      </c>
      <c r="AK25" s="34">
        <v>0.35213472993467199</v>
      </c>
      <c r="AL25" s="34">
        <v>0.34416549195789942</v>
      </c>
      <c r="AM25" s="34">
        <v>0.35449045671663637</v>
      </c>
      <c r="AN25" s="31"/>
      <c r="AO25" s="34">
        <v>124.207629</v>
      </c>
      <c r="AP25" s="34">
        <v>126.525948</v>
      </c>
      <c r="AQ25" s="34">
        <v>142.60290000000001</v>
      </c>
      <c r="AR25" s="34">
        <v>152.10626794035201</v>
      </c>
      <c r="AS25" s="34">
        <v>161.89473691891459</v>
      </c>
      <c r="AT25" s="31"/>
      <c r="AU25" s="47" t="str">
        <f t="shared" si="62"/>
        <v>SARANTIS</v>
      </c>
      <c r="AV25" s="39" t="str">
        <f t="shared" si="8"/>
        <v>17 July 2013</v>
      </c>
      <c r="AW25" s="40" t="s">
        <v>122</v>
      </c>
      <c r="AX25" s="40" t="s">
        <v>124</v>
      </c>
      <c r="AY25" s="41">
        <v>302103219557</v>
      </c>
      <c r="AZ25" s="31"/>
      <c r="BA25" s="47" t="str">
        <f t="shared" si="63"/>
        <v>SARANTIS</v>
      </c>
      <c r="BB25" s="31"/>
      <c r="BC25" s="42">
        <f>$M$25/AC25</f>
        <v>16.905891311230693</v>
      </c>
      <c r="BD25" s="42">
        <f t="shared" ref="BD25:BG25" si="73">$M$25/AD25</f>
        <v>16.535715916208442</v>
      </c>
      <c r="BE25" s="42">
        <f t="shared" si="73"/>
        <v>13.245515130642087</v>
      </c>
      <c r="BF25" s="42">
        <f t="shared" si="73"/>
        <v>13.552218343682227</v>
      </c>
      <c r="BG25" s="42">
        <f t="shared" si="73"/>
        <v>13.157493537555562</v>
      </c>
      <c r="BH25" s="31"/>
      <c r="BI25" s="42">
        <f>$M$25/Q25</f>
        <v>0.7208262816803207</v>
      </c>
      <c r="BJ25" s="42">
        <f t="shared" ref="BJ25:BM25" si="74">$M$25/R25</f>
        <v>0.72749414343108798</v>
      </c>
      <c r="BK25" s="42">
        <f t="shared" si="74"/>
        <v>0.68216446254758867</v>
      </c>
      <c r="BL25" s="42">
        <f t="shared" si="74"/>
        <v>0.6559273678342199</v>
      </c>
      <c r="BM25" s="42">
        <f t="shared" si="74"/>
        <v>0.63682268721768931</v>
      </c>
      <c r="BN25" s="31"/>
      <c r="BO25" s="42">
        <f>$M$25/AO25</f>
        <v>1.2961333209250776</v>
      </c>
      <c r="BP25" s="42">
        <f t="shared" ref="BP25:BS25" si="75">$M$25/AP25</f>
        <v>1.2723844334286274</v>
      </c>
      <c r="BQ25" s="42">
        <f t="shared" si="75"/>
        <v>1.1289366952565478</v>
      </c>
      <c r="BR25" s="42">
        <f t="shared" si="75"/>
        <v>1.0584024500760978</v>
      </c>
      <c r="BS25" s="42">
        <f t="shared" si="75"/>
        <v>0.99440939047099519</v>
      </c>
      <c r="BT25" s="31"/>
      <c r="BU25" s="47" t="str">
        <f t="shared" si="12"/>
        <v>SARANTIS</v>
      </c>
      <c r="BV25" s="26"/>
    </row>
    <row r="26" spans="2:74">
      <c r="B26" s="1">
        <f t="shared" si="13"/>
        <v>19</v>
      </c>
      <c r="C26" s="3" t="s">
        <v>129</v>
      </c>
      <c r="D26" s="5" t="s">
        <v>15</v>
      </c>
      <c r="E26" s="5" t="s">
        <v>53</v>
      </c>
      <c r="F26" s="5" t="s">
        <v>54</v>
      </c>
      <c r="G26" s="5" t="s">
        <v>53</v>
      </c>
      <c r="H26" s="5" t="s">
        <v>55</v>
      </c>
      <c r="I26" s="26"/>
      <c r="K26" s="28">
        <v>1.17</v>
      </c>
      <c r="L26" s="36">
        <v>45949500</v>
      </c>
      <c r="M26" s="37">
        <f t="shared" si="5"/>
        <v>53.760914999999997</v>
      </c>
      <c r="N26" s="38"/>
      <c r="O26" s="47" t="str">
        <f t="shared" si="6"/>
        <v>THRACE PLASTICS</v>
      </c>
      <c r="P26" s="31"/>
      <c r="Q26" s="34">
        <v>234.52</v>
      </c>
      <c r="R26" s="34">
        <v>259.28500000000003</v>
      </c>
      <c r="S26" s="34">
        <v>264.74799999999999</v>
      </c>
      <c r="T26" s="34">
        <v>274.02256921999998</v>
      </c>
      <c r="U26" s="34">
        <v>283.98655081575009</v>
      </c>
      <c r="V26" s="31"/>
      <c r="W26" s="34">
        <v>18.459</v>
      </c>
      <c r="X26" s="34">
        <v>22.08</v>
      </c>
      <c r="Y26" s="34">
        <v>24.896999999999998</v>
      </c>
      <c r="Z26" s="34">
        <v>27.523954611557492</v>
      </c>
      <c r="AA26" s="34">
        <v>28.790938094082733</v>
      </c>
      <c r="AB26" s="31"/>
      <c r="AC26" s="34">
        <v>1.07</v>
      </c>
      <c r="AD26" s="34">
        <v>4.4779999999999998</v>
      </c>
      <c r="AE26" s="34">
        <v>7.2510000000000003</v>
      </c>
      <c r="AF26" s="34">
        <v>8.6191914586681442</v>
      </c>
      <c r="AG26" s="34">
        <v>9.4814290705620312</v>
      </c>
      <c r="AH26" s="31"/>
      <c r="AI26" s="34">
        <v>2.3286434019956694E-2</v>
      </c>
      <c r="AJ26" s="34">
        <v>9.7454814524641178E-2</v>
      </c>
      <c r="AK26" s="34">
        <v>0.15780367577449156</v>
      </c>
      <c r="AL26" s="34">
        <v>0.18757965720341122</v>
      </c>
      <c r="AM26" s="34">
        <v>0.20634455370704863</v>
      </c>
      <c r="AN26" s="31"/>
      <c r="AO26" s="34">
        <v>105.755</v>
      </c>
      <c r="AP26" s="34">
        <v>99.332999999999998</v>
      </c>
      <c r="AQ26" s="34">
        <v>109.58499999999999</v>
      </c>
      <c r="AR26" s="34">
        <v>111.30883829173364</v>
      </c>
      <c r="AS26" s="34">
        <v>113.20512410584604</v>
      </c>
      <c r="AT26" s="31"/>
      <c r="AU26" s="47" t="str">
        <f t="shared" si="62"/>
        <v>THRACE PLASTICS</v>
      </c>
      <c r="AV26" s="39" t="str">
        <f t="shared" si="8"/>
        <v>17 July 2013</v>
      </c>
      <c r="AW26" s="40" t="s">
        <v>122</v>
      </c>
      <c r="AX26" s="40" t="s">
        <v>124</v>
      </c>
      <c r="AY26" s="41">
        <v>302103219557</v>
      </c>
      <c r="AZ26" s="31"/>
      <c r="BA26" s="47" t="str">
        <f t="shared" si="63"/>
        <v>THRACE PLASTICS</v>
      </c>
      <c r="BB26" s="31"/>
      <c r="BC26" s="42">
        <f>$M$26/AC26</f>
        <v>50.24384579439252</v>
      </c>
      <c r="BD26" s="42">
        <f t="shared" ref="BD26:BG26" si="76">$M$26/AD26</f>
        <v>12.005563867798124</v>
      </c>
      <c r="BE26" s="42">
        <f t="shared" si="76"/>
        <v>7.4142759619362844</v>
      </c>
      <c r="BF26" s="42">
        <f t="shared" si="76"/>
        <v>6.2373501340353386</v>
      </c>
      <c r="BG26" s="42">
        <f t="shared" si="76"/>
        <v>5.6701278467522416</v>
      </c>
      <c r="BH26" s="31"/>
      <c r="BI26" s="42">
        <f>$M$26/Q26</f>
        <v>0.22923808203991128</v>
      </c>
      <c r="BJ26" s="42">
        <f t="shared" ref="BJ26:BM26" si="77">$M$26/R26</f>
        <v>0.20734294309350712</v>
      </c>
      <c r="BK26" s="42">
        <f t="shared" si="77"/>
        <v>0.20306448018493056</v>
      </c>
      <c r="BL26" s="42">
        <f t="shared" si="77"/>
        <v>0.19619155879396874</v>
      </c>
      <c r="BM26" s="42">
        <f t="shared" si="77"/>
        <v>0.18930796140018608</v>
      </c>
      <c r="BN26" s="31"/>
      <c r="BO26" s="42">
        <f>$M$26/AO26</f>
        <v>0.50835341118623234</v>
      </c>
      <c r="BP26" s="42">
        <f t="shared" ref="BP26:BS26" si="78">$M$26/AP26</f>
        <v>0.54121908127208473</v>
      </c>
      <c r="BQ26" s="42">
        <f t="shared" si="78"/>
        <v>0.4905864397499658</v>
      </c>
      <c r="BR26" s="42">
        <f t="shared" si="78"/>
        <v>0.48298873499241757</v>
      </c>
      <c r="BS26" s="42">
        <f t="shared" si="78"/>
        <v>0.47489824709466244</v>
      </c>
      <c r="BT26" s="31"/>
      <c r="BU26" s="47" t="str">
        <f t="shared" si="12"/>
        <v>THRACE PLASTICS</v>
      </c>
      <c r="BV26" s="26"/>
    </row>
    <row r="27" spans="2:74">
      <c r="B27" s="1">
        <f t="shared" si="13"/>
        <v>20</v>
      </c>
      <c r="C27" s="3" t="s">
        <v>3</v>
      </c>
      <c r="D27" s="5" t="s">
        <v>16</v>
      </c>
      <c r="E27" s="5" t="s">
        <v>49</v>
      </c>
      <c r="F27" s="5" t="s">
        <v>50</v>
      </c>
      <c r="G27" s="5" t="s">
        <v>51</v>
      </c>
      <c r="H27" s="5" t="s">
        <v>52</v>
      </c>
      <c r="I27" s="26"/>
      <c r="K27" s="28">
        <v>12.51</v>
      </c>
      <c r="L27" s="36">
        <f>77063568-(0)</f>
        <v>77063568</v>
      </c>
      <c r="M27" s="37">
        <f t="shared" si="0"/>
        <v>964.06523568</v>
      </c>
      <c r="N27" s="38"/>
      <c r="O27" s="47" t="str">
        <f t="shared" si="1"/>
        <v>TITAN</v>
      </c>
      <c r="P27" s="31"/>
      <c r="Q27" s="34">
        <v>1350.4880000000001</v>
      </c>
      <c r="R27" s="34">
        <v>1091.404</v>
      </c>
      <c r="S27" s="34">
        <v>1130.6600000000001</v>
      </c>
      <c r="T27" s="34">
        <v>1200</v>
      </c>
      <c r="U27" s="34">
        <v>1250</v>
      </c>
      <c r="V27" s="31"/>
      <c r="W27" s="34">
        <v>315.08499999999998</v>
      </c>
      <c r="X27" s="34">
        <v>244.1</v>
      </c>
      <c r="Y27" s="34">
        <v>195.8</v>
      </c>
      <c r="Z27" s="34">
        <v>210</v>
      </c>
      <c r="AA27" s="34">
        <v>220</v>
      </c>
      <c r="AB27" s="31"/>
      <c r="AC27" s="34">
        <v>103.075</v>
      </c>
      <c r="AD27" s="34">
        <v>11.010999999999999</v>
      </c>
      <c r="AE27" s="34">
        <v>-24.52</v>
      </c>
      <c r="AF27" s="34">
        <v>-10</v>
      </c>
      <c r="AG27" s="34">
        <v>-10</v>
      </c>
      <c r="AH27" s="31"/>
      <c r="AI27" s="34">
        <f>AC27/($L$27/1000000)</f>
        <v>1.3375321526768653</v>
      </c>
      <c r="AJ27" s="34">
        <f t="shared" ref="AJ27:AM27" si="79">AD27/($L$27/1000000)</f>
        <v>0.14288204252364747</v>
      </c>
      <c r="AK27" s="34">
        <f t="shared" si="79"/>
        <v>-0.31817888317862469</v>
      </c>
      <c r="AL27" s="34">
        <f t="shared" si="79"/>
        <v>-0.12976300292766096</v>
      </c>
      <c r="AM27" s="34">
        <f t="shared" si="79"/>
        <v>-0.12976300292766096</v>
      </c>
      <c r="AN27" s="31"/>
      <c r="AO27" s="34">
        <v>1568.2670000000001</v>
      </c>
      <c r="AP27" s="34">
        <v>1557.4659999999999</v>
      </c>
      <c r="AQ27" s="34">
        <v>1534.463</v>
      </c>
      <c r="AR27" s="34">
        <v>1550</v>
      </c>
      <c r="AS27" s="34">
        <v>1600</v>
      </c>
      <c r="AT27" s="31"/>
      <c r="AU27" s="47" t="str">
        <f>C27</f>
        <v>TITAN</v>
      </c>
      <c r="AV27" s="39" t="str">
        <f t="shared" si="8"/>
        <v>17 July 2013</v>
      </c>
      <c r="AW27" s="40" t="s">
        <v>133</v>
      </c>
      <c r="AX27" s="40" t="s">
        <v>134</v>
      </c>
      <c r="AY27" s="41">
        <v>302103219557</v>
      </c>
      <c r="AZ27" s="31"/>
      <c r="BA27" s="47" t="str">
        <f>AU27</f>
        <v>TITAN</v>
      </c>
      <c r="BB27" s="31"/>
      <c r="BC27" s="42">
        <f>$M$27/AC27</f>
        <v>9.3530461865631818</v>
      </c>
      <c r="BD27" s="42">
        <f t="shared" ref="BD27:BG27" si="80">$M$27/AD27</f>
        <v>87.554739413313968</v>
      </c>
      <c r="BE27" s="42">
        <f t="shared" si="80"/>
        <v>-39.317505533442088</v>
      </c>
      <c r="BF27" s="42">
        <f t="shared" si="80"/>
        <v>-96.406523567999997</v>
      </c>
      <c r="BG27" s="42">
        <f t="shared" si="80"/>
        <v>-96.406523567999997</v>
      </c>
      <c r="BH27" s="31"/>
      <c r="BI27" s="42">
        <f>$M$27/Q27</f>
        <v>0.71386434805788723</v>
      </c>
      <c r="BJ27" s="42">
        <f t="shared" ref="BJ27:BM27" si="81">$M$27/R27</f>
        <v>0.88332573060021768</v>
      </c>
      <c r="BK27" s="42">
        <f t="shared" si="81"/>
        <v>0.85265706373268702</v>
      </c>
      <c r="BL27" s="42">
        <f t="shared" si="81"/>
        <v>0.80338769639999996</v>
      </c>
      <c r="BM27" s="42">
        <f t="shared" si="81"/>
        <v>0.77125218854400002</v>
      </c>
      <c r="BN27" s="31"/>
      <c r="BO27" s="42">
        <f>$M$27/AO27</f>
        <v>0.61473284566977437</v>
      </c>
      <c r="BP27" s="42">
        <f t="shared" ref="BP27:BS28" si="82">$M$27/AP27</f>
        <v>0.61899600741203986</v>
      </c>
      <c r="BQ27" s="42">
        <f t="shared" si="82"/>
        <v>0.62827532216808102</v>
      </c>
      <c r="BR27" s="42">
        <f t="shared" si="82"/>
        <v>0.6219775714064516</v>
      </c>
      <c r="BS27" s="42">
        <f t="shared" si="82"/>
        <v>0.60254077230000003</v>
      </c>
      <c r="BT27" s="31"/>
      <c r="BU27" s="47" t="str">
        <f t="shared" si="12"/>
        <v>TITAN</v>
      </c>
      <c r="BV27" s="26"/>
    </row>
    <row r="28" spans="2:74">
      <c r="B28" s="1">
        <f>B27+1</f>
        <v>21</v>
      </c>
      <c r="C28" s="3" t="s">
        <v>140</v>
      </c>
      <c r="D28" s="5" t="s">
        <v>141</v>
      </c>
      <c r="E28" s="5" t="s">
        <v>142</v>
      </c>
      <c r="F28" s="5" t="s">
        <v>143</v>
      </c>
      <c r="G28" s="5" t="s">
        <v>144</v>
      </c>
      <c r="H28" s="5" t="s">
        <v>145</v>
      </c>
      <c r="I28" s="26"/>
      <c r="K28" s="28">
        <v>5.89</v>
      </c>
      <c r="L28" s="36">
        <v>106500000</v>
      </c>
      <c r="M28" s="37">
        <f t="shared" si="0"/>
        <v>627.28499999999997</v>
      </c>
      <c r="N28" s="38"/>
      <c r="O28" s="47" t="str">
        <f t="shared" si="1"/>
        <v>EYDAP</v>
      </c>
      <c r="P28" s="31"/>
      <c r="Q28" s="34">
        <v>379</v>
      </c>
      <c r="R28" s="34">
        <v>360.8</v>
      </c>
      <c r="S28" s="34">
        <v>335.34</v>
      </c>
      <c r="T28" s="34">
        <v>342.5</v>
      </c>
      <c r="U28" s="34">
        <v>335.1</v>
      </c>
      <c r="V28" s="31"/>
      <c r="W28" s="34">
        <v>65.5</v>
      </c>
      <c r="X28" s="34">
        <v>85.05</v>
      </c>
      <c r="Y28" s="34">
        <v>109.35</v>
      </c>
      <c r="Z28" s="34">
        <v>115.1</v>
      </c>
      <c r="AA28" s="34">
        <v>116.2</v>
      </c>
      <c r="AB28" s="31"/>
      <c r="AC28" s="34">
        <v>11.15</v>
      </c>
      <c r="AD28" s="34">
        <v>30.55</v>
      </c>
      <c r="AE28" s="34">
        <v>46.9</v>
      </c>
      <c r="AF28" s="34">
        <v>44.96</v>
      </c>
      <c r="AG28" s="34">
        <v>49.85</v>
      </c>
      <c r="AH28" s="31"/>
      <c r="AI28" s="34">
        <f>AC28/($L$28/1000000)</f>
        <v>0.10469483568075118</v>
      </c>
      <c r="AJ28" s="34">
        <f t="shared" ref="AJ28:AM28" si="83">AD28/($L$28/1000000)</f>
        <v>0.2868544600938967</v>
      </c>
      <c r="AK28" s="34">
        <f t="shared" si="83"/>
        <v>0.4403755868544601</v>
      </c>
      <c r="AL28" s="34">
        <f t="shared" si="83"/>
        <v>0.42215962441314553</v>
      </c>
      <c r="AM28" s="34">
        <f t="shared" si="83"/>
        <v>0.46807511737089202</v>
      </c>
      <c r="AN28" s="31"/>
      <c r="AO28" s="34">
        <v>831</v>
      </c>
      <c r="AP28" s="34">
        <v>857</v>
      </c>
      <c r="AQ28" s="34">
        <v>882</v>
      </c>
      <c r="AR28" s="34">
        <v>905</v>
      </c>
      <c r="AS28" s="34">
        <v>935</v>
      </c>
      <c r="AT28" s="31"/>
      <c r="AU28" s="47" t="str">
        <f t="shared" ref="AU28:AU32" si="84">C28</f>
        <v>EYDAP</v>
      </c>
      <c r="AV28" s="39" t="str">
        <f t="shared" si="8"/>
        <v>17 July 2013</v>
      </c>
      <c r="AW28" s="48" t="s">
        <v>146</v>
      </c>
      <c r="AX28" s="40" t="s">
        <v>147</v>
      </c>
      <c r="AY28" s="41">
        <v>302103219557</v>
      </c>
      <c r="AZ28" s="31"/>
      <c r="BA28" s="47" t="str">
        <f t="shared" ref="BA28:BA32" si="85">AU28</f>
        <v>EYDAP</v>
      </c>
      <c r="BB28" s="31"/>
      <c r="BC28" s="42">
        <f>$M$28/AC28</f>
        <v>56.25874439461883</v>
      </c>
      <c r="BD28" s="42">
        <f t="shared" ref="BD28:BG28" si="86">$M$28/AD28</f>
        <v>20.533060556464811</v>
      </c>
      <c r="BE28" s="42">
        <f t="shared" si="86"/>
        <v>13.374946695095948</v>
      </c>
      <c r="BF28" s="42">
        <f t="shared" si="86"/>
        <v>13.952068505338078</v>
      </c>
      <c r="BG28" s="42">
        <f t="shared" si="86"/>
        <v>12.583450351053159</v>
      </c>
      <c r="BH28" s="31"/>
      <c r="BI28" s="42">
        <f>$M$28/Q28</f>
        <v>1.6551055408970976</v>
      </c>
      <c r="BJ28" s="42">
        <f t="shared" ref="BJ28:BM28" si="87">$M$28/R28</f>
        <v>1.7385947893569844</v>
      </c>
      <c r="BK28" s="42">
        <f t="shared" si="87"/>
        <v>1.8705940239756664</v>
      </c>
      <c r="BL28" s="42">
        <f t="shared" si="87"/>
        <v>1.8314890510948905</v>
      </c>
      <c r="BM28" s="42">
        <f t="shared" si="87"/>
        <v>1.8719337511190688</v>
      </c>
      <c r="BN28" s="31"/>
      <c r="BO28" s="42">
        <f>$M$28/AO28</f>
        <v>0.75485559566786997</v>
      </c>
      <c r="BP28" s="42">
        <f t="shared" si="82"/>
        <v>1.1249302633372229</v>
      </c>
      <c r="BQ28" s="42">
        <f t="shared" si="82"/>
        <v>1.0930444848979592</v>
      </c>
      <c r="BR28" s="42">
        <f t="shared" si="82"/>
        <v>1.0652654537900552</v>
      </c>
      <c r="BS28" s="42">
        <f t="shared" si="82"/>
        <v>1.0310858135614973</v>
      </c>
      <c r="BT28" s="31"/>
      <c r="BU28" s="47" t="str">
        <f t="shared" si="12"/>
        <v>EYDAP</v>
      </c>
      <c r="BV28" s="26"/>
    </row>
    <row r="29" spans="2:74">
      <c r="B29" s="1">
        <f t="shared" si="13"/>
        <v>22</v>
      </c>
      <c r="C29" s="3" t="s">
        <v>148</v>
      </c>
      <c r="D29" s="5" t="s">
        <v>149</v>
      </c>
      <c r="E29" s="5" t="s">
        <v>150</v>
      </c>
      <c r="F29" s="5" t="s">
        <v>151</v>
      </c>
      <c r="G29" s="5" t="s">
        <v>150</v>
      </c>
      <c r="H29" s="5" t="s">
        <v>152</v>
      </c>
      <c r="I29" s="26"/>
      <c r="K29" s="28">
        <v>4.75</v>
      </c>
      <c r="L29" s="36">
        <v>50592373</v>
      </c>
      <c r="M29" s="37">
        <f t="shared" si="0"/>
        <v>240.31377175</v>
      </c>
      <c r="N29" s="38"/>
      <c r="O29" s="47" t="str">
        <f t="shared" si="1"/>
        <v>FRIGOGLASS</v>
      </c>
      <c r="P29" s="31"/>
      <c r="Q29" s="34">
        <v>457.22</v>
      </c>
      <c r="R29" s="34">
        <v>555.21</v>
      </c>
      <c r="S29" s="34">
        <v>581.25</v>
      </c>
      <c r="T29" s="34">
        <v>605.71</v>
      </c>
      <c r="U29" s="34">
        <v>632.80999999999995</v>
      </c>
      <c r="V29" s="31"/>
      <c r="W29" s="34">
        <v>74.2</v>
      </c>
      <c r="X29" s="34">
        <v>81.599999999999994</v>
      </c>
      <c r="Y29" s="34">
        <v>67.8</v>
      </c>
      <c r="Z29" s="34">
        <v>79.400000000000006</v>
      </c>
      <c r="AA29" s="34">
        <v>91.02</v>
      </c>
      <c r="AB29" s="31"/>
      <c r="AC29" s="34">
        <v>20.64</v>
      </c>
      <c r="AD29" s="34">
        <v>20.059999999999999</v>
      </c>
      <c r="AE29" s="34">
        <v>-14.97</v>
      </c>
      <c r="AF29" s="34">
        <v>10.93</v>
      </c>
      <c r="AG29" s="34">
        <v>22.62</v>
      </c>
      <c r="AH29" s="31"/>
      <c r="AI29" s="34">
        <f>AC29/($L$29/1000000)</f>
        <v>0.40796663165018965</v>
      </c>
      <c r="AJ29" s="34">
        <f t="shared" ref="AJ29:AM29" si="88">AD29/($L$29/1000000)</f>
        <v>0.39650245304761644</v>
      </c>
      <c r="AK29" s="34">
        <f t="shared" si="88"/>
        <v>-0.29589440289744862</v>
      </c>
      <c r="AL29" s="34">
        <f t="shared" si="88"/>
        <v>0.21604046918297348</v>
      </c>
      <c r="AM29" s="34">
        <f t="shared" si="88"/>
        <v>0.44710296550035317</v>
      </c>
      <c r="AN29" s="31"/>
      <c r="AO29" s="34">
        <v>120</v>
      </c>
      <c r="AP29" s="34">
        <v>137</v>
      </c>
      <c r="AQ29" s="34">
        <v>151</v>
      </c>
      <c r="AR29" s="34">
        <v>128</v>
      </c>
      <c r="AS29" s="34">
        <v>144</v>
      </c>
      <c r="AT29" s="31"/>
      <c r="AU29" s="47" t="str">
        <f t="shared" si="84"/>
        <v>FRIGOGLASS</v>
      </c>
      <c r="AV29" s="39" t="str">
        <f t="shared" si="8"/>
        <v>17 July 2013</v>
      </c>
      <c r="AW29" s="48" t="s">
        <v>146</v>
      </c>
      <c r="AX29" s="40" t="s">
        <v>147</v>
      </c>
      <c r="AY29" s="41">
        <v>302103219557</v>
      </c>
      <c r="AZ29" s="31"/>
      <c r="BA29" s="47" t="str">
        <f t="shared" si="85"/>
        <v>FRIGOGLASS</v>
      </c>
      <c r="BB29" s="31"/>
      <c r="BC29" s="42">
        <f>$M$29/AC29</f>
        <v>11.643109096414728</v>
      </c>
      <c r="BD29" s="42">
        <f t="shared" ref="BD29:BG29" si="89">$M$29/AD29</f>
        <v>11.979749339481556</v>
      </c>
      <c r="BE29" s="42">
        <f t="shared" si="89"/>
        <v>-16.053024164996661</v>
      </c>
      <c r="BF29" s="42">
        <f t="shared" si="89"/>
        <v>21.986621386093322</v>
      </c>
      <c r="BG29" s="42">
        <f t="shared" si="89"/>
        <v>10.623951005747125</v>
      </c>
      <c r="BH29" s="31"/>
      <c r="BI29" s="42">
        <f>$M$29/Q29</f>
        <v>0.52559768109444027</v>
      </c>
      <c r="BJ29" s="42">
        <f t="shared" ref="BJ29:BM29" si="90">$M$29/R29</f>
        <v>0.43283401190540516</v>
      </c>
      <c r="BK29" s="42">
        <f t="shared" si="90"/>
        <v>0.41344304817204303</v>
      </c>
      <c r="BL29" s="42">
        <f t="shared" si="90"/>
        <v>0.39674724166680425</v>
      </c>
      <c r="BM29" s="42">
        <f t="shared" si="90"/>
        <v>0.37975659637173881</v>
      </c>
      <c r="BN29" s="31"/>
      <c r="BO29" s="42">
        <f>$M$29/AO29</f>
        <v>2.0026147645833334</v>
      </c>
      <c r="BP29" s="42">
        <f t="shared" ref="BP29:BS29" si="91">$M$29/AP29</f>
        <v>1.7541151222627738</v>
      </c>
      <c r="BQ29" s="42">
        <f t="shared" si="91"/>
        <v>1.5914819321192053</v>
      </c>
      <c r="BR29" s="42">
        <f t="shared" si="91"/>
        <v>1.877451341796875</v>
      </c>
      <c r="BS29" s="42">
        <f t="shared" si="91"/>
        <v>1.6688456371527778</v>
      </c>
      <c r="BT29" s="31"/>
      <c r="BU29" s="47" t="str">
        <f t="shared" si="12"/>
        <v>FRIGOGLASS</v>
      </c>
      <c r="BV29" s="26"/>
    </row>
    <row r="30" spans="2:74">
      <c r="B30" s="1">
        <f t="shared" si="13"/>
        <v>23</v>
      </c>
      <c r="C30" s="3" t="s">
        <v>153</v>
      </c>
      <c r="D30" s="5" t="s">
        <v>154</v>
      </c>
      <c r="E30" s="5" t="s">
        <v>155</v>
      </c>
      <c r="F30" s="5" t="s">
        <v>156</v>
      </c>
      <c r="G30" s="5" t="s">
        <v>155</v>
      </c>
      <c r="H30" s="5" t="s">
        <v>157</v>
      </c>
      <c r="I30" s="26"/>
      <c r="K30" s="28">
        <v>4.17</v>
      </c>
      <c r="L30" s="36">
        <v>116915862</v>
      </c>
      <c r="M30" s="37">
        <f t="shared" si="0"/>
        <v>487.53914454</v>
      </c>
      <c r="N30" s="38"/>
      <c r="O30" s="47" t="str">
        <f t="shared" si="1"/>
        <v>MYTILINEOS</v>
      </c>
      <c r="P30" s="31"/>
      <c r="Q30" s="34">
        <v>1001.4</v>
      </c>
      <c r="R30" s="34">
        <v>1571</v>
      </c>
      <c r="S30" s="34">
        <v>1454</v>
      </c>
      <c r="T30" s="34">
        <v>1567.9</v>
      </c>
      <c r="U30" s="34">
        <v>1662.94</v>
      </c>
      <c r="V30" s="31"/>
      <c r="W30" s="34">
        <v>155.55000000000001</v>
      </c>
      <c r="X30" s="34">
        <v>192</v>
      </c>
      <c r="Y30" s="34">
        <v>164.29</v>
      </c>
      <c r="Z30" s="34">
        <v>182.92</v>
      </c>
      <c r="AA30" s="34">
        <v>238.33</v>
      </c>
      <c r="AB30" s="31"/>
      <c r="AC30" s="34">
        <v>55.54</v>
      </c>
      <c r="AD30" s="34">
        <v>44.63</v>
      </c>
      <c r="AE30" s="34">
        <v>20.149999999999999</v>
      </c>
      <c r="AF30" s="34">
        <v>36.18</v>
      </c>
      <c r="AG30" s="34">
        <v>68.52</v>
      </c>
      <c r="AH30" s="31"/>
      <c r="AI30" s="34">
        <f>AC30/($L$30/1000000)</f>
        <v>0.47504247114048559</v>
      </c>
      <c r="AJ30" s="34">
        <f t="shared" ref="AJ30:AM30" si="92">AD30/($L$30/1000000)</f>
        <v>0.38172750246668841</v>
      </c>
      <c r="AK30" s="34">
        <f t="shared" si="92"/>
        <v>0.17234616120779231</v>
      </c>
      <c r="AL30" s="34">
        <f t="shared" si="92"/>
        <v>0.3094533058311626</v>
      </c>
      <c r="AM30" s="34">
        <f t="shared" si="92"/>
        <v>0.58606247970014536</v>
      </c>
      <c r="AN30" s="31"/>
      <c r="AO30" s="34">
        <v>724</v>
      </c>
      <c r="AP30" s="34">
        <v>749</v>
      </c>
      <c r="AQ30" s="34">
        <v>752</v>
      </c>
      <c r="AR30" s="34">
        <v>762</v>
      </c>
      <c r="AS30" s="34">
        <v>788</v>
      </c>
      <c r="AT30" s="31"/>
      <c r="AU30" s="47" t="str">
        <f t="shared" si="84"/>
        <v>MYTILINEOS</v>
      </c>
      <c r="AV30" s="39" t="str">
        <f t="shared" si="8"/>
        <v>17 July 2013</v>
      </c>
      <c r="AW30" s="48" t="s">
        <v>146</v>
      </c>
      <c r="AX30" s="40" t="s">
        <v>147</v>
      </c>
      <c r="AY30" s="41">
        <v>302103219557</v>
      </c>
      <c r="AZ30" s="31"/>
      <c r="BA30" s="47" t="str">
        <f t="shared" si="85"/>
        <v>MYTILINEOS</v>
      </c>
      <c r="BB30" s="31"/>
      <c r="BC30" s="42">
        <f>$M$30/AC30</f>
        <v>8.7781624872164201</v>
      </c>
      <c r="BD30" s="42">
        <f t="shared" ref="BD30:BG30" si="93">$M$30/AD30</f>
        <v>10.924022956307416</v>
      </c>
      <c r="BE30" s="42">
        <f t="shared" si="93"/>
        <v>24.195491044168737</v>
      </c>
      <c r="BF30" s="42">
        <f t="shared" si="93"/>
        <v>13.475377129353234</v>
      </c>
      <c r="BG30" s="42">
        <f t="shared" si="93"/>
        <v>7.1152823196147112</v>
      </c>
      <c r="BH30" s="31"/>
      <c r="BI30" s="42">
        <f>$M$30/Q30</f>
        <v>0.48685754397843023</v>
      </c>
      <c r="BJ30" s="42">
        <f t="shared" ref="BJ30:BM30" si="94">$M$30/R30</f>
        <v>0.31033682020369191</v>
      </c>
      <c r="BK30" s="42">
        <f t="shared" si="94"/>
        <v>0.33530890270976615</v>
      </c>
      <c r="BL30" s="42">
        <f t="shared" si="94"/>
        <v>0.31095040789591172</v>
      </c>
      <c r="BM30" s="42">
        <f t="shared" si="94"/>
        <v>0.29317903504636367</v>
      </c>
      <c r="BN30" s="31"/>
      <c r="BO30" s="42">
        <f>$M$30/AO30</f>
        <v>0.67339660848066296</v>
      </c>
      <c r="BP30" s="42">
        <f t="shared" ref="BP30:BS30" si="95">$M$30/AP30</f>
        <v>0.65092008616822428</v>
      </c>
      <c r="BQ30" s="42">
        <f t="shared" si="95"/>
        <v>0.6483233305053191</v>
      </c>
      <c r="BR30" s="42">
        <f t="shared" si="95"/>
        <v>0.63981515031496061</v>
      </c>
      <c r="BS30" s="42">
        <f t="shared" si="95"/>
        <v>0.61870449814720807</v>
      </c>
      <c r="BT30" s="31"/>
      <c r="BU30" s="47" t="str">
        <f t="shared" si="12"/>
        <v>MYTILINEOS</v>
      </c>
      <c r="BV30" s="26"/>
    </row>
    <row r="31" spans="2:74">
      <c r="B31" s="1">
        <f t="shared" si="13"/>
        <v>24</v>
      </c>
      <c r="C31" s="3" t="s">
        <v>158</v>
      </c>
      <c r="D31" s="5" t="s">
        <v>159</v>
      </c>
      <c r="E31" s="5" t="s">
        <v>160</v>
      </c>
      <c r="F31" s="5" t="s">
        <v>161</v>
      </c>
      <c r="G31" s="5" t="s">
        <v>160</v>
      </c>
      <c r="H31" s="5" t="s">
        <v>162</v>
      </c>
      <c r="I31" s="26"/>
      <c r="K31" s="28">
        <v>10.220000000000001</v>
      </c>
      <c r="L31" s="36">
        <v>51950600</v>
      </c>
      <c r="M31" s="37">
        <f t="shared" si="0"/>
        <v>530.93513200000007</v>
      </c>
      <c r="N31" s="38"/>
      <c r="O31" s="47" t="str">
        <f t="shared" si="1"/>
        <v>METKA</v>
      </c>
      <c r="P31" s="31"/>
      <c r="Q31" s="34">
        <v>613.70000000000005</v>
      </c>
      <c r="R31" s="34">
        <v>815.12</v>
      </c>
      <c r="S31" s="34">
        <v>327.92</v>
      </c>
      <c r="T31" s="34">
        <v>547.42999999999995</v>
      </c>
      <c r="U31" s="34">
        <v>569.61</v>
      </c>
      <c r="V31" s="31"/>
      <c r="W31" s="34">
        <v>133.69999999999999</v>
      </c>
      <c r="X31" s="34">
        <v>161.53</v>
      </c>
      <c r="Y31" s="34">
        <v>92.72</v>
      </c>
      <c r="Z31" s="34">
        <v>92.96</v>
      </c>
      <c r="AA31" s="34">
        <v>91.53</v>
      </c>
      <c r="AB31" s="31"/>
      <c r="AC31" s="34">
        <v>78.12</v>
      </c>
      <c r="AD31" s="34">
        <v>115.01</v>
      </c>
      <c r="AE31" s="34">
        <v>70.05</v>
      </c>
      <c r="AF31" s="34">
        <v>65.319999999999993</v>
      </c>
      <c r="AG31" s="34">
        <v>69.14</v>
      </c>
      <c r="AH31" s="31"/>
      <c r="AI31" s="34">
        <f>AC31/($L$31/1000000)</f>
        <v>1.5037362417373428</v>
      </c>
      <c r="AJ31" s="34">
        <f t="shared" ref="AJ31:AM31" si="96">AD31/($L$31/1000000)</f>
        <v>2.2138339114466437</v>
      </c>
      <c r="AK31" s="34">
        <f t="shared" si="96"/>
        <v>1.348396361158485</v>
      </c>
      <c r="AL31" s="34">
        <f t="shared" si="96"/>
        <v>1.2573483270645573</v>
      </c>
      <c r="AM31" s="34">
        <f t="shared" si="96"/>
        <v>1.3308797203497169</v>
      </c>
      <c r="AN31" s="31"/>
      <c r="AO31" s="34">
        <v>238</v>
      </c>
      <c r="AP31" s="34">
        <v>330</v>
      </c>
      <c r="AQ31" s="34">
        <v>353</v>
      </c>
      <c r="AR31" s="34">
        <v>410</v>
      </c>
      <c r="AS31" s="34">
        <v>467</v>
      </c>
      <c r="AT31" s="31"/>
      <c r="AU31" s="47" t="str">
        <f t="shared" si="84"/>
        <v>METKA</v>
      </c>
      <c r="AV31" s="39" t="str">
        <f t="shared" si="8"/>
        <v>17 July 2013</v>
      </c>
      <c r="AW31" s="48" t="s">
        <v>146</v>
      </c>
      <c r="AX31" s="40" t="s">
        <v>147</v>
      </c>
      <c r="AY31" s="41">
        <v>302103219557</v>
      </c>
      <c r="AZ31" s="31"/>
      <c r="BA31" s="47" t="str">
        <f t="shared" si="85"/>
        <v>METKA</v>
      </c>
      <c r="BB31" s="31"/>
      <c r="BC31" s="42">
        <f>$M$31/AC31</f>
        <v>6.7964046594982079</v>
      </c>
      <c r="BD31" s="42">
        <f t="shared" ref="BD31:BG31" si="97">$M$31/AD31</f>
        <v>4.6164258064516135</v>
      </c>
      <c r="BE31" s="42">
        <f t="shared" si="97"/>
        <v>7.579373761598859</v>
      </c>
      <c r="BF31" s="42">
        <f t="shared" si="97"/>
        <v>8.128216962645439</v>
      </c>
      <c r="BG31" s="42">
        <f t="shared" si="97"/>
        <v>7.679131212033556</v>
      </c>
      <c r="BH31" s="31"/>
      <c r="BI31" s="42">
        <f>$M$31/Q31</f>
        <v>0.86513790451360606</v>
      </c>
      <c r="BJ31" s="42">
        <f t="shared" ref="BJ31:BM31" si="98">$M$31/R31</f>
        <v>0.6513582441849054</v>
      </c>
      <c r="BK31" s="42">
        <f t="shared" si="98"/>
        <v>1.6190995730666018</v>
      </c>
      <c r="BL31" s="42">
        <f t="shared" si="98"/>
        <v>0.96986853478983637</v>
      </c>
      <c r="BM31" s="42">
        <f t="shared" si="98"/>
        <v>0.93210289847439487</v>
      </c>
      <c r="BN31" s="31"/>
      <c r="BO31" s="42">
        <f>$M$31/AO31</f>
        <v>2.2308198823529413</v>
      </c>
      <c r="BP31" s="42">
        <f t="shared" ref="BP31:BS31" si="99">$M$31/AP31</f>
        <v>1.6088943393939397</v>
      </c>
      <c r="BQ31" s="42">
        <f t="shared" si="99"/>
        <v>1.5040655297450427</v>
      </c>
      <c r="BR31" s="42">
        <f t="shared" si="99"/>
        <v>1.2949637365853661</v>
      </c>
      <c r="BS31" s="42">
        <f t="shared" si="99"/>
        <v>1.1369060642398288</v>
      </c>
      <c r="BT31" s="31"/>
      <c r="BU31" s="47" t="str">
        <f t="shared" si="12"/>
        <v>METKA</v>
      </c>
      <c r="BV31" s="26"/>
    </row>
    <row r="32" spans="2:74">
      <c r="B32" s="1">
        <f t="shared" si="13"/>
        <v>25</v>
      </c>
      <c r="C32" s="3" t="s">
        <v>163</v>
      </c>
      <c r="D32" s="5" t="s">
        <v>164</v>
      </c>
      <c r="E32" s="5" t="s">
        <v>165</v>
      </c>
      <c r="F32" s="5" t="s">
        <v>166</v>
      </c>
      <c r="G32" s="5" t="s">
        <v>165</v>
      </c>
      <c r="H32" s="5" t="s">
        <v>167</v>
      </c>
      <c r="I32" s="26"/>
      <c r="K32" s="28">
        <v>6</v>
      </c>
      <c r="L32" s="36">
        <v>65368563</v>
      </c>
      <c r="M32" s="37">
        <f t="shared" si="0"/>
        <v>392.21137799999997</v>
      </c>
      <c r="N32" s="38"/>
      <c r="O32" s="47" t="str">
        <f t="shared" si="1"/>
        <v>EXAE</v>
      </c>
      <c r="P32" s="31"/>
      <c r="Q32" s="34">
        <v>61.66</v>
      </c>
      <c r="R32" s="34">
        <v>46.28</v>
      </c>
      <c r="S32" s="34">
        <v>32.42</v>
      </c>
      <c r="T32" s="34">
        <v>60.94</v>
      </c>
      <c r="U32" s="34">
        <v>44.4</v>
      </c>
      <c r="V32" s="31"/>
      <c r="W32" s="34">
        <v>37</v>
      </c>
      <c r="X32" s="34">
        <v>23.9</v>
      </c>
      <c r="Y32" s="34">
        <v>11.52</v>
      </c>
      <c r="Z32" s="34">
        <v>54.09</v>
      </c>
      <c r="AA32" s="34">
        <v>29.49</v>
      </c>
      <c r="AB32" s="31"/>
      <c r="AC32" s="34">
        <v>22.12</v>
      </c>
      <c r="AD32" s="34">
        <v>20.03</v>
      </c>
      <c r="AE32" s="34">
        <v>11.82</v>
      </c>
      <c r="AF32" s="34">
        <v>26.21</v>
      </c>
      <c r="AG32" s="34">
        <v>21.69</v>
      </c>
      <c r="AH32" s="31"/>
      <c r="AI32" s="34">
        <f>AC32/($L$32/1000000)</f>
        <v>0.33838895923106038</v>
      </c>
      <c r="AJ32" s="34">
        <f t="shared" ref="AJ32:AM32" si="100">AD32/($L$32/1000000)</f>
        <v>0.30641640386067537</v>
      </c>
      <c r="AK32" s="34">
        <f t="shared" si="100"/>
        <v>0.18082086338657929</v>
      </c>
      <c r="AL32" s="34">
        <f t="shared" si="100"/>
        <v>0.40095726136736404</v>
      </c>
      <c r="AM32" s="34">
        <f t="shared" si="100"/>
        <v>0.3318108736763879</v>
      </c>
      <c r="AN32" s="31"/>
      <c r="AO32" s="34">
        <v>149</v>
      </c>
      <c r="AP32" s="34">
        <v>150</v>
      </c>
      <c r="AQ32" s="34">
        <v>153</v>
      </c>
      <c r="AR32" s="34">
        <v>167</v>
      </c>
      <c r="AS32" s="34">
        <v>177</v>
      </c>
      <c r="AT32" s="31"/>
      <c r="AU32" s="47" t="str">
        <f t="shared" si="84"/>
        <v>EXAE</v>
      </c>
      <c r="AV32" s="39" t="str">
        <f t="shared" si="8"/>
        <v>17 July 2013</v>
      </c>
      <c r="AW32" s="48" t="s">
        <v>146</v>
      </c>
      <c r="AX32" s="40" t="s">
        <v>147</v>
      </c>
      <c r="AY32" s="41">
        <v>302103219557</v>
      </c>
      <c r="AZ32" s="31"/>
      <c r="BA32" s="47" t="str">
        <f t="shared" si="85"/>
        <v>EXAE</v>
      </c>
      <c r="BB32" s="31"/>
      <c r="BC32" s="42">
        <f>$M$32/AC32</f>
        <v>17.731074954792042</v>
      </c>
      <c r="BD32" s="42">
        <f t="shared" ref="BD32:BG32" si="101">$M$32/AD32</f>
        <v>19.581197104343481</v>
      </c>
      <c r="BE32" s="42">
        <f t="shared" si="101"/>
        <v>33.182011675126901</v>
      </c>
      <c r="BF32" s="42">
        <f t="shared" si="101"/>
        <v>14.964188401373519</v>
      </c>
      <c r="BG32" s="42">
        <f t="shared" si="101"/>
        <v>18.082590041493773</v>
      </c>
      <c r="BH32" s="31"/>
      <c r="BI32" s="42">
        <f>$M$32/Q32</f>
        <v>6.3608721699643205</v>
      </c>
      <c r="BJ32" s="42">
        <f t="shared" ref="BJ32:BM32" si="102">$M$32/R32</f>
        <v>8.4747488764044938</v>
      </c>
      <c r="BK32" s="42">
        <f t="shared" si="102"/>
        <v>12.09782165330043</v>
      </c>
      <c r="BL32" s="42">
        <f t="shared" si="102"/>
        <v>6.4360252379389564</v>
      </c>
      <c r="BM32" s="42">
        <f t="shared" si="102"/>
        <v>8.8335895945945939</v>
      </c>
      <c r="BN32" s="31"/>
      <c r="BO32" s="42">
        <f>$M$32/AO32</f>
        <v>2.6322911275167784</v>
      </c>
      <c r="BP32" s="42">
        <f t="shared" ref="BP32:BS32" si="103">$M$32/AP32</f>
        <v>2.6147425199999996</v>
      </c>
      <c r="BQ32" s="42">
        <f t="shared" si="103"/>
        <v>2.5634730588235293</v>
      </c>
      <c r="BR32" s="42">
        <f t="shared" si="103"/>
        <v>2.3485711257485029</v>
      </c>
      <c r="BS32" s="42">
        <f t="shared" si="103"/>
        <v>2.2158834915254237</v>
      </c>
      <c r="BT32" s="31"/>
      <c r="BU32" s="47" t="str">
        <f t="shared" si="12"/>
        <v>EXAE</v>
      </c>
      <c r="BV32" s="26"/>
    </row>
    <row r="33" spans="2:74">
      <c r="C33" s="13"/>
      <c r="D33" s="5"/>
      <c r="E33" s="14"/>
      <c r="F33" s="14"/>
      <c r="G33" s="14"/>
      <c r="H33" s="14"/>
      <c r="I33" s="27"/>
      <c r="K33" s="22"/>
      <c r="L33" s="23"/>
      <c r="M33" s="23"/>
      <c r="N33" s="17"/>
      <c r="P33" s="27"/>
      <c r="V33" s="27"/>
      <c r="AB33" s="27"/>
      <c r="AH33" s="27"/>
      <c r="AN33" s="27"/>
      <c r="AT33" s="27"/>
      <c r="AZ33" s="27"/>
      <c r="BA33" s="49"/>
      <c r="BB33" s="27"/>
      <c r="BH33" s="27"/>
      <c r="BN33" s="27"/>
      <c r="BT33" s="27"/>
      <c r="BU33" s="49"/>
      <c r="BV33" s="27"/>
    </row>
    <row r="34" spans="2:74">
      <c r="B34" s="19"/>
      <c r="C34" s="20"/>
      <c r="D34" s="21"/>
      <c r="E34" s="20"/>
      <c r="F34" s="19"/>
      <c r="G34" s="20"/>
      <c r="H34" s="19"/>
      <c r="I34" s="27"/>
      <c r="N34" s="17"/>
      <c r="P34" s="27"/>
      <c r="V34" s="27"/>
      <c r="AB34" s="27"/>
      <c r="AH34" s="27"/>
      <c r="AN34" s="27"/>
      <c r="AT34" s="27"/>
      <c r="AZ34" s="27"/>
      <c r="BB34" s="27"/>
      <c r="BH34" s="27"/>
      <c r="BN34" s="27"/>
      <c r="BT34" s="27"/>
      <c r="BU34" s="49"/>
      <c r="BV34" s="27"/>
    </row>
    <row r="35" spans="2:74">
      <c r="D35" s="12"/>
    </row>
    <row r="36" spans="2:74">
      <c r="D36" s="12"/>
    </row>
    <row r="37" spans="2:74">
      <c r="D37" s="12"/>
      <c r="P37" s="1"/>
      <c r="S37" s="1"/>
      <c r="T37" s="1"/>
      <c r="U37" s="1"/>
      <c r="V37" s="1"/>
      <c r="Y37" s="1"/>
      <c r="Z37" s="1"/>
      <c r="AA37" s="1"/>
      <c r="AB37" s="1"/>
      <c r="AE37" s="1"/>
      <c r="AF37" s="1"/>
      <c r="AG37" s="1"/>
      <c r="AH37" s="1"/>
      <c r="AK37" s="1"/>
      <c r="AL37" s="1"/>
      <c r="AM37" s="1"/>
    </row>
    <row r="38" spans="2:74">
      <c r="D38" s="12"/>
      <c r="P38" s="1"/>
      <c r="S38" s="1"/>
      <c r="T38" s="1"/>
      <c r="U38" s="1"/>
      <c r="V38" s="1"/>
      <c r="Y38" s="1"/>
      <c r="Z38" s="1"/>
      <c r="AA38" s="1"/>
      <c r="AB38" s="1"/>
      <c r="AE38" s="1"/>
      <c r="AF38" s="1"/>
      <c r="AG38" s="1"/>
      <c r="AH38" s="1"/>
      <c r="AK38" s="1"/>
      <c r="AL38" s="1"/>
      <c r="AM38" s="1"/>
    </row>
    <row r="39" spans="2:74">
      <c r="C39" s="15" t="s">
        <v>117</v>
      </c>
      <c r="D39" s="12"/>
      <c r="P39" s="1"/>
      <c r="S39" s="1"/>
      <c r="T39" s="1"/>
      <c r="U39" s="1"/>
      <c r="V39" s="1"/>
      <c r="Y39" s="1"/>
      <c r="Z39" s="1"/>
      <c r="AA39" s="1"/>
      <c r="AB39" s="1"/>
      <c r="AE39" s="1"/>
      <c r="AF39" s="1"/>
      <c r="AG39" s="1"/>
      <c r="AH39" s="1"/>
      <c r="AK39" s="1"/>
      <c r="AL39" s="1"/>
      <c r="AM39" s="1"/>
    </row>
    <row r="40" spans="2:74">
      <c r="C40" t="s">
        <v>118</v>
      </c>
      <c r="D40" s="12"/>
      <c r="P40" s="1"/>
      <c r="S40" s="1"/>
      <c r="T40" s="1"/>
      <c r="U40" s="1"/>
      <c r="V40" s="1"/>
      <c r="Y40" s="1"/>
      <c r="Z40" s="1"/>
      <c r="AA40" s="1"/>
      <c r="AB40" s="1"/>
      <c r="AE40" s="1"/>
      <c r="AF40" s="1"/>
      <c r="AG40" s="1"/>
      <c r="AH40" s="1"/>
      <c r="AK40" s="1"/>
      <c r="AL40" s="1"/>
      <c r="AM40" s="1"/>
    </row>
    <row r="41" spans="2:74">
      <c r="C41" t="s">
        <v>119</v>
      </c>
      <c r="D41" s="12"/>
      <c r="P41" s="1"/>
      <c r="S41" s="1"/>
      <c r="T41" s="1"/>
      <c r="U41" s="1"/>
      <c r="V41" s="1"/>
      <c r="Y41" s="1"/>
      <c r="Z41" s="1"/>
      <c r="AA41" s="1"/>
      <c r="AB41" s="1"/>
      <c r="AE41" s="1"/>
      <c r="AF41" s="1"/>
      <c r="AG41" s="1"/>
      <c r="AH41" s="1"/>
      <c r="AK41" s="1"/>
      <c r="AL41" s="1"/>
      <c r="AM41" s="1"/>
    </row>
    <row r="42" spans="2:74">
      <c r="C42" t="s">
        <v>139</v>
      </c>
      <c r="D42" s="12"/>
      <c r="P42" s="1"/>
      <c r="S42" s="1"/>
      <c r="T42" s="1"/>
      <c r="U42" s="1"/>
      <c r="V42" s="1"/>
      <c r="Y42" s="1"/>
      <c r="Z42" s="1"/>
      <c r="AA42" s="1"/>
      <c r="AB42" s="1"/>
      <c r="AE42" s="1"/>
      <c r="AF42" s="1"/>
      <c r="AG42" s="1"/>
      <c r="AH42" s="1"/>
      <c r="AK42" s="1"/>
      <c r="AL42" s="1"/>
      <c r="AM42" s="1"/>
    </row>
    <row r="43" spans="2:74">
      <c r="C43" t="s">
        <v>126</v>
      </c>
      <c r="D43" s="12"/>
      <c r="P43" s="1"/>
      <c r="S43" s="1"/>
      <c r="T43" s="1"/>
      <c r="U43" s="1"/>
      <c r="V43" s="1"/>
      <c r="Y43" s="1"/>
      <c r="Z43" s="1"/>
      <c r="AA43" s="1"/>
      <c r="AB43" s="1"/>
      <c r="AE43" s="1"/>
      <c r="AF43" s="1"/>
      <c r="AG43" s="1"/>
      <c r="AH43" s="1"/>
      <c r="AK43" s="1"/>
      <c r="AL43" s="1"/>
      <c r="AM43" s="1"/>
    </row>
    <row r="44" spans="2:74">
      <c r="D44" s="12"/>
      <c r="P44" s="1"/>
      <c r="S44" s="1"/>
      <c r="T44" s="1"/>
      <c r="U44" s="1"/>
      <c r="V44" s="1"/>
      <c r="Y44" s="1"/>
      <c r="Z44" s="1"/>
      <c r="AA44" s="1"/>
      <c r="AB44" s="1"/>
      <c r="AE44" s="1"/>
      <c r="AF44" s="1"/>
      <c r="AG44" s="1"/>
      <c r="AH44" s="1"/>
      <c r="AK44" s="1"/>
      <c r="AL44" s="1"/>
      <c r="AM44" s="1"/>
    </row>
    <row r="45" spans="2:74">
      <c r="D45" s="12"/>
      <c r="P45" s="1"/>
      <c r="S45" s="1"/>
      <c r="T45" s="1"/>
      <c r="U45" s="1"/>
      <c r="V45" s="1"/>
      <c r="Y45" s="1"/>
      <c r="Z45" s="1"/>
      <c r="AA45" s="1"/>
      <c r="AB45" s="1"/>
      <c r="AE45" s="1"/>
      <c r="AF45" s="1"/>
      <c r="AG45" s="1"/>
      <c r="AH45" s="1"/>
      <c r="AK45" s="1"/>
      <c r="AL45" s="1"/>
      <c r="AM45" s="1"/>
    </row>
    <row r="46" spans="2:74">
      <c r="D46" s="12"/>
      <c r="P46" s="1"/>
      <c r="S46" s="1"/>
      <c r="T46" s="1"/>
      <c r="U46" s="1"/>
      <c r="V46" s="1"/>
      <c r="Y46" s="1"/>
      <c r="Z46" s="1"/>
      <c r="AA46" s="1"/>
      <c r="AB46" s="1"/>
      <c r="AE46" s="1"/>
      <c r="AF46" s="1"/>
      <c r="AG46" s="1"/>
      <c r="AH46" s="1"/>
      <c r="AK46" s="1"/>
      <c r="AL46" s="1"/>
      <c r="AM46" s="1"/>
    </row>
    <row r="47" spans="2:74">
      <c r="D47" s="12"/>
      <c r="P47" s="1"/>
      <c r="S47" s="1"/>
      <c r="T47" s="1"/>
      <c r="U47" s="1"/>
      <c r="V47" s="1"/>
      <c r="Y47" s="1"/>
      <c r="Z47" s="1"/>
      <c r="AA47" s="1"/>
      <c r="AB47" s="1"/>
      <c r="AE47" s="1"/>
      <c r="AF47" s="1"/>
      <c r="AG47" s="1"/>
      <c r="AH47" s="1"/>
      <c r="AK47" s="1"/>
      <c r="AL47" s="1"/>
      <c r="AM47" s="1"/>
    </row>
    <row r="48" spans="2:74">
      <c r="D48" s="12"/>
      <c r="P48" s="1"/>
      <c r="S48" s="1"/>
      <c r="T48" s="1"/>
      <c r="U48" s="1"/>
      <c r="V48" s="1"/>
      <c r="Y48" s="1"/>
      <c r="Z48" s="1"/>
      <c r="AA48" s="1"/>
      <c r="AB48" s="1"/>
      <c r="AE48" s="1"/>
      <c r="AF48" s="1"/>
      <c r="AG48" s="1"/>
      <c r="AH48" s="1"/>
      <c r="AK48" s="1"/>
      <c r="AL48" s="1"/>
      <c r="AM48" s="1"/>
    </row>
    <row r="49" spans="4:39">
      <c r="D49" s="12"/>
      <c r="P49" s="1"/>
      <c r="S49" s="1"/>
      <c r="T49" s="1"/>
      <c r="U49" s="1"/>
      <c r="V49" s="1"/>
      <c r="Y49" s="1"/>
      <c r="Z49" s="1"/>
      <c r="AA49" s="1"/>
      <c r="AB49" s="1"/>
      <c r="AE49" s="1"/>
      <c r="AF49" s="1"/>
      <c r="AG49" s="1"/>
      <c r="AH49" s="1"/>
      <c r="AK49" s="1"/>
      <c r="AL49" s="1"/>
      <c r="AM49" s="1"/>
    </row>
    <row r="50" spans="4:39">
      <c r="D50" s="12"/>
      <c r="P50" s="1"/>
      <c r="S50" s="1"/>
      <c r="T50" s="1"/>
      <c r="U50" s="1"/>
      <c r="V50" s="1"/>
      <c r="Y50" s="1"/>
      <c r="Z50" s="1"/>
      <c r="AA50" s="1"/>
      <c r="AB50" s="1"/>
      <c r="AE50" s="1"/>
      <c r="AF50" s="1"/>
      <c r="AG50" s="1"/>
      <c r="AH50" s="1"/>
      <c r="AK50" s="1"/>
      <c r="AL50" s="1"/>
      <c r="AM50" s="1"/>
    </row>
    <row r="51" spans="4:39">
      <c r="D51" s="12"/>
      <c r="P51" s="1"/>
      <c r="S51" s="1"/>
      <c r="T51" s="1"/>
      <c r="U51" s="1"/>
      <c r="V51" s="1"/>
      <c r="Y51" s="1"/>
      <c r="Z51" s="1"/>
      <c r="AA51" s="1"/>
      <c r="AB51" s="1"/>
      <c r="AE51" s="1"/>
      <c r="AF51" s="1"/>
      <c r="AG51" s="1"/>
      <c r="AH51" s="1"/>
      <c r="AK51" s="1"/>
      <c r="AL51" s="1"/>
      <c r="AM51" s="1"/>
    </row>
    <row r="52" spans="4:39">
      <c r="D52" s="12"/>
      <c r="P52" s="1"/>
      <c r="S52" s="1"/>
      <c r="T52" s="1"/>
      <c r="U52" s="1"/>
      <c r="V52" s="1"/>
      <c r="Y52" s="1"/>
      <c r="Z52" s="1"/>
      <c r="AA52" s="1"/>
      <c r="AB52" s="1"/>
      <c r="AE52" s="1"/>
      <c r="AF52" s="1"/>
      <c r="AG52" s="1"/>
      <c r="AH52" s="1"/>
      <c r="AK52" s="1"/>
      <c r="AL52" s="1"/>
      <c r="AM52" s="1"/>
    </row>
    <row r="53" spans="4:39">
      <c r="P53" s="1"/>
      <c r="S53" s="1"/>
      <c r="T53" s="1"/>
      <c r="U53" s="1"/>
      <c r="V53" s="1"/>
      <c r="Y53" s="1"/>
      <c r="Z53" s="1"/>
      <c r="AA53" s="1"/>
      <c r="AB53" s="1"/>
      <c r="AE53" s="1"/>
      <c r="AF53" s="1"/>
      <c r="AG53" s="1"/>
      <c r="AH53" s="1"/>
      <c r="AK53" s="1"/>
      <c r="AL53" s="1"/>
      <c r="AM53" s="1"/>
    </row>
    <row r="54" spans="4:39">
      <c r="P54" s="1"/>
      <c r="S54" s="1"/>
      <c r="T54" s="1"/>
      <c r="U54" s="1"/>
      <c r="V54" s="1"/>
      <c r="Y54" s="1"/>
      <c r="Z54" s="1"/>
      <c r="AA54" s="1"/>
      <c r="AB54" s="1"/>
      <c r="AE54" s="1"/>
      <c r="AF54" s="1"/>
      <c r="AG54" s="1"/>
      <c r="AH54" s="1"/>
      <c r="AK54" s="1"/>
      <c r="AL54" s="1"/>
      <c r="AM54" s="1"/>
    </row>
    <row r="55" spans="4:39">
      <c r="P55" s="1"/>
      <c r="S55" s="1"/>
      <c r="T55" s="1"/>
      <c r="U55" s="1"/>
      <c r="V55" s="1"/>
      <c r="Y55" s="1"/>
      <c r="Z55" s="1"/>
      <c r="AA55" s="1"/>
      <c r="AB55" s="1"/>
      <c r="AE55" s="1"/>
      <c r="AF55" s="1"/>
      <c r="AG55" s="1"/>
      <c r="AH55" s="1"/>
      <c r="AK55" s="1"/>
      <c r="AL55" s="1"/>
      <c r="AM55" s="1"/>
    </row>
    <row r="56" spans="4:39">
      <c r="P56" s="1"/>
      <c r="S56" s="1"/>
      <c r="T56" s="1"/>
      <c r="U56" s="1"/>
      <c r="V56" s="1"/>
      <c r="Y56" s="1"/>
      <c r="Z56" s="1"/>
      <c r="AA56" s="1"/>
      <c r="AB56" s="1"/>
      <c r="AE56" s="1"/>
      <c r="AF56" s="1"/>
      <c r="AG56" s="1"/>
      <c r="AH56" s="1"/>
      <c r="AK56" s="1"/>
      <c r="AL56" s="1"/>
      <c r="AM56" s="1"/>
    </row>
    <row r="57" spans="4:39">
      <c r="P57" s="1"/>
      <c r="S57" s="1"/>
      <c r="T57" s="1"/>
      <c r="U57" s="1"/>
      <c r="V57" s="1"/>
      <c r="Y57" s="1"/>
      <c r="Z57" s="1"/>
      <c r="AA57" s="1"/>
      <c r="AB57" s="1"/>
      <c r="AE57" s="1"/>
      <c r="AF57" s="1"/>
      <c r="AG57" s="1"/>
      <c r="AH57" s="1"/>
      <c r="AK57" s="1"/>
      <c r="AL57" s="1"/>
      <c r="AM57" s="1"/>
    </row>
    <row r="58" spans="4:39">
      <c r="P58" s="1"/>
      <c r="S58" s="1"/>
      <c r="T58" s="1"/>
      <c r="U58" s="1"/>
      <c r="V58" s="1"/>
      <c r="Y58" s="1"/>
      <c r="Z58" s="1"/>
      <c r="AA58" s="1"/>
      <c r="AB58" s="1"/>
      <c r="AE58" s="1"/>
      <c r="AF58" s="1"/>
      <c r="AG58" s="1"/>
      <c r="AH58" s="1"/>
      <c r="AK58" s="1"/>
      <c r="AL58" s="1"/>
      <c r="AM58" s="1"/>
    </row>
    <row r="59" spans="4:39">
      <c r="P59" s="1"/>
      <c r="S59" s="1"/>
      <c r="T59" s="1"/>
      <c r="U59" s="1"/>
      <c r="V59" s="1"/>
      <c r="Y59" s="1"/>
      <c r="Z59" s="1"/>
      <c r="AA59" s="1"/>
      <c r="AB59" s="1"/>
      <c r="AE59" s="1"/>
      <c r="AF59" s="1"/>
      <c r="AG59" s="1"/>
      <c r="AH59" s="1"/>
      <c r="AK59" s="1"/>
      <c r="AL59" s="1"/>
      <c r="AM59" s="1"/>
    </row>
    <row r="60" spans="4:39">
      <c r="P60" s="1"/>
      <c r="S60" s="1"/>
      <c r="T60" s="1"/>
      <c r="U60" s="1"/>
      <c r="V60" s="1"/>
      <c r="Y60" s="1"/>
      <c r="Z60" s="1"/>
      <c r="AA60" s="1"/>
      <c r="AB60" s="1"/>
      <c r="AE60" s="1"/>
      <c r="AF60" s="1"/>
      <c r="AG60" s="1"/>
      <c r="AH60" s="1"/>
      <c r="AK60" s="1"/>
      <c r="AL60" s="1"/>
      <c r="AM60" s="1"/>
    </row>
    <row r="61" spans="4:39">
      <c r="P61" s="1"/>
      <c r="S61" s="1"/>
      <c r="T61" s="1"/>
      <c r="U61" s="1"/>
      <c r="V61" s="1"/>
      <c r="Y61" s="1"/>
      <c r="Z61" s="1"/>
      <c r="AA61" s="1"/>
      <c r="AB61" s="1"/>
      <c r="AE61" s="1"/>
      <c r="AF61" s="1"/>
      <c r="AG61" s="1"/>
      <c r="AH61" s="1"/>
      <c r="AK61" s="1"/>
      <c r="AL61" s="1"/>
      <c r="AM61" s="1"/>
    </row>
    <row r="62" spans="4:39">
      <c r="P62" s="1"/>
      <c r="S62" s="1"/>
      <c r="T62" s="1"/>
      <c r="U62" s="1"/>
      <c r="V62" s="1"/>
      <c r="Y62" s="1"/>
      <c r="Z62" s="1"/>
      <c r="AA62" s="1"/>
      <c r="AB62" s="1"/>
      <c r="AE62" s="1"/>
      <c r="AF62" s="1"/>
      <c r="AG62" s="1"/>
      <c r="AH62" s="1"/>
      <c r="AK62" s="1"/>
      <c r="AL62" s="1"/>
      <c r="AM62" s="1"/>
    </row>
    <row r="63" spans="4:39">
      <c r="P63" s="1"/>
      <c r="S63" s="1"/>
      <c r="T63" s="1"/>
      <c r="U63" s="1"/>
      <c r="V63" s="1"/>
      <c r="Y63" s="1"/>
      <c r="Z63" s="1"/>
      <c r="AA63" s="1"/>
      <c r="AB63" s="1"/>
      <c r="AE63" s="1"/>
      <c r="AF63" s="1"/>
      <c r="AG63" s="1"/>
      <c r="AH63" s="1"/>
      <c r="AK63" s="1"/>
      <c r="AL63" s="1"/>
      <c r="AM63" s="1"/>
    </row>
    <row r="64" spans="4:39">
      <c r="P64" s="1"/>
      <c r="S64" s="1"/>
      <c r="T64" s="1"/>
      <c r="U64" s="1"/>
      <c r="V64" s="1"/>
      <c r="Y64" s="1"/>
      <c r="Z64" s="1"/>
      <c r="AA64" s="1"/>
      <c r="AB64" s="1"/>
      <c r="AE64" s="1"/>
      <c r="AF64" s="1"/>
      <c r="AG64" s="1"/>
      <c r="AH64" s="1"/>
      <c r="AK64" s="1"/>
      <c r="AL64" s="1"/>
      <c r="AM64" s="1"/>
    </row>
  </sheetData>
  <hyperlinks>
    <hyperlink ref="AX28" r:id="rId1"/>
    <hyperlink ref="AX29:AX32" r:id="rId2" display="gsavvakis@valueinvest.gr"/>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Greek Equities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Georgiadis Nikos</cp:lastModifiedBy>
  <cp:lastPrinted>2013-05-28T13:08:22Z</cp:lastPrinted>
  <dcterms:created xsi:type="dcterms:W3CDTF">2012-10-16T11:26:25Z</dcterms:created>
  <dcterms:modified xsi:type="dcterms:W3CDTF">2013-07-17T15:05:17Z</dcterms:modified>
</cp:coreProperties>
</file>