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5" windowWidth="18975" windowHeight="8130" tabRatio="622"/>
  </bookViews>
  <sheets>
    <sheet name="Greek Equities" sheetId="4" r:id="rId1"/>
    <sheet name="1Quarter" sheetId="2" r:id="rId2"/>
    <sheet name="6Month" sheetId="3" r:id="rId3"/>
    <sheet name="9Month" sheetId="5" r:id="rId4"/>
    <sheet name="ANNUAL" sheetId="1" r:id="rId5"/>
    <sheet name="Printout Form" sheetId="7" r:id="rId6"/>
  </sheets>
  <calcPr calcId="125725"/>
</workbook>
</file>

<file path=xl/calcChain.xml><?xml version="1.0" encoding="utf-8"?>
<calcChain xmlns="http://schemas.openxmlformats.org/spreadsheetml/2006/main">
  <c r="V26" i="4"/>
  <c r="U25"/>
  <c r="V25" s="1"/>
  <c r="AZ8" l="1"/>
  <c r="AP32"/>
  <c r="AO32"/>
  <c r="AN32"/>
  <c r="AM32"/>
  <c r="AP31"/>
  <c r="AO31"/>
  <c r="AN31"/>
  <c r="AM31"/>
  <c r="AP30"/>
  <c r="AO30"/>
  <c r="AN30"/>
  <c r="AM30"/>
  <c r="AP29"/>
  <c r="AO29"/>
  <c r="AN29"/>
  <c r="AM29"/>
  <c r="AL32"/>
  <c r="AL31"/>
  <c r="AL30"/>
  <c r="AL29"/>
  <c r="AP28"/>
  <c r="AO28"/>
  <c r="AN28"/>
  <c r="AM28"/>
  <c r="AL28"/>
  <c r="AL27"/>
  <c r="L5"/>
  <c r="M5" s="1"/>
  <c r="AZ22"/>
  <c r="AZ23"/>
  <c r="AZ24"/>
  <c r="AZ25"/>
  <c r="AZ26"/>
  <c r="AZ27"/>
  <c r="AZ28"/>
  <c r="AZ29"/>
  <c r="AZ30"/>
  <c r="AZ31"/>
  <c r="AZ32"/>
  <c r="AZ9"/>
  <c r="AZ10"/>
  <c r="AZ11"/>
  <c r="AZ12"/>
  <c r="AZ13"/>
  <c r="AZ14"/>
  <c r="AZ15"/>
  <c r="AZ16"/>
  <c r="AZ17"/>
  <c r="AZ18"/>
  <c r="AZ19"/>
  <c r="AZ20"/>
  <c r="AZ21"/>
  <c r="AY32"/>
  <c r="BE32" s="1"/>
  <c r="BY32" s="1"/>
  <c r="O32"/>
  <c r="M32"/>
  <c r="BW32" s="1"/>
  <c r="AY31"/>
  <c r="BE31" s="1"/>
  <c r="BY31" s="1"/>
  <c r="O31"/>
  <c r="M31"/>
  <c r="BV31" s="1"/>
  <c r="AY30"/>
  <c r="BE30" s="1"/>
  <c r="BY30" s="1"/>
  <c r="O30"/>
  <c r="M30"/>
  <c r="BW30" s="1"/>
  <c r="AY29"/>
  <c r="BE29" s="1"/>
  <c r="BY29" s="1"/>
  <c r="O29"/>
  <c r="M29"/>
  <c r="BV29" s="1"/>
  <c r="BE28"/>
  <c r="BY28" s="1"/>
  <c r="AY28"/>
  <c r="O28"/>
  <c r="M28"/>
  <c r="BS28" s="1"/>
  <c r="BJ28" l="1"/>
  <c r="BO28"/>
  <c r="BJ30"/>
  <c r="BO30"/>
  <c r="BT30"/>
  <c r="BJ32"/>
  <c r="BO32"/>
  <c r="BT32"/>
  <c r="BH28"/>
  <c r="BM28"/>
  <c r="BQ28"/>
  <c r="BH30"/>
  <c r="BM30"/>
  <c r="BQ30"/>
  <c r="BV30"/>
  <c r="BH32"/>
  <c r="BM32"/>
  <c r="BQ32"/>
  <c r="BV32"/>
  <c r="BI29"/>
  <c r="BN29"/>
  <c r="BS29"/>
  <c r="BW29"/>
  <c r="BG31"/>
  <c r="BI31"/>
  <c r="BK31"/>
  <c r="BN31"/>
  <c r="BP31"/>
  <c r="BS31"/>
  <c r="BU31"/>
  <c r="BW31"/>
  <c r="BG29"/>
  <c r="BK29"/>
  <c r="BP29"/>
  <c r="BU29"/>
  <c r="BG28"/>
  <c r="BI28"/>
  <c r="BK28"/>
  <c r="BN28"/>
  <c r="BP28"/>
  <c r="BH29"/>
  <c r="BJ29"/>
  <c r="BM29"/>
  <c r="BO29"/>
  <c r="BQ29"/>
  <c r="BT29"/>
  <c r="BG30"/>
  <c r="BI30"/>
  <c r="BK30"/>
  <c r="BN30"/>
  <c r="BP30"/>
  <c r="BS30"/>
  <c r="BU30"/>
  <c r="BH31"/>
  <c r="BJ31"/>
  <c r="BM31"/>
  <c r="BO31"/>
  <c r="BQ31"/>
  <c r="BT31"/>
  <c r="BG32"/>
  <c r="BI32"/>
  <c r="BK32"/>
  <c r="BN32"/>
  <c r="BP32"/>
  <c r="BS32"/>
  <c r="BU32"/>
  <c r="AN27" l="1"/>
  <c r="M10"/>
  <c r="BU10" s="1"/>
  <c r="AM9"/>
  <c r="AN9"/>
  <c r="AO9"/>
  <c r="AP9"/>
  <c r="AM10"/>
  <c r="AN10"/>
  <c r="AO10"/>
  <c r="AP10"/>
  <c r="AM11"/>
  <c r="AN11"/>
  <c r="AO11"/>
  <c r="AP11"/>
  <c r="AM13"/>
  <c r="AN13"/>
  <c r="AO13"/>
  <c r="AP13"/>
  <c r="AM15"/>
  <c r="AN15"/>
  <c r="AO15"/>
  <c r="AP15"/>
  <c r="AM16"/>
  <c r="AN16"/>
  <c r="AO16"/>
  <c r="AP16"/>
  <c r="AM17"/>
  <c r="AN17"/>
  <c r="AO17"/>
  <c r="AP17"/>
  <c r="AM18"/>
  <c r="AN18"/>
  <c r="AO18"/>
  <c r="AP18"/>
  <c r="AM21"/>
  <c r="AN21"/>
  <c r="AO21"/>
  <c r="AP21"/>
  <c r="AM27"/>
  <c r="AO27"/>
  <c r="AL21"/>
  <c r="AL18"/>
  <c r="AL17"/>
  <c r="AL16"/>
  <c r="AL15"/>
  <c r="AL13"/>
  <c r="AL11"/>
  <c r="AL10"/>
  <c r="AL9"/>
  <c r="AY26"/>
  <c r="BE26" s="1"/>
  <c r="BY26" s="1"/>
  <c r="AY25"/>
  <c r="BE25" s="1"/>
  <c r="BY25" s="1"/>
  <c r="AY24"/>
  <c r="BE24" s="1"/>
  <c r="BY24" s="1"/>
  <c r="AY23"/>
  <c r="BE23" s="1"/>
  <c r="BY23" s="1"/>
  <c r="AY22"/>
  <c r="BE22" s="1"/>
  <c r="BY22" s="1"/>
  <c r="AY20"/>
  <c r="BE20" s="1"/>
  <c r="BY20" s="1"/>
  <c r="AY19"/>
  <c r="BE19" s="1"/>
  <c r="BY19" s="1"/>
  <c r="AY14"/>
  <c r="BE14" s="1"/>
  <c r="BY14" s="1"/>
  <c r="AY12"/>
  <c r="BE12" s="1"/>
  <c r="BY12" s="1"/>
  <c r="AY27"/>
  <c r="BE27" s="1"/>
  <c r="BY27" s="1"/>
  <c r="AY21"/>
  <c r="BE21" s="1"/>
  <c r="BY21" s="1"/>
  <c r="AY18"/>
  <c r="BE18" s="1"/>
  <c r="BY18" s="1"/>
  <c r="AY17"/>
  <c r="AY16"/>
  <c r="BE16" s="1"/>
  <c r="BY16" s="1"/>
  <c r="AY15"/>
  <c r="BE15" s="1"/>
  <c r="BY15" s="1"/>
  <c r="AY13"/>
  <c r="BE13" s="1"/>
  <c r="BY13" s="1"/>
  <c r="AY11"/>
  <c r="BE11" s="1"/>
  <c r="BY11" s="1"/>
  <c r="AY10"/>
  <c r="BE10" s="1"/>
  <c r="BY10" s="1"/>
  <c r="AY9"/>
  <c r="AY8"/>
  <c r="BE8" s="1"/>
  <c r="BY8" s="1"/>
  <c r="B9"/>
  <c r="B10" s="1"/>
  <c r="B11" s="1"/>
  <c r="B12" s="1"/>
  <c r="B13" s="1"/>
  <c r="B14" s="1"/>
  <c r="B15" s="1"/>
  <c r="B16" s="1"/>
  <c r="B17" s="1"/>
  <c r="B18" s="1"/>
  <c r="B19" s="1"/>
  <c r="B20" s="1"/>
  <c r="B21" s="1"/>
  <c r="B22" s="1"/>
  <c r="B23" s="1"/>
  <c r="B24" s="1"/>
  <c r="B25" s="1"/>
  <c r="B26" s="1"/>
  <c r="B27" s="1"/>
  <c r="B28" s="1"/>
  <c r="B29" s="1"/>
  <c r="B30" s="1"/>
  <c r="B31" s="1"/>
  <c r="B32" s="1"/>
  <c r="M25"/>
  <c r="BU25" s="1"/>
  <c r="M8"/>
  <c r="BT8" s="1"/>
  <c r="M26"/>
  <c r="BU26" s="1"/>
  <c r="M21"/>
  <c r="BU21" s="1"/>
  <c r="M16"/>
  <c r="BU16" s="1"/>
  <c r="M11"/>
  <c r="BU11" s="1"/>
  <c r="M18"/>
  <c r="BU18" s="1"/>
  <c r="M13"/>
  <c r="BU13" s="1"/>
  <c r="M17"/>
  <c r="BU17" s="1"/>
  <c r="M22"/>
  <c r="BT22" s="1"/>
  <c r="M24"/>
  <c r="BT24" s="1"/>
  <c r="M12"/>
  <c r="BU12" s="1"/>
  <c r="M20"/>
  <c r="BU20" s="1"/>
  <c r="M15"/>
  <c r="BT15" s="1"/>
  <c r="M9"/>
  <c r="BU9" s="1"/>
  <c r="M23"/>
  <c r="BU23" s="1"/>
  <c r="M14"/>
  <c r="BU14" s="1"/>
  <c r="M19"/>
  <c r="BU19" s="1"/>
  <c r="O25"/>
  <c r="O8"/>
  <c r="O27"/>
  <c r="O26"/>
  <c r="O21"/>
  <c r="O16"/>
  <c r="O11"/>
  <c r="O18"/>
  <c r="O13"/>
  <c r="O17"/>
  <c r="O22"/>
  <c r="O24"/>
  <c r="O12"/>
  <c r="O20"/>
  <c r="O15"/>
  <c r="O9"/>
  <c r="O23"/>
  <c r="O10"/>
  <c r="O14"/>
  <c r="O19"/>
  <c r="B15" i="1"/>
  <c r="B16"/>
  <c r="B17"/>
  <c r="B18"/>
  <c r="B19"/>
  <c r="B20"/>
  <c r="B21"/>
  <c r="B22"/>
  <c r="B23"/>
  <c r="B24"/>
  <c r="B15" i="5"/>
  <c r="B16"/>
  <c r="B17"/>
  <c r="B18"/>
  <c r="B19"/>
  <c r="B20"/>
  <c r="B21"/>
  <c r="B22"/>
  <c r="B23"/>
  <c r="B24"/>
  <c r="B15" i="3"/>
  <c r="B16"/>
  <c r="B17"/>
  <c r="B18"/>
  <c r="B19"/>
  <c r="B20"/>
  <c r="B21"/>
  <c r="B22"/>
  <c r="B23"/>
  <c r="B24"/>
  <c r="B24" i="2"/>
  <c r="B15"/>
  <c r="B16"/>
  <c r="B17"/>
  <c r="B18"/>
  <c r="B19"/>
  <c r="B20"/>
  <c r="B21"/>
  <c r="B22"/>
  <c r="B23"/>
  <c r="B12" i="1"/>
  <c r="B13"/>
  <c r="B14"/>
  <c r="B12" i="5"/>
  <c r="B13"/>
  <c r="B14"/>
  <c r="B12" i="3"/>
  <c r="B13"/>
  <c r="B14"/>
  <c r="B12" i="2"/>
  <c r="B13"/>
  <c r="B14"/>
  <c r="B10" i="1"/>
  <c r="B11"/>
  <c r="B10" i="5"/>
  <c r="B11"/>
  <c r="B10" i="3"/>
  <c r="B11"/>
  <c r="B10" i="2"/>
  <c r="B11"/>
  <c r="B6" i="5"/>
  <c r="B7"/>
  <c r="B8"/>
  <c r="B9"/>
  <c r="B6" i="1"/>
  <c r="B7"/>
  <c r="B8"/>
  <c r="B9"/>
  <c r="B5"/>
  <c r="B5" i="5"/>
  <c r="B9" i="3"/>
  <c r="B6"/>
  <c r="B7"/>
  <c r="B8"/>
  <c r="B5"/>
  <c r="B6" i="2"/>
  <c r="B7"/>
  <c r="B8"/>
  <c r="B9"/>
  <c r="B5"/>
  <c r="BE9" i="4" l="1"/>
  <c r="BY9" s="1"/>
  <c r="BE17"/>
  <c r="BY17" s="1"/>
  <c r="BK8"/>
  <c r="BG22"/>
  <c r="BI22"/>
  <c r="BS8"/>
  <c r="BQ22"/>
  <c r="BQ8"/>
  <c r="BW22"/>
  <c r="BW8"/>
  <c r="BI8"/>
  <c r="BK22"/>
  <c r="BM8"/>
  <c r="BS22"/>
  <c r="BO22"/>
  <c r="BO8"/>
  <c r="BU22"/>
  <c r="BU8"/>
  <c r="BG26"/>
  <c r="BK26"/>
  <c r="BI26"/>
  <c r="BP26"/>
  <c r="BN26"/>
  <c r="BV26"/>
  <c r="BT26"/>
  <c r="BJ26"/>
  <c r="BH26"/>
  <c r="BM26"/>
  <c r="BS26"/>
  <c r="BQ26"/>
  <c r="BO26"/>
  <c r="BW26"/>
  <c r="BK25"/>
  <c r="BI25"/>
  <c r="BS25"/>
  <c r="BP25"/>
  <c r="BN25"/>
  <c r="BV25"/>
  <c r="BT25"/>
  <c r="BG25"/>
  <c r="BJ25"/>
  <c r="BH25"/>
  <c r="BM25"/>
  <c r="BQ25"/>
  <c r="BO25"/>
  <c r="BW25"/>
  <c r="BJ24"/>
  <c r="BH24"/>
  <c r="BM24"/>
  <c r="BS24"/>
  <c r="BQ24"/>
  <c r="BO24"/>
  <c r="BW24"/>
  <c r="BU24"/>
  <c r="BG24"/>
  <c r="BK24"/>
  <c r="BI24"/>
  <c r="BP24"/>
  <c r="BN24"/>
  <c r="BV24"/>
  <c r="BK23"/>
  <c r="BI23"/>
  <c r="BS23"/>
  <c r="BP23"/>
  <c r="BN23"/>
  <c r="BV23"/>
  <c r="BT23"/>
  <c r="BG23"/>
  <c r="BJ23"/>
  <c r="BH23"/>
  <c r="BM23"/>
  <c r="BQ23"/>
  <c r="BO23"/>
  <c r="BW23"/>
  <c r="BJ22"/>
  <c r="BH22"/>
  <c r="BM22"/>
  <c r="BP22"/>
  <c r="BN22"/>
  <c r="BV22"/>
  <c r="BG21"/>
  <c r="BJ21"/>
  <c r="BH21"/>
  <c r="BM21"/>
  <c r="BS21"/>
  <c r="BP21"/>
  <c r="BN21"/>
  <c r="BV21"/>
  <c r="BT21"/>
  <c r="BK21"/>
  <c r="BI21"/>
  <c r="BQ21"/>
  <c r="BO21"/>
  <c r="BW21"/>
  <c r="BJ20"/>
  <c r="BH20"/>
  <c r="BM20"/>
  <c r="BP20"/>
  <c r="BN20"/>
  <c r="BV20"/>
  <c r="BT20"/>
  <c r="BG20"/>
  <c r="BK20"/>
  <c r="BI20"/>
  <c r="BS20"/>
  <c r="BQ20"/>
  <c r="BO20"/>
  <c r="BW20"/>
  <c r="BG19"/>
  <c r="BJ19"/>
  <c r="BH19"/>
  <c r="BM19"/>
  <c r="BS19"/>
  <c r="BP19"/>
  <c r="BN19"/>
  <c r="BV19"/>
  <c r="BT19"/>
  <c r="BK19"/>
  <c r="BI19"/>
  <c r="BQ19"/>
  <c r="BO19"/>
  <c r="BW19"/>
  <c r="BJ18"/>
  <c r="BH18"/>
  <c r="BM18"/>
  <c r="BP18"/>
  <c r="BN18"/>
  <c r="BV18"/>
  <c r="BT18"/>
  <c r="BG18"/>
  <c r="BK18"/>
  <c r="BI18"/>
  <c r="BS18"/>
  <c r="BQ18"/>
  <c r="BO18"/>
  <c r="BW18"/>
  <c r="BG17"/>
  <c r="BJ17"/>
  <c r="BH17"/>
  <c r="BM17"/>
  <c r="BS17"/>
  <c r="BP17"/>
  <c r="BN17"/>
  <c r="BV17"/>
  <c r="BT17"/>
  <c r="BK17"/>
  <c r="BI17"/>
  <c r="BQ17"/>
  <c r="BO17"/>
  <c r="BW17"/>
  <c r="BJ16"/>
  <c r="BH16"/>
  <c r="BM16"/>
  <c r="BP16"/>
  <c r="BN16"/>
  <c r="BV16"/>
  <c r="BT16"/>
  <c r="BG16"/>
  <c r="BK16"/>
  <c r="BI16"/>
  <c r="BS16"/>
  <c r="BQ16"/>
  <c r="BO16"/>
  <c r="BW16"/>
  <c r="BK15"/>
  <c r="BI15"/>
  <c r="BQ15"/>
  <c r="BO15"/>
  <c r="BW15"/>
  <c r="BU15"/>
  <c r="BG15"/>
  <c r="BJ15"/>
  <c r="BH15"/>
  <c r="BM15"/>
  <c r="BS15"/>
  <c r="BP15"/>
  <c r="BN15"/>
  <c r="BV15"/>
  <c r="BJ14"/>
  <c r="BH14"/>
  <c r="BM14"/>
  <c r="BP14"/>
  <c r="BN14"/>
  <c r="BV14"/>
  <c r="BT14"/>
  <c r="BG14"/>
  <c r="BK14"/>
  <c r="BI14"/>
  <c r="BS14"/>
  <c r="BQ14"/>
  <c r="BO14"/>
  <c r="BW14"/>
  <c r="BG13"/>
  <c r="BJ13"/>
  <c r="BH13"/>
  <c r="BM13"/>
  <c r="BS13"/>
  <c r="BP13"/>
  <c r="BN13"/>
  <c r="BV13"/>
  <c r="BT13"/>
  <c r="BK13"/>
  <c r="BI13"/>
  <c r="BQ13"/>
  <c r="BO13"/>
  <c r="BW13"/>
  <c r="BJ12"/>
  <c r="BH12"/>
  <c r="BM12"/>
  <c r="BP12"/>
  <c r="BN12"/>
  <c r="BV12"/>
  <c r="BT12"/>
  <c r="BG12"/>
  <c r="BK12"/>
  <c r="BI12"/>
  <c r="BS12"/>
  <c r="BQ12"/>
  <c r="BO12"/>
  <c r="BW12"/>
  <c r="BG11"/>
  <c r="BJ11"/>
  <c r="BH11"/>
  <c r="BM11"/>
  <c r="BS11"/>
  <c r="BP11"/>
  <c r="BN11"/>
  <c r="BV11"/>
  <c r="BT11"/>
  <c r="BK11"/>
  <c r="BI11"/>
  <c r="BQ11"/>
  <c r="BO11"/>
  <c r="BW11"/>
  <c r="BJ10"/>
  <c r="BH10"/>
  <c r="BM10"/>
  <c r="BP10"/>
  <c r="BN10"/>
  <c r="BV10"/>
  <c r="BT10"/>
  <c r="BG10"/>
  <c r="BK10"/>
  <c r="BI10"/>
  <c r="BS10"/>
  <c r="BQ10"/>
  <c r="BO10"/>
  <c r="BW10"/>
  <c r="BG9"/>
  <c r="BJ9"/>
  <c r="BH9"/>
  <c r="BM9"/>
  <c r="BS9"/>
  <c r="BP9"/>
  <c r="BN9"/>
  <c r="BV9"/>
  <c r="BT9"/>
  <c r="BK9"/>
  <c r="BI9"/>
  <c r="BQ9"/>
  <c r="BO9"/>
  <c r="BW9"/>
  <c r="BJ8"/>
  <c r="BH8"/>
  <c r="BG8"/>
  <c r="BP8"/>
  <c r="BN8"/>
  <c r="BV8"/>
  <c r="M27"/>
  <c r="AP27"/>
  <c r="BW28" l="1"/>
  <c r="BU28"/>
  <c r="BV28"/>
  <c r="BT28"/>
  <c r="BU27"/>
  <c r="BW27"/>
  <c r="BO27"/>
  <c r="BQ27"/>
  <c r="BM27"/>
  <c r="BH27"/>
  <c r="BJ27"/>
  <c r="BG27"/>
  <c r="BT27"/>
  <c r="BV27"/>
  <c r="BN27"/>
  <c r="BP27"/>
  <c r="BS27"/>
  <c r="BI27"/>
  <c r="BK27"/>
</calcChain>
</file>

<file path=xl/sharedStrings.xml><?xml version="1.0" encoding="utf-8"?>
<sst xmlns="http://schemas.openxmlformats.org/spreadsheetml/2006/main" count="434" uniqueCount="175">
  <si>
    <t>TURNOVER</t>
  </si>
  <si>
    <t>EBITDA</t>
  </si>
  <si>
    <t>MLS</t>
  </si>
  <si>
    <t>SARANTIS</t>
  </si>
  <si>
    <t>FG EUROPE</t>
  </si>
  <si>
    <t>TITAN</t>
  </si>
  <si>
    <t>SHAREHOLDER'S EQUITY (excl. minoritites)</t>
  </si>
  <si>
    <t>NET PROFIT (after tax &amp; minorities)</t>
  </si>
  <si>
    <t>OLP</t>
  </si>
  <si>
    <t>HELLENIC CABLES</t>
  </si>
  <si>
    <t>MEVACO</t>
  </si>
  <si>
    <t>IASO</t>
  </si>
  <si>
    <t>OPAP</t>
  </si>
  <si>
    <t>MOTOR OIL</t>
  </si>
  <si>
    <t>FOLLI FOLLIE</t>
  </si>
  <si>
    <t>OTE</t>
  </si>
  <si>
    <t>FOURLIS</t>
  </si>
  <si>
    <t>INTRALOT</t>
  </si>
  <si>
    <t>ΟΛΠ</t>
  </si>
  <si>
    <t>ΠΛΑΘ</t>
  </si>
  <si>
    <t>ΤΙΤΚ</t>
  </si>
  <si>
    <t>ΕΦΤΖΙ</t>
  </si>
  <si>
    <t>ΣΑΡ</t>
  </si>
  <si>
    <t>ΜΛΣ</t>
  </si>
  <si>
    <t>ΚΟΡΡΕΣ</t>
  </si>
  <si>
    <t>ΕΛΚΑ</t>
  </si>
  <si>
    <t>ΜΕΒΑ</t>
  </si>
  <si>
    <t>ΙΑΣΩ</t>
  </si>
  <si>
    <t>ΚΡΙ</t>
  </si>
  <si>
    <t>ΟΠΑΠ</t>
  </si>
  <si>
    <t>ΔΕΗ</t>
  </si>
  <si>
    <t>ΕΛΠΕ</t>
  </si>
  <si>
    <t>ΜΟΗ</t>
  </si>
  <si>
    <t>ΜΠΕΛΑ</t>
  </si>
  <si>
    <t>ΦΟΛΙ</t>
  </si>
  <si>
    <t>ΟΤΕ</t>
  </si>
  <si>
    <t>ΦΡΛΚ</t>
  </si>
  <si>
    <t>ΙΝΛΟΤ</t>
  </si>
  <si>
    <t>REUTERS</t>
  </si>
  <si>
    <t>BLOOMBERG</t>
  </si>
  <si>
    <t>REUTERS TICKER</t>
  </si>
  <si>
    <t>BLOOMBERG TICKER</t>
  </si>
  <si>
    <t>MLS Multimedia SA</t>
  </si>
  <si>
    <t>MLSr.AT</t>
  </si>
  <si>
    <t>ATHENS STOCK EXCHANGE</t>
  </si>
  <si>
    <t>MLS:GA</t>
  </si>
  <si>
    <t>Sarantis SA</t>
  </si>
  <si>
    <t>SAR:GA</t>
  </si>
  <si>
    <t>Gr Sarantis SA</t>
  </si>
  <si>
    <t>SRSr.AT</t>
  </si>
  <si>
    <t>FG Europe SA</t>
  </si>
  <si>
    <t>ESKr.AT</t>
  </si>
  <si>
    <t>FGE:GA</t>
  </si>
  <si>
    <t>Titan Cement Company SA</t>
  </si>
  <si>
    <t>TTNr.AT</t>
  </si>
  <si>
    <t>Titan Cement Co SA</t>
  </si>
  <si>
    <t>TITK:GA</t>
  </si>
  <si>
    <t>Thrace Plastics Co SA</t>
  </si>
  <si>
    <t>THRr.AT</t>
  </si>
  <si>
    <t>PLAT:GA</t>
  </si>
  <si>
    <t>Piraeus Port Authority</t>
  </si>
  <si>
    <t>PPA:GA</t>
  </si>
  <si>
    <t>Piraeus Port Authority SA</t>
  </si>
  <si>
    <t>OLPr.AT</t>
  </si>
  <si>
    <t>KORRES</t>
  </si>
  <si>
    <t>Korres Natural Products SA</t>
  </si>
  <si>
    <t>KRRr.AT</t>
  </si>
  <si>
    <t>Korres Natural Products</t>
  </si>
  <si>
    <t>KORRES:GA</t>
  </si>
  <si>
    <t>Hellenic Cables SA</t>
  </si>
  <si>
    <t>ELKA:GA</t>
  </si>
  <si>
    <t>HCAr.AT</t>
  </si>
  <si>
    <t>Mevaco SA</t>
  </si>
  <si>
    <t>MEVr.AT</t>
  </si>
  <si>
    <t>MEVA:GA</t>
  </si>
  <si>
    <t>Iaso SA</t>
  </si>
  <si>
    <t>IASO:GA</t>
  </si>
  <si>
    <t>Kri Kri Milk Industry SA</t>
  </si>
  <si>
    <t>KRIr.AT</t>
  </si>
  <si>
    <t>Kri-Kri Milk Industry SA</t>
  </si>
  <si>
    <t>KRI:GA</t>
  </si>
  <si>
    <t>OPAP SA</t>
  </si>
  <si>
    <t>OPAP:GA</t>
  </si>
  <si>
    <t>Greek Organisation of Football Prognostics SA </t>
  </si>
  <si>
    <t>OPAr.AT</t>
  </si>
  <si>
    <t>Public Power Corporation SA</t>
  </si>
  <si>
    <t>DEHr.AT</t>
  </si>
  <si>
    <t>Public Power Corp SA</t>
  </si>
  <si>
    <t>PPC:GA</t>
  </si>
  <si>
    <t>Hellenic Petroleum SA</t>
  </si>
  <si>
    <t>ELPE:GA</t>
  </si>
  <si>
    <t>HEPr.AT</t>
  </si>
  <si>
    <t>Motor Oil Hellas Corinth Refineries SA</t>
  </si>
  <si>
    <t>MORr.AT</t>
  </si>
  <si>
    <t>MOH:GA</t>
  </si>
  <si>
    <t>BELA:GA</t>
  </si>
  <si>
    <t>Jumbo SA</t>
  </si>
  <si>
    <t>BABr.AT</t>
  </si>
  <si>
    <t>Folli Follie Group</t>
  </si>
  <si>
    <t>FFGRP:GA</t>
  </si>
  <si>
    <t>HDFr.AT</t>
  </si>
  <si>
    <t>Hellenic Telecommunications Organization SA</t>
  </si>
  <si>
    <t>OTE:GR</t>
  </si>
  <si>
    <t>Hellenic Telecommunications Organization SA </t>
  </si>
  <si>
    <t>OTEr.AT</t>
  </si>
  <si>
    <t>Fourlis SA</t>
  </si>
  <si>
    <t>FRLr.AT</t>
  </si>
  <si>
    <t>Fourlis Holdings SA</t>
  </si>
  <si>
    <t>FOYRK:GA</t>
  </si>
  <si>
    <t>INLOT:GA</t>
  </si>
  <si>
    <t>INLr.AT</t>
  </si>
  <si>
    <t>Hellenic Cables SA </t>
  </si>
  <si>
    <t>IASr.AT</t>
  </si>
  <si>
    <t>Intralot SA </t>
  </si>
  <si>
    <t>Intralot SA</t>
  </si>
  <si>
    <t>KRI KRI</t>
  </si>
  <si>
    <t>STOCK PRICE (in EUR)</t>
  </si>
  <si>
    <t>TURNOVER (in EUR million)</t>
  </si>
  <si>
    <t>EBITDA (in EUR million)</t>
  </si>
  <si>
    <t>NET PROFIT (after tax &amp; minorities) (in EUR million)</t>
  </si>
  <si>
    <t>SHAREHOLDER'S EQUITY (excl. minoritites) (in EUR million)</t>
  </si>
  <si>
    <t>Notes:</t>
  </si>
  <si>
    <t>Historical accounts are based on International Financial Reporting Standards (IFRS).</t>
  </si>
  <si>
    <t>ESTIMATES UPDATE</t>
  </si>
  <si>
    <t>ANALYST NAME</t>
  </si>
  <si>
    <t>Christophoros Makrias</t>
  </si>
  <si>
    <t>EMAIL</t>
  </si>
  <si>
    <t>cmakrias@valueinvest.gr</t>
  </si>
  <si>
    <t>TELEPHONE NO.</t>
  </si>
  <si>
    <t>* Jumbo's financial year of 2012 refers to the period 1 July 2011 - 30 June 2012, and so on.</t>
  </si>
  <si>
    <t>JUMBO *</t>
  </si>
  <si>
    <t>CURRENT # of COMMON SHARES</t>
  </si>
  <si>
    <t>THRACE PLASTICS</t>
  </si>
  <si>
    <t>HEL. PETROLEUM (ELPE)</t>
  </si>
  <si>
    <t>PPC (DEI)</t>
  </si>
  <si>
    <t>MARKET CAP                        (in EUR million)</t>
  </si>
  <si>
    <t>Nicholas Georgiadis</t>
  </si>
  <si>
    <t>ngeorgiadis@valueinvest.gr</t>
  </si>
  <si>
    <t>EPS (in EUR)</t>
  </si>
  <si>
    <t>P/E Ratio</t>
  </si>
  <si>
    <t>P/BV Ratio</t>
  </si>
  <si>
    <t>P/S Ratio</t>
  </si>
  <si>
    <t>Share price may be day's close or intraday.</t>
  </si>
  <si>
    <t>EYDAP</t>
  </si>
  <si>
    <t>ΕΥΔΑΠ</t>
  </si>
  <si>
    <t>Athens Water Supply &amp; Sewerage SA</t>
  </si>
  <si>
    <t>EYDr.AT</t>
  </si>
  <si>
    <t>Athens Water Supply &amp; Sewerage</t>
  </si>
  <si>
    <t>EYDAP:GA</t>
  </si>
  <si>
    <t>Georgios Savvakis</t>
  </si>
  <si>
    <t>gsavvakis@valueinvest.gr</t>
  </si>
  <si>
    <t>FRIGOGLASS</t>
  </si>
  <si>
    <t>ΦΡΙΓΟ</t>
  </si>
  <si>
    <t>Frigoglass SA</t>
  </si>
  <si>
    <t>FRIr.AT</t>
  </si>
  <si>
    <t>FRIGO:GA</t>
  </si>
  <si>
    <t>MYTILINEOS</t>
  </si>
  <si>
    <t>ΜΥΤΙΛ</t>
  </si>
  <si>
    <t>Mytilineos Holdings SA</t>
  </si>
  <si>
    <t>MYTr.AT</t>
  </si>
  <si>
    <t>MYTIL:GA</t>
  </si>
  <si>
    <t>METKA</t>
  </si>
  <si>
    <t>ΜΕΤΚ</t>
  </si>
  <si>
    <t>Metka SA</t>
  </si>
  <si>
    <t>MTKr.AT</t>
  </si>
  <si>
    <t>METKK:GA</t>
  </si>
  <si>
    <t>EXAE</t>
  </si>
  <si>
    <t>ΕΧΑΕ</t>
  </si>
  <si>
    <t>Hellenic Exchanges Holding SA</t>
  </si>
  <si>
    <t>EXCr.AT</t>
  </si>
  <si>
    <t>EXAE:GA</t>
  </si>
  <si>
    <t>Estimates are drawn on the basis of the historical consolidated financial accounts of listed companies.</t>
  </si>
  <si>
    <t>KRI-KRI</t>
  </si>
  <si>
    <t>3 February 2014</t>
  </si>
  <si>
    <t>FF GROUP (FOLLI FOLLIE)</t>
  </si>
</sst>
</file>

<file path=xl/styles.xml><?xml version="1.0" encoding="utf-8"?>
<styleSheet xmlns="http://schemas.openxmlformats.org/spreadsheetml/2006/main">
  <fonts count="13">
    <font>
      <sz val="11"/>
      <color theme="1"/>
      <name val="Calibri"/>
      <family val="2"/>
      <scheme val="minor"/>
    </font>
    <font>
      <sz val="11"/>
      <color theme="1"/>
      <name val="Calibri"/>
      <family val="2"/>
      <charset val="161"/>
      <scheme val="minor"/>
    </font>
    <font>
      <b/>
      <sz val="11"/>
      <color theme="1"/>
      <name val="Calibri"/>
      <family val="2"/>
      <charset val="161"/>
      <scheme val="minor"/>
    </font>
    <font>
      <b/>
      <sz val="11"/>
      <color theme="0"/>
      <name val="Calibri"/>
      <family val="2"/>
      <charset val="161"/>
      <scheme val="minor"/>
    </font>
    <font>
      <b/>
      <sz val="11"/>
      <color theme="1"/>
      <name val="Calibri"/>
      <family val="2"/>
      <scheme val="minor"/>
    </font>
    <font>
      <b/>
      <sz val="9"/>
      <color theme="1"/>
      <name val="Calibri"/>
      <family val="2"/>
      <scheme val="minor"/>
    </font>
    <font>
      <sz val="11"/>
      <name val="Calibri"/>
      <family val="2"/>
      <scheme val="minor"/>
    </font>
    <font>
      <sz val="11"/>
      <color rgb="FFC00000"/>
      <name val="Calibri"/>
      <family val="2"/>
      <scheme val="minor"/>
    </font>
    <font>
      <sz val="11"/>
      <color rgb="FF002060"/>
      <name val="Calibri"/>
      <family val="2"/>
      <scheme val="minor"/>
    </font>
    <font>
      <sz val="11"/>
      <color rgb="FF7030A0"/>
      <name val="Calibri"/>
      <family val="2"/>
      <scheme val="minor"/>
    </font>
    <font>
      <sz val="11"/>
      <color rgb="FFFF0000"/>
      <name val="Calibri"/>
      <family val="2"/>
      <scheme val="minor"/>
    </font>
    <font>
      <b/>
      <sz val="11"/>
      <name val="Calibri"/>
      <family val="2"/>
      <scheme val="minor"/>
    </font>
    <font>
      <b/>
      <sz val="9"/>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C000"/>
        <bgColor indexed="64"/>
      </patternFill>
    </fill>
  </fills>
  <borders count="5">
    <border>
      <left/>
      <right/>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top style="thin">
        <color indexed="64"/>
      </top>
      <bottom style="thin">
        <color indexed="64"/>
      </bottom>
      <diagonal/>
    </border>
    <border>
      <left style="dotted">
        <color indexed="64"/>
      </left>
      <right style="dotted">
        <color indexed="64"/>
      </right>
      <top/>
      <bottom style="dotted">
        <color indexed="64"/>
      </bottom>
      <diagonal/>
    </border>
  </borders>
  <cellStyleXfs count="1">
    <xf numFmtId="0" fontId="0" fillId="0" borderId="0"/>
  </cellStyleXfs>
  <cellXfs count="74">
    <xf numFmtId="0" fontId="0" fillId="0" borderId="0" xfId="0"/>
    <xf numFmtId="0" fontId="0" fillId="0" borderId="0" xfId="0" applyAlignment="1">
      <alignment horizontal="center"/>
    </xf>
    <xf numFmtId="0" fontId="2" fillId="0" borderId="0" xfId="0" applyFont="1"/>
    <xf numFmtId="3" fontId="0" fillId="2" borderId="1" xfId="0" applyNumberFormat="1" applyFill="1" applyBorder="1"/>
    <xf numFmtId="3" fontId="0" fillId="0" borderId="0" xfId="0" applyNumberFormat="1"/>
    <xf numFmtId="4" fontId="0" fillId="0" borderId="0" xfId="0" applyNumberFormat="1"/>
    <xf numFmtId="0" fontId="2" fillId="3" borderId="0" xfId="0" applyFont="1" applyFill="1"/>
    <xf numFmtId="3" fontId="0" fillId="2" borderId="1" xfId="0" applyNumberFormat="1" applyFill="1" applyBorder="1" applyAlignment="1">
      <alignment wrapText="1"/>
    </xf>
    <xf numFmtId="3" fontId="1" fillId="2" borderId="1" xfId="0" applyNumberFormat="1" applyFont="1" applyFill="1" applyBorder="1"/>
    <xf numFmtId="4" fontId="0" fillId="2" borderId="1" xfId="0" applyNumberFormat="1" applyFill="1" applyBorder="1" applyAlignment="1">
      <alignment horizontal="center"/>
    </xf>
    <xf numFmtId="0" fontId="0" fillId="0" borderId="0" xfId="0" applyFont="1" applyAlignment="1">
      <alignment horizontal="center"/>
    </xf>
    <xf numFmtId="0" fontId="0" fillId="0" borderId="0" xfId="0" applyFont="1"/>
    <xf numFmtId="0" fontId="4" fillId="0" borderId="0" xfId="0" applyFont="1"/>
    <xf numFmtId="0" fontId="4" fillId="0" borderId="0" xfId="0" applyFont="1" applyAlignment="1">
      <alignment horizontal="left"/>
    </xf>
    <xf numFmtId="0" fontId="4" fillId="0" borderId="0" xfId="0" applyFont="1" applyAlignment="1">
      <alignment horizontal="center"/>
    </xf>
    <xf numFmtId="0" fontId="5" fillId="0" borderId="0" xfId="0" applyFont="1" applyAlignment="1">
      <alignment horizontal="left"/>
    </xf>
    <xf numFmtId="0" fontId="4" fillId="0" borderId="3" xfId="0" applyFont="1" applyFill="1" applyBorder="1" applyAlignment="1">
      <alignment horizontal="center"/>
    </xf>
    <xf numFmtId="0" fontId="4" fillId="0" borderId="3" xfId="0" applyFont="1" applyBorder="1"/>
    <xf numFmtId="0" fontId="4" fillId="0" borderId="3" xfId="0" applyFont="1" applyBorder="1" applyAlignment="1">
      <alignment horizontal="center" wrapText="1"/>
    </xf>
    <xf numFmtId="0" fontId="4" fillId="0" borderId="3" xfId="0" applyFont="1" applyBorder="1" applyAlignment="1">
      <alignment horizontal="center"/>
    </xf>
    <xf numFmtId="0" fontId="0" fillId="0" borderId="0" xfId="0" applyFont="1" applyFill="1" applyAlignment="1">
      <alignment horizontal="center"/>
    </xf>
    <xf numFmtId="0" fontId="4" fillId="0" borderId="0" xfId="0" applyFont="1" applyAlignment="1">
      <alignment horizontal="right"/>
    </xf>
    <xf numFmtId="0" fontId="4" fillId="0" borderId="0" xfId="0" applyFont="1" applyFill="1" applyBorder="1"/>
    <xf numFmtId="0" fontId="4" fillId="0" borderId="0" xfId="0" applyFont="1" applyAlignment="1">
      <alignment horizontal="center" wrapText="1"/>
    </xf>
    <xf numFmtId="0" fontId="0" fillId="0" borderId="2" xfId="0" applyFont="1" applyBorder="1"/>
    <xf numFmtId="0" fontId="4" fillId="0" borderId="0" xfId="0" applyFont="1" applyBorder="1" applyAlignment="1">
      <alignment horizontal="center"/>
    </xf>
    <xf numFmtId="0" fontId="0" fillId="0" borderId="0" xfId="0" applyFont="1" applyFill="1"/>
    <xf numFmtId="0" fontId="4" fillId="3" borderId="0" xfId="0" applyFont="1" applyFill="1" applyAlignment="1">
      <alignment horizontal="center" wrapText="1"/>
    </xf>
    <xf numFmtId="0" fontId="0" fillId="0" borderId="3" xfId="0" applyFont="1" applyBorder="1" applyAlignment="1">
      <alignment horizontal="center"/>
    </xf>
    <xf numFmtId="0" fontId="0" fillId="0" borderId="3" xfId="0" applyFont="1" applyBorder="1"/>
    <xf numFmtId="0" fontId="4" fillId="0" borderId="3" xfId="0" applyFont="1" applyBorder="1" applyAlignment="1">
      <alignment horizontal="right"/>
    </xf>
    <xf numFmtId="4" fontId="0" fillId="3" borderId="0" xfId="0" applyNumberFormat="1" applyFont="1" applyFill="1" applyBorder="1"/>
    <xf numFmtId="3" fontId="0" fillId="3" borderId="0" xfId="0" applyNumberFormat="1" applyFont="1" applyFill="1" applyBorder="1"/>
    <xf numFmtId="0" fontId="3" fillId="5" borderId="0" xfId="0" applyFont="1" applyFill="1" applyAlignment="1">
      <alignment horizontal="center"/>
    </xf>
    <xf numFmtId="1" fontId="0" fillId="0" borderId="0" xfId="0" applyNumberFormat="1" applyAlignment="1">
      <alignment horizontal="center"/>
    </xf>
    <xf numFmtId="0" fontId="4" fillId="6" borderId="0" xfId="0" applyFont="1" applyFill="1"/>
    <xf numFmtId="0" fontId="0" fillId="6" borderId="0" xfId="0" applyFont="1" applyFill="1" applyAlignment="1">
      <alignment horizontal="center"/>
    </xf>
    <xf numFmtId="0" fontId="0" fillId="6" borderId="0" xfId="0" applyFont="1" applyFill="1"/>
    <xf numFmtId="4" fontId="6" fillId="4" borderId="1" xfId="0" applyNumberFormat="1" applyFont="1" applyFill="1" applyBorder="1" applyAlignment="1">
      <alignment horizontal="center"/>
    </xf>
    <xf numFmtId="4" fontId="0" fillId="4" borderId="0" xfId="0" applyNumberFormat="1" applyFont="1" applyFill="1" applyBorder="1" applyAlignment="1">
      <alignment horizontal="center"/>
    </xf>
    <xf numFmtId="0" fontId="0" fillId="0" borderId="0" xfId="0" applyFont="1" applyBorder="1"/>
    <xf numFmtId="0" fontId="4" fillId="0" borderId="0" xfId="0" applyFont="1" applyBorder="1" applyAlignment="1">
      <alignment horizontal="center" wrapText="1"/>
    </xf>
    <xf numFmtId="4" fontId="7" fillId="4" borderId="1" xfId="0" applyNumberFormat="1" applyFont="1" applyFill="1" applyBorder="1" applyAlignment="1">
      <alignment horizontal="center"/>
    </xf>
    <xf numFmtId="0" fontId="4" fillId="7" borderId="0" xfId="0" applyFont="1" applyFill="1" applyAlignment="1">
      <alignment horizontal="center"/>
    </xf>
    <xf numFmtId="4" fontId="8" fillId="2" borderId="1" xfId="0" applyNumberFormat="1" applyFont="1" applyFill="1" applyBorder="1" applyAlignment="1">
      <alignment horizontal="center"/>
    </xf>
    <xf numFmtId="4" fontId="9" fillId="2" borderId="1" xfId="0" applyNumberFormat="1" applyFont="1" applyFill="1" applyBorder="1" applyAlignment="1">
      <alignment horizontal="right"/>
    </xf>
    <xf numFmtId="3" fontId="8" fillId="2" borderId="1" xfId="0" applyNumberFormat="1" applyFont="1" applyFill="1" applyBorder="1" applyAlignment="1">
      <alignment horizontal="right"/>
    </xf>
    <xf numFmtId="0" fontId="0" fillId="0" borderId="2" xfId="0" applyFont="1" applyBorder="1" applyAlignment="1">
      <alignment horizontal="center"/>
    </xf>
    <xf numFmtId="4" fontId="6" fillId="2" borderId="1" xfId="0" applyNumberFormat="1" applyFont="1" applyFill="1" applyBorder="1" applyAlignment="1">
      <alignment horizontal="center"/>
    </xf>
    <xf numFmtId="0" fontId="6" fillId="6" borderId="0" xfId="0" applyFont="1" applyFill="1" applyAlignment="1">
      <alignment horizontal="center"/>
    </xf>
    <xf numFmtId="4" fontId="7" fillId="8" borderId="1" xfId="0" applyNumberFormat="1" applyFont="1" applyFill="1" applyBorder="1" applyAlignment="1">
      <alignment horizontal="center"/>
    </xf>
    <xf numFmtId="4" fontId="0" fillId="8" borderId="1" xfId="0" applyNumberFormat="1" applyFont="1" applyFill="1" applyBorder="1" applyAlignment="1">
      <alignment horizontal="center"/>
    </xf>
    <xf numFmtId="4" fontId="6" fillId="2" borderId="1" xfId="0" applyNumberFormat="1" applyFont="1" applyFill="1" applyBorder="1"/>
    <xf numFmtId="4" fontId="0" fillId="0" borderId="0" xfId="0" applyNumberFormat="1" applyFont="1" applyAlignment="1">
      <alignment horizontal="center"/>
    </xf>
    <xf numFmtId="0" fontId="4" fillId="9" borderId="0" xfId="0" applyFont="1" applyFill="1" applyAlignment="1">
      <alignment horizontal="center"/>
    </xf>
    <xf numFmtId="0" fontId="5" fillId="9" borderId="0" xfId="0" applyFont="1" applyFill="1" applyAlignment="1">
      <alignment horizontal="center"/>
    </xf>
    <xf numFmtId="3" fontId="10" fillId="4" borderId="1" xfId="0" applyNumberFormat="1" applyFont="1" applyFill="1" applyBorder="1" applyAlignment="1">
      <alignment horizontal="center"/>
    </xf>
    <xf numFmtId="3" fontId="10" fillId="4" borderId="4" xfId="0" applyNumberFormat="1" applyFont="1" applyFill="1" applyBorder="1" applyAlignment="1">
      <alignment horizontal="center"/>
    </xf>
    <xf numFmtId="0" fontId="0" fillId="3" borderId="0" xfId="0" applyFill="1" applyAlignment="1">
      <alignment horizontal="center"/>
    </xf>
    <xf numFmtId="0" fontId="0" fillId="0" borderId="0" xfId="0" applyFill="1" applyAlignment="1">
      <alignment horizontal="center"/>
    </xf>
    <xf numFmtId="0" fontId="3" fillId="10" borderId="0" xfId="0" applyFont="1" applyFill="1" applyAlignment="1">
      <alignment horizontal="center"/>
    </xf>
    <xf numFmtId="4" fontId="10" fillId="4" borderId="1" xfId="0" applyNumberFormat="1" applyFont="1" applyFill="1" applyBorder="1" applyAlignment="1">
      <alignment horizontal="center"/>
    </xf>
    <xf numFmtId="4" fontId="10" fillId="4" borderId="4" xfId="0" applyNumberFormat="1" applyFont="1" applyFill="1" applyBorder="1" applyAlignment="1">
      <alignment horizontal="center"/>
    </xf>
    <xf numFmtId="0" fontId="6" fillId="0" borderId="0" xfId="0" applyFont="1" applyAlignment="1">
      <alignment horizontal="center"/>
    </xf>
    <xf numFmtId="0" fontId="6" fillId="0" borderId="0" xfId="0" applyFont="1"/>
    <xf numFmtId="0" fontId="11" fillId="0" borderId="0" xfId="0" applyFont="1" applyAlignment="1">
      <alignment horizontal="right"/>
    </xf>
    <xf numFmtId="4" fontId="6" fillId="3" borderId="1" xfId="0" applyNumberFormat="1" applyFont="1" applyFill="1" applyBorder="1" applyAlignment="1">
      <alignment horizontal="center"/>
    </xf>
    <xf numFmtId="4" fontId="6" fillId="3" borderId="1" xfId="0" applyNumberFormat="1" applyFont="1" applyFill="1" applyBorder="1"/>
    <xf numFmtId="0" fontId="6" fillId="3" borderId="0" xfId="0" applyFont="1" applyFill="1" applyAlignment="1">
      <alignment horizontal="center"/>
    </xf>
    <xf numFmtId="0" fontId="11" fillId="3" borderId="0" xfId="0" applyFont="1" applyFill="1" applyAlignment="1">
      <alignment horizontal="center"/>
    </xf>
    <xf numFmtId="0" fontId="11" fillId="3" borderId="0" xfId="0" applyFont="1" applyFill="1" applyAlignment="1">
      <alignment horizontal="left"/>
    </xf>
    <xf numFmtId="0" fontId="6" fillId="3" borderId="0" xfId="0" applyFont="1" applyFill="1"/>
    <xf numFmtId="0" fontId="12" fillId="3" borderId="0" xfId="0" applyFont="1" applyFill="1" applyAlignment="1">
      <alignment horizontal="left"/>
    </xf>
    <xf numFmtId="0" fontId="2" fillId="0" borderId="0" xfId="0" applyFont="1" applyAlignment="1">
      <alignment horizontal="center"/>
    </xf>
  </cellXfs>
  <cellStyles count="1">
    <cellStyle name="Κανονικό"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190497</xdr:colOff>
      <xdr:row>46</xdr:row>
      <xdr:rowOff>153402</xdr:rowOff>
    </xdr:from>
    <xdr:to>
      <xdr:col>5</xdr:col>
      <xdr:colOff>482764</xdr:colOff>
      <xdr:row>110</xdr:row>
      <xdr:rowOff>80210</xdr:rowOff>
    </xdr:to>
    <xdr:sp macro="" textlink="">
      <xdr:nvSpPr>
        <xdr:cNvPr id="1025" name="Text Box 1"/>
        <xdr:cNvSpPr txBox="1">
          <a:spLocks noChangeArrowheads="1"/>
        </xdr:cNvSpPr>
      </xdr:nvSpPr>
      <xdr:spPr bwMode="auto">
        <a:xfrm>
          <a:off x="441155" y="7893718"/>
          <a:ext cx="6127583" cy="12118808"/>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r>
            <a:rPr lang="en-US" sz="1100" b="1">
              <a:latin typeface="+mn-lt"/>
              <a:ea typeface="+mn-ea"/>
              <a:cs typeface="+mn-cs"/>
            </a:rPr>
            <a:t>VALUATION &amp; RESEARCH SPECIALISTS (VRS)</a:t>
          </a:r>
          <a:endParaRPr lang="el-GR" sz="1100">
            <a:latin typeface="+mn-lt"/>
            <a:ea typeface="+mn-ea"/>
            <a:cs typeface="+mn-cs"/>
          </a:endParaRPr>
        </a:p>
        <a:p>
          <a:r>
            <a:rPr lang="en-US" sz="1100">
              <a:latin typeface="+mn-lt"/>
              <a:ea typeface="+mn-ea"/>
              <a:cs typeface="+mn-cs"/>
            </a:rPr>
            <a:t>Equity Research, Corporate Valuation</a:t>
          </a:r>
          <a:endParaRPr lang="el-GR" sz="1100">
            <a:latin typeface="+mn-lt"/>
            <a:ea typeface="+mn-ea"/>
            <a:cs typeface="+mn-cs"/>
          </a:endParaRPr>
        </a:p>
        <a:p>
          <a:r>
            <a:rPr lang="en-US" sz="1100">
              <a:latin typeface="+mn-lt"/>
              <a:ea typeface="+mn-ea"/>
              <a:cs typeface="+mn-cs"/>
            </a:rPr>
            <a:t>&amp; Financial Consultancy </a:t>
          </a:r>
          <a:endParaRPr lang="el-GR" sz="1100">
            <a:latin typeface="+mn-lt"/>
            <a:ea typeface="+mn-ea"/>
            <a:cs typeface="+mn-cs"/>
          </a:endParaRPr>
        </a:p>
        <a:p>
          <a:r>
            <a:rPr lang="en-US" sz="1100">
              <a:latin typeface="+mn-lt"/>
              <a:ea typeface="+mn-ea"/>
              <a:cs typeface="+mn-cs"/>
            </a:rPr>
            <a:t>104 Eolou St., 105 64 Athens, Greece, Tel. +30 210 32 19 557,</a:t>
          </a:r>
          <a:endParaRPr lang="el-GR" sz="1100">
            <a:latin typeface="+mn-lt"/>
            <a:ea typeface="+mn-ea"/>
            <a:cs typeface="+mn-cs"/>
          </a:endParaRPr>
        </a:p>
        <a:p>
          <a:r>
            <a:rPr lang="en-US" sz="1100">
              <a:latin typeface="+mn-lt"/>
              <a:ea typeface="+mn-ea"/>
              <a:cs typeface="+mn-cs"/>
            </a:rPr>
            <a:t>Fax: +30 210 33 16 358, Email: info@valueinvest.gr</a:t>
          </a:r>
          <a:endParaRPr lang="el-GR" sz="11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1" i="0" u="none" strike="noStrike" baseline="0">
              <a:solidFill>
                <a:srgbClr val="000000"/>
              </a:solidFill>
              <a:latin typeface="Arial"/>
              <a:cs typeface="Arial"/>
            </a:rPr>
            <a:t>DISCLOSURE STATEMENT (1)</a:t>
          </a:r>
          <a:endParaRPr lang="en-GB" sz="800" b="0" i="0" u="none" strike="noStrike" baseline="0">
            <a:solidFill>
              <a:srgbClr val="000000"/>
            </a:solidFill>
            <a:latin typeface="Arial"/>
            <a:cs typeface="Arial"/>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Arial"/>
              <a:cs typeface="Arial"/>
            </a:rPr>
            <a:t>VALUATION &amp; RESEARCH SPECIALISTS (VRS) is an independent firm providing advanced equity research, quality valuations and value-related advisory services to local and international business entities and / or communities. VRS services include valuations of intangible assets, business enterprises, and fixed assets. VRS’s focus business is in providing independent equity research to its institutional and retail clients / subscribers.</a:t>
          </a:r>
        </a:p>
        <a:p>
          <a:pPr algn="l" rtl="0">
            <a:defRPr sz="1000"/>
          </a:pPr>
          <a:endParaRPr lang="en-GB" sz="800" b="0" i="0" u="none" strike="noStrike" baseline="0">
            <a:solidFill>
              <a:srgbClr val="000000"/>
            </a:solidFill>
            <a:latin typeface="Arial"/>
            <a:cs typeface="Arial"/>
          </a:endParaRPr>
        </a:p>
        <a:p>
          <a:pPr algn="l" rtl="0">
            <a:defRPr sz="1000"/>
          </a:pPr>
          <a:r>
            <a:rPr lang="en-GB" sz="800" b="1" i="0" u="none" strike="noStrike" baseline="0">
              <a:solidFill>
                <a:srgbClr val="000000"/>
              </a:solidFill>
              <a:latin typeface="Arial"/>
              <a:cs typeface="Arial"/>
            </a:rPr>
            <a:t>VRS is not a brokerage firm and does not trade in securities of any kind. VRS is not an investment bank and does not act as an underwriter for any type of securities.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endParaRPr lang="en-US"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b="1">
              <a:latin typeface="+mn-lt"/>
              <a:ea typeface="+mn-ea"/>
              <a:cs typeface="+mn-cs"/>
            </a:rPr>
            <a:t>DISCLOSURE STATEMENT</a:t>
          </a:r>
          <a:r>
            <a:rPr lang="en-GB" sz="800" b="1">
              <a:latin typeface="+mn-lt"/>
              <a:ea typeface="+mn-ea"/>
              <a:cs typeface="+mn-cs"/>
            </a:rPr>
            <a:t> (2)</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800">
            <a:latin typeface="+mn-lt"/>
            <a:ea typeface="+mn-ea"/>
            <a:cs typeface="+mn-cs"/>
          </a:endParaRPr>
        </a:p>
        <a:p>
          <a:r>
            <a:rPr lang="en-GB" sz="800">
              <a:latin typeface="+mn-lt"/>
              <a:ea typeface="+mn-ea"/>
              <a:cs typeface="+mn-cs"/>
            </a:rPr>
            <a:t> </a:t>
          </a:r>
          <a:endParaRPr lang="el-GR" sz="800">
            <a:latin typeface="+mn-lt"/>
            <a:ea typeface="+mn-ea"/>
            <a:cs typeface="+mn-cs"/>
          </a:endParaRPr>
        </a:p>
        <a:p>
          <a:r>
            <a:rPr lang="en-US" sz="800">
              <a:latin typeface="+mn-lt"/>
              <a:ea typeface="+mn-ea"/>
              <a:cs typeface="+mn-cs"/>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b="1">
              <a:latin typeface="+mn-lt"/>
              <a:ea typeface="+mn-ea"/>
              <a:cs typeface="+mn-cs"/>
            </a:rPr>
            <a:t>COMPLIANCE WITH EU DIRECTIVES and GREEK LAWS</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b="1">
              <a:latin typeface="+mn-lt"/>
              <a:ea typeface="+mn-ea"/>
              <a:cs typeface="+mn-cs"/>
            </a:rPr>
            <a:t>ANALYST CERTIFICATION</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8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Times New Roman"/>
              <a:cs typeface="Times New Roman"/>
            </a:rPr>
            <a:t> </a:t>
          </a:r>
        </a:p>
      </xdr:txBody>
    </xdr:sp>
    <xdr:clientData/>
  </xdr:twoCellAnchor>
  <xdr:twoCellAnchor editAs="oneCell">
    <xdr:from>
      <xdr:col>2</xdr:col>
      <xdr:colOff>20051</xdr:colOff>
      <xdr:row>47</xdr:row>
      <xdr:rowOff>53139</xdr:rowOff>
    </xdr:from>
    <xdr:to>
      <xdr:col>2</xdr:col>
      <xdr:colOff>1452431</xdr:colOff>
      <xdr:row>52</xdr:row>
      <xdr:rowOff>50125</xdr:rowOff>
    </xdr:to>
    <xdr:pic>
      <xdr:nvPicPr>
        <xdr:cNvPr id="4" name="3 - Εικόνα" descr="VRS LOGO 1.jpg"/>
        <xdr:cNvPicPr>
          <a:picLocks noChangeAspect="1"/>
        </xdr:cNvPicPr>
      </xdr:nvPicPr>
      <xdr:blipFill>
        <a:blip xmlns:r="http://schemas.openxmlformats.org/officeDocument/2006/relationships" r:embed="rId1" cstate="print"/>
        <a:stretch>
          <a:fillRect/>
        </a:stretch>
      </xdr:blipFill>
      <xdr:spPr>
        <a:xfrm>
          <a:off x="521367" y="7983955"/>
          <a:ext cx="1432380" cy="949486"/>
        </a:xfrm>
        <a:prstGeom prst="rect">
          <a:avLst/>
        </a:prstGeom>
      </xdr:spPr>
    </xdr:pic>
    <xdr:clientData/>
  </xdr:twoCellAnchor>
  <xdr:twoCellAnchor>
    <xdr:from>
      <xdr:col>6</xdr:col>
      <xdr:colOff>190501</xdr:colOff>
      <xdr:row>36</xdr:row>
      <xdr:rowOff>83344</xdr:rowOff>
    </xdr:from>
    <xdr:to>
      <xdr:col>10</xdr:col>
      <xdr:colOff>130970</xdr:colOff>
      <xdr:row>60</xdr:row>
      <xdr:rowOff>11906</xdr:rowOff>
    </xdr:to>
    <xdr:sp macro="" textlink="">
      <xdr:nvSpPr>
        <xdr:cNvPr id="5" name="4 - TextBox"/>
        <xdr:cNvSpPr txBox="1"/>
      </xdr:nvSpPr>
      <xdr:spPr>
        <a:xfrm>
          <a:off x="7524751" y="7179469"/>
          <a:ext cx="5036344" cy="4500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a:p>
          <a:endParaRPr lang="en-US" sz="1100"/>
        </a:p>
        <a:p>
          <a:r>
            <a:rPr lang="en-US" sz="1100" b="1"/>
            <a:t>SYNOPSIS of the EARNINGS ESTIMATES REPORT by VRS</a:t>
          </a:r>
        </a:p>
        <a:p>
          <a:r>
            <a:rPr lang="en-US" sz="1100">
              <a:solidFill>
                <a:schemeClr val="dk1"/>
              </a:solidFill>
              <a:latin typeface="+mn-lt"/>
              <a:ea typeface="+mn-ea"/>
              <a:cs typeface="+mn-cs"/>
            </a:rPr>
            <a:t> </a:t>
          </a:r>
          <a:endParaRPr lang="el-GR" sz="1100">
            <a:solidFill>
              <a:schemeClr val="dk1"/>
            </a:solidFill>
            <a:latin typeface="+mn-lt"/>
            <a:ea typeface="+mn-ea"/>
            <a:cs typeface="+mn-cs"/>
          </a:endParaRPr>
        </a:p>
        <a:p>
          <a:r>
            <a:rPr lang="en-US" sz="1100">
              <a:solidFill>
                <a:schemeClr val="dk1"/>
              </a:solidFill>
              <a:latin typeface="+mn-lt"/>
              <a:ea typeface="+mn-ea"/>
              <a:cs typeface="+mn-cs"/>
            </a:rPr>
            <a:t>This report provides estimates on key financial accounts of a selected universe of Greek listed companies. Estimates refer to the accounts “sales/turnover”, “EBITDA” (earnings before interest, taxes, depreciation and amortization), “earnings after taxes and minorities” and “equity” for the period 2014 - 2015. In addition historical accounts are presented for the period 2010 – 2013.</a:t>
          </a:r>
          <a:endParaRPr lang="el-GR" sz="1100">
            <a:solidFill>
              <a:schemeClr val="dk1"/>
            </a:solidFill>
            <a:latin typeface="+mn-lt"/>
            <a:ea typeface="+mn-ea"/>
            <a:cs typeface="+mn-cs"/>
          </a:endParaRPr>
        </a:p>
        <a:p>
          <a:endParaRPr lang="en-US" sz="1100">
            <a:solidFill>
              <a:schemeClr val="dk1"/>
            </a:solidFill>
            <a:latin typeface="+mn-lt"/>
            <a:ea typeface="+mn-ea"/>
            <a:cs typeface="+mn-cs"/>
          </a:endParaRPr>
        </a:p>
        <a:p>
          <a:r>
            <a:rPr lang="en-US" sz="1100">
              <a:solidFill>
                <a:schemeClr val="dk1"/>
              </a:solidFill>
              <a:latin typeface="+mn-lt"/>
              <a:ea typeface="+mn-ea"/>
              <a:cs typeface="+mn-cs"/>
            </a:rPr>
            <a:t>Estimates are drawn on the basis of the historical consolidated financial accounts of listed companies. Historical accounts are based on International Financial Reporting Standards (IFRS). VRS Research Team prepares the earnings estimates following company visits to the companies covered and communication with their management. There are also cases of listed companies providing guidance with regard to key financial performance metrics (such as revenue, profitability, etc.). The estimates presented in this report reflect exclusively the judgment of VRS equity analysts.</a:t>
          </a:r>
        </a:p>
        <a:p>
          <a:endParaRPr lang="el-GR" sz="1100">
            <a:solidFill>
              <a:schemeClr val="dk1"/>
            </a:solidFill>
            <a:latin typeface="+mn-lt"/>
            <a:ea typeface="+mn-ea"/>
            <a:cs typeface="+mn-cs"/>
          </a:endParaRPr>
        </a:p>
        <a:p>
          <a:r>
            <a:rPr lang="en-US" sz="1100">
              <a:solidFill>
                <a:schemeClr val="dk1"/>
              </a:solidFill>
              <a:latin typeface="+mn-lt"/>
              <a:ea typeface="+mn-ea"/>
              <a:cs typeface="+mn-cs"/>
            </a:rPr>
            <a:t>Companies covered are the following (in alphabetical order):</a:t>
          </a:r>
          <a:r>
            <a:rPr lang="en-US" sz="1100" baseline="0">
              <a:solidFill>
                <a:schemeClr val="dk1"/>
              </a:solidFill>
              <a:latin typeface="+mn-lt"/>
              <a:ea typeface="+mn-ea"/>
              <a:cs typeface="+mn-cs"/>
            </a:rPr>
            <a:t> HELLENIC EXCHANGES (</a:t>
          </a:r>
          <a:r>
            <a:rPr lang="en-US" sz="1100">
              <a:solidFill>
                <a:schemeClr val="dk1"/>
              </a:solidFill>
              <a:latin typeface="+mn-lt"/>
              <a:ea typeface="+mn-ea"/>
              <a:cs typeface="+mn-cs"/>
            </a:rPr>
            <a:t>EXAE), EYDAP, FG EUROPE, FF GROUP (FOLLI FOLLIE ), FOURLIS, FRIGOGLASS, HELLENIC PETROLEUM (ELPE), HELLENIC CABLES, IASO, INTRALOT, JUMBO, KORRES, KRI-KRI, METKA, MEVACO, MLS, MOTOR OIL, MYTILINEOS, OLP, OPAP, OTE, PPC (DEI), SARANTIS, THRACE PLASTICS, TITAN.</a:t>
          </a:r>
          <a:endParaRPr lang="el-GR" sz="11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savvakis@valueinvest.gr" TargetMode="External"/><Relationship Id="rId1" Type="http://schemas.openxmlformats.org/officeDocument/2006/relationships/hyperlink" Target="mailto:gsavvakis@valueinvest.gr"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B1:BZ52"/>
  <sheetViews>
    <sheetView showGridLines="0" tabSelected="1" topLeftCell="AX4" zoomScale="40" zoomScaleNormal="40" workbookViewId="0">
      <pane xSplit="3345" ySplit="825" activePane="bottomRight"/>
      <selection activeCell="AU19" sqref="AU19"/>
      <selection pane="topRight" activeCell="O4" sqref="O1:O1048576"/>
      <selection pane="bottomLeft" activeCell="AH27" activeCellId="2" sqref="AY28:AY32 AA27:AC32 AH27:AJ32"/>
      <selection pane="bottomRight" activeCell="BR47" sqref="BR47"/>
    </sheetView>
  </sheetViews>
  <sheetFormatPr defaultRowHeight="15"/>
  <cols>
    <col min="1" max="1" width="3.7109375" style="11" customWidth="1"/>
    <col min="2" max="2" width="3.7109375" style="10" customWidth="1"/>
    <col min="3" max="3" width="23.85546875" style="11" customWidth="1"/>
    <col min="4" max="4" width="17" style="11" customWidth="1"/>
    <col min="5" max="5" width="44" style="11" customWidth="1"/>
    <col min="6" max="6" width="19" style="10" customWidth="1"/>
    <col min="7" max="7" width="44" style="11" customWidth="1"/>
    <col min="8" max="8" width="21" style="10" customWidth="1"/>
    <col min="9" max="10" width="5.7109375" style="11" customWidth="1"/>
    <col min="11" max="13" width="22.5703125" style="10" customWidth="1"/>
    <col min="14" max="14" width="5.7109375" style="11" customWidth="1"/>
    <col min="15" max="15" width="23.85546875" style="10" customWidth="1"/>
    <col min="16" max="16" width="5.7109375" style="11" customWidth="1"/>
    <col min="17" max="18" width="11.5703125" style="10" customWidth="1"/>
    <col min="19" max="22" width="11.5703125" style="11" customWidth="1"/>
    <col min="23" max="23" width="5.7109375" style="11" customWidth="1"/>
    <col min="24" max="25" width="11.5703125" style="10" customWidth="1"/>
    <col min="26" max="29" width="11.5703125" style="11" customWidth="1"/>
    <col min="30" max="30" width="5.7109375" style="11" customWidth="1"/>
    <col min="31" max="32" width="11.5703125" style="10" customWidth="1"/>
    <col min="33" max="36" width="11.5703125" style="11" customWidth="1"/>
    <col min="37" max="37" width="5.7109375" style="11" customWidth="1"/>
    <col min="38" max="39" width="11.5703125" style="10" customWidth="1"/>
    <col min="40" max="42" width="11.5703125" style="11" customWidth="1"/>
    <col min="43" max="43" width="5.7109375" style="11" customWidth="1"/>
    <col min="44" max="45" width="11.5703125" style="10" customWidth="1"/>
    <col min="46" max="49" width="11.5703125" style="11" customWidth="1"/>
    <col min="50" max="50" width="5.7109375" style="11" customWidth="1"/>
    <col min="51" max="51" width="23.85546875" style="10" customWidth="1"/>
    <col min="52" max="52" width="18.7109375" style="10" bestFit="1" customWidth="1"/>
    <col min="53" max="53" width="27" style="10" customWidth="1"/>
    <col min="54" max="55" width="27.42578125" style="10" customWidth="1"/>
    <col min="56" max="56" width="5.7109375" style="11" customWidth="1"/>
    <col min="57" max="57" width="23.85546875" style="10" customWidth="1"/>
    <col min="58" max="58" width="5.7109375" style="11" customWidth="1"/>
    <col min="59" max="59" width="9" style="10" customWidth="1"/>
    <col min="60" max="63" width="9.140625" style="10"/>
    <col min="64" max="64" width="5.7109375" style="11" customWidth="1"/>
    <col min="65" max="69" width="9.140625" style="11"/>
    <col min="70" max="70" width="5.7109375" style="11" customWidth="1"/>
    <col min="71" max="75" width="9.140625" style="10"/>
    <col min="76" max="76" width="5.7109375" style="11" customWidth="1"/>
    <col min="77" max="77" width="23.85546875" style="10" customWidth="1"/>
    <col min="78" max="78" width="5.7109375" style="11" customWidth="1"/>
    <col min="79" max="16384" width="9.140625" style="11"/>
  </cols>
  <sheetData>
    <row r="1" spans="2:78" ht="14.25" customHeight="1"/>
    <row r="2" spans="2:78" ht="14.25" customHeight="1"/>
    <row r="3" spans="2:78" ht="14.25" customHeight="1">
      <c r="AR3" s="68"/>
      <c r="AS3" s="68"/>
      <c r="AT3" s="71"/>
      <c r="AU3" s="71"/>
      <c r="AV3" s="71"/>
      <c r="AW3" s="71"/>
    </row>
    <row r="4" spans="2:78" ht="14.25" customHeight="1">
      <c r="X4" s="68"/>
      <c r="Y4" s="68"/>
      <c r="Z4" s="71"/>
      <c r="AA4" s="71"/>
      <c r="AB4" s="71"/>
      <c r="AC4" s="71"/>
      <c r="AR4" s="68"/>
      <c r="AS4" s="68"/>
      <c r="AT4" s="71"/>
      <c r="AU4" s="71"/>
      <c r="AV4" s="71"/>
      <c r="AW4" s="71"/>
      <c r="AY4" s="68"/>
      <c r="BE4" s="68"/>
    </row>
    <row r="5" spans="2:78" ht="14.25" customHeight="1">
      <c r="I5" s="35"/>
      <c r="K5" s="60" t="s">
        <v>173</v>
      </c>
      <c r="L5" s="33" t="str">
        <f>K5</f>
        <v>3 February 2014</v>
      </c>
      <c r="M5" s="33" t="str">
        <f>L5</f>
        <v>3 February 2014</v>
      </c>
      <c r="O5" s="14"/>
      <c r="P5" s="35"/>
      <c r="Q5" s="69"/>
      <c r="R5" s="69"/>
      <c r="S5" s="70" t="s">
        <v>117</v>
      </c>
      <c r="T5" s="69"/>
      <c r="U5" s="69"/>
      <c r="V5" s="69"/>
      <c r="W5" s="35"/>
      <c r="X5" s="69"/>
      <c r="Y5" s="69"/>
      <c r="Z5" s="70" t="s">
        <v>118</v>
      </c>
      <c r="AA5" s="70"/>
      <c r="AB5" s="70"/>
      <c r="AC5" s="70"/>
      <c r="AD5" s="35"/>
      <c r="AE5" s="69"/>
      <c r="AF5" s="70" t="s">
        <v>119</v>
      </c>
      <c r="AG5" s="70"/>
      <c r="AH5" s="72"/>
      <c r="AI5" s="72"/>
      <c r="AJ5" s="72"/>
      <c r="AK5" s="35"/>
      <c r="AL5" s="70"/>
      <c r="AM5" s="70"/>
      <c r="AN5" s="70" t="s">
        <v>138</v>
      </c>
      <c r="AO5" s="72"/>
      <c r="AP5" s="72"/>
      <c r="AQ5" s="35"/>
      <c r="AR5" s="70" t="s">
        <v>120</v>
      </c>
      <c r="AS5" s="70"/>
      <c r="AT5" s="70"/>
      <c r="AU5" s="72"/>
      <c r="AV5" s="72"/>
      <c r="AW5" s="72"/>
      <c r="AX5" s="35"/>
      <c r="AY5" s="69"/>
      <c r="AZ5" s="14" t="s">
        <v>123</v>
      </c>
      <c r="BA5" s="14" t="s">
        <v>124</v>
      </c>
      <c r="BB5" s="14" t="s">
        <v>126</v>
      </c>
      <c r="BC5" s="14" t="s">
        <v>128</v>
      </c>
      <c r="BD5" s="35"/>
      <c r="BE5" s="69"/>
      <c r="BF5" s="35"/>
      <c r="BG5" s="54" t="s">
        <v>139</v>
      </c>
      <c r="BH5" s="54"/>
      <c r="BI5" s="54"/>
      <c r="BJ5" s="55"/>
      <c r="BK5" s="55"/>
      <c r="BL5" s="35"/>
      <c r="BM5" s="54" t="s">
        <v>141</v>
      </c>
      <c r="BN5" s="54"/>
      <c r="BO5" s="54"/>
      <c r="BP5" s="55"/>
      <c r="BQ5" s="55"/>
      <c r="BR5" s="35"/>
      <c r="BS5" s="54" t="s">
        <v>140</v>
      </c>
      <c r="BT5" s="54"/>
      <c r="BU5" s="54"/>
      <c r="BV5" s="55"/>
      <c r="BW5" s="55"/>
      <c r="BX5" s="35"/>
      <c r="BY5" s="69"/>
      <c r="BZ5" s="35"/>
    </row>
    <row r="6" spans="2:78" s="12" customFormat="1" ht="40.5" customHeight="1">
      <c r="B6" s="16"/>
      <c r="C6" s="17"/>
      <c r="D6" s="18" t="s">
        <v>44</v>
      </c>
      <c r="E6" s="19" t="s">
        <v>38</v>
      </c>
      <c r="F6" s="19" t="s">
        <v>40</v>
      </c>
      <c r="G6" s="19" t="s">
        <v>39</v>
      </c>
      <c r="H6" s="19" t="s">
        <v>41</v>
      </c>
      <c r="I6" s="36"/>
      <c r="J6" s="11"/>
      <c r="K6" s="14" t="s">
        <v>116</v>
      </c>
      <c r="L6" s="23" t="s">
        <v>131</v>
      </c>
      <c r="M6" s="23" t="s">
        <v>135</v>
      </c>
      <c r="O6" s="68"/>
      <c r="P6" s="36"/>
      <c r="Q6" s="68">
        <v>2010</v>
      </c>
      <c r="R6" s="68">
        <v>2011</v>
      </c>
      <c r="S6" s="68">
        <v>2012</v>
      </c>
      <c r="T6" s="68">
        <v>2013</v>
      </c>
      <c r="U6" s="68">
        <v>2014</v>
      </c>
      <c r="V6" s="68">
        <v>2015</v>
      </c>
      <c r="W6" s="36"/>
      <c r="X6" s="68">
        <v>2010</v>
      </c>
      <c r="Y6" s="68">
        <v>2011</v>
      </c>
      <c r="Z6" s="68">
        <v>2012</v>
      </c>
      <c r="AA6" s="68">
        <v>2013</v>
      </c>
      <c r="AB6" s="68">
        <v>2014</v>
      </c>
      <c r="AC6" s="68">
        <v>2015</v>
      </c>
      <c r="AD6" s="36"/>
      <c r="AE6" s="68">
        <v>2010</v>
      </c>
      <c r="AF6" s="68">
        <v>2011</v>
      </c>
      <c r="AG6" s="68">
        <v>2012</v>
      </c>
      <c r="AH6" s="68">
        <v>2013</v>
      </c>
      <c r="AI6" s="68">
        <v>2014</v>
      </c>
      <c r="AJ6" s="68">
        <v>2015</v>
      </c>
      <c r="AK6" s="36"/>
      <c r="AL6" s="68">
        <v>2010</v>
      </c>
      <c r="AM6" s="68">
        <v>2011</v>
      </c>
      <c r="AN6" s="68">
        <v>2012</v>
      </c>
      <c r="AO6" s="68">
        <v>2013</v>
      </c>
      <c r="AP6" s="68">
        <v>2014</v>
      </c>
      <c r="AQ6" s="36"/>
      <c r="AR6" s="68">
        <v>2010</v>
      </c>
      <c r="AS6" s="68">
        <v>2011</v>
      </c>
      <c r="AT6" s="68">
        <v>2012</v>
      </c>
      <c r="AU6" s="68">
        <v>2013</v>
      </c>
      <c r="AV6" s="68">
        <v>2014</v>
      </c>
      <c r="AW6" s="68">
        <v>2015</v>
      </c>
      <c r="AX6" s="36"/>
      <c r="AY6" s="68"/>
      <c r="AZ6" s="14"/>
      <c r="BA6" s="14"/>
      <c r="BB6" s="14"/>
      <c r="BC6" s="14"/>
      <c r="BD6" s="36"/>
      <c r="BE6" s="68"/>
      <c r="BF6" s="36"/>
      <c r="BG6" s="47">
        <v>2010</v>
      </c>
      <c r="BH6" s="47">
        <v>2011</v>
      </c>
      <c r="BI6" s="47">
        <v>2012</v>
      </c>
      <c r="BJ6" s="47">
        <v>2013</v>
      </c>
      <c r="BK6" s="47">
        <v>2014</v>
      </c>
      <c r="BL6" s="36"/>
      <c r="BM6" s="47">
        <v>2010</v>
      </c>
      <c r="BN6" s="47">
        <v>2011</v>
      </c>
      <c r="BO6" s="47">
        <v>2012</v>
      </c>
      <c r="BP6" s="47">
        <v>2013</v>
      </c>
      <c r="BQ6" s="47">
        <v>2014</v>
      </c>
      <c r="BR6" s="36"/>
      <c r="BS6" s="47">
        <v>2010</v>
      </c>
      <c r="BT6" s="47">
        <v>2011</v>
      </c>
      <c r="BU6" s="47">
        <v>2012</v>
      </c>
      <c r="BV6" s="47">
        <v>2013</v>
      </c>
      <c r="BW6" s="47">
        <v>2014</v>
      </c>
      <c r="BX6" s="36"/>
      <c r="BY6" s="68"/>
      <c r="BZ6" s="36"/>
    </row>
    <row r="7" spans="2:78" ht="14.25" customHeight="1">
      <c r="B7" s="20"/>
      <c r="D7" s="10"/>
      <c r="E7" s="10"/>
      <c r="G7" s="10"/>
      <c r="I7" s="36"/>
      <c r="O7" s="68"/>
      <c r="P7" s="36"/>
      <c r="Q7" s="68"/>
      <c r="R7" s="68"/>
      <c r="S7" s="68"/>
      <c r="T7" s="68"/>
      <c r="U7" s="68"/>
      <c r="V7" s="68"/>
      <c r="W7" s="36"/>
      <c r="X7" s="68"/>
      <c r="Y7" s="68"/>
      <c r="Z7" s="68"/>
      <c r="AA7" s="68"/>
      <c r="AB7" s="68"/>
      <c r="AC7" s="68"/>
      <c r="AD7" s="36"/>
      <c r="AE7" s="68"/>
      <c r="AF7" s="68"/>
      <c r="AG7" s="68"/>
      <c r="AH7" s="68"/>
      <c r="AI7" s="68"/>
      <c r="AJ7" s="68"/>
      <c r="AK7" s="36"/>
      <c r="AL7" s="68"/>
      <c r="AM7" s="68"/>
      <c r="AN7" s="68"/>
      <c r="AO7" s="68"/>
      <c r="AP7" s="68"/>
      <c r="AQ7" s="36"/>
      <c r="AR7" s="68"/>
      <c r="AS7" s="68"/>
      <c r="AT7" s="68"/>
      <c r="AU7" s="68"/>
      <c r="AV7" s="68"/>
      <c r="AW7" s="68"/>
      <c r="AX7" s="36"/>
      <c r="AY7" s="68"/>
      <c r="BD7" s="36"/>
      <c r="BE7" s="68"/>
      <c r="BF7" s="36"/>
      <c r="BL7" s="36"/>
      <c r="BM7" s="10"/>
      <c r="BN7" s="10"/>
      <c r="BO7" s="10"/>
      <c r="BP7" s="10"/>
      <c r="BQ7" s="10"/>
      <c r="BR7" s="36"/>
      <c r="BX7" s="36"/>
      <c r="BY7" s="68"/>
      <c r="BZ7" s="36"/>
    </row>
    <row r="8" spans="2:78">
      <c r="B8" s="20">
        <v>1</v>
      </c>
      <c r="C8" s="12" t="s">
        <v>4</v>
      </c>
      <c r="D8" s="14" t="s">
        <v>21</v>
      </c>
      <c r="E8" s="14" t="s">
        <v>50</v>
      </c>
      <c r="F8" s="14" t="s">
        <v>51</v>
      </c>
      <c r="G8" s="14" t="s">
        <v>50</v>
      </c>
      <c r="H8" s="14" t="s">
        <v>52</v>
      </c>
      <c r="I8" s="36"/>
      <c r="K8" s="61">
        <v>0.61</v>
      </c>
      <c r="L8" s="56">
        <v>52800154</v>
      </c>
      <c r="M8" s="39">
        <f t="shared" ref="M8:M32" si="0">K8*(L8/1000000)</f>
        <v>32.208093939999998</v>
      </c>
      <c r="O8" s="69" t="str">
        <f t="shared" ref="O8:O32" si="1">C8</f>
        <v>FG EUROPE</v>
      </c>
      <c r="P8" s="36"/>
      <c r="Q8" s="66">
        <v>96.370999999999995</v>
      </c>
      <c r="R8" s="66">
        <v>99.724000000000004</v>
      </c>
      <c r="S8" s="66">
        <v>111.122</v>
      </c>
      <c r="T8" s="66">
        <v>105.31</v>
      </c>
      <c r="U8" s="66">
        <v>110.33</v>
      </c>
      <c r="V8" s="66">
        <v>112.53660000000001</v>
      </c>
      <c r="W8" s="49"/>
      <c r="X8" s="66">
        <v>11.766999999999999</v>
      </c>
      <c r="Y8" s="66">
        <v>11.574</v>
      </c>
      <c r="Z8" s="66">
        <v>15.972000000000001</v>
      </c>
      <c r="AA8" s="66">
        <v>9.5094929999999991</v>
      </c>
      <c r="AB8" s="66">
        <v>9.984865000000001</v>
      </c>
      <c r="AC8" s="66">
        <v>10.184562300000001</v>
      </c>
      <c r="AD8" s="49"/>
      <c r="AE8" s="66">
        <v>3.4630000000000001</v>
      </c>
      <c r="AF8" s="66">
        <v>4.1719999999999997</v>
      </c>
      <c r="AG8" s="66">
        <v>4.7919999999999998</v>
      </c>
      <c r="AH8" s="66">
        <v>3.85</v>
      </c>
      <c r="AI8" s="66">
        <v>4.08</v>
      </c>
      <c r="AJ8" s="66">
        <v>4.2</v>
      </c>
      <c r="AK8" s="49"/>
      <c r="AL8" s="66">
        <v>6.5586929916908954E-2</v>
      </c>
      <c r="AM8" s="66">
        <v>7.9014921054965104E-2</v>
      </c>
      <c r="AN8" s="66">
        <v>9.0757311048751857E-2</v>
      </c>
      <c r="AO8" s="66">
        <v>0.10607069062715234</v>
      </c>
      <c r="AP8" s="66">
        <v>0.11321388869907463</v>
      </c>
      <c r="AQ8" s="49"/>
      <c r="AR8" s="66">
        <v>28.552</v>
      </c>
      <c r="AS8" s="66">
        <v>31.158000000000001</v>
      </c>
      <c r="AT8" s="66">
        <v>35.22</v>
      </c>
      <c r="AU8" s="66">
        <v>39.07</v>
      </c>
      <c r="AV8" s="66">
        <v>43.15</v>
      </c>
      <c r="AW8" s="66">
        <v>47.35</v>
      </c>
      <c r="AX8" s="36"/>
      <c r="AY8" s="69" t="str">
        <f>C8</f>
        <v>FG EUROPE</v>
      </c>
      <c r="AZ8" s="59" t="str">
        <f>$K$5</f>
        <v>3 February 2014</v>
      </c>
      <c r="BA8" s="1" t="s">
        <v>125</v>
      </c>
      <c r="BB8" s="1" t="s">
        <v>127</v>
      </c>
      <c r="BC8" s="34">
        <v>302103219557</v>
      </c>
      <c r="BD8" s="36"/>
      <c r="BE8" s="69" t="str">
        <f>AY8</f>
        <v>FG EUROPE</v>
      </c>
      <c r="BF8" s="36"/>
      <c r="BG8" s="53">
        <f>$M$8/AE8</f>
        <v>9.3006335373953206</v>
      </c>
      <c r="BH8" s="53">
        <f t="shared" ref="BH8:BK8" si="2">$M$8/AF8</f>
        <v>7.7200608676893578</v>
      </c>
      <c r="BI8" s="53">
        <f t="shared" si="2"/>
        <v>6.7212216068447415</v>
      </c>
      <c r="BJ8" s="53">
        <f t="shared" si="2"/>
        <v>8.3657386857142857</v>
      </c>
      <c r="BK8" s="53">
        <f t="shared" si="2"/>
        <v>7.8941406715686266</v>
      </c>
      <c r="BL8" s="36"/>
      <c r="BM8" s="53">
        <f>$M$8/Q8</f>
        <v>0.33420939847049425</v>
      </c>
      <c r="BN8" s="53">
        <f t="shared" ref="BN8:BQ8" si="3">$M$8/R8</f>
        <v>0.32297234306686451</v>
      </c>
      <c r="BO8" s="53">
        <f t="shared" si="3"/>
        <v>0.28984444070481091</v>
      </c>
      <c r="BP8" s="53">
        <f t="shared" si="3"/>
        <v>0.30584079327699171</v>
      </c>
      <c r="BQ8" s="53">
        <f t="shared" si="3"/>
        <v>0.29192507876370888</v>
      </c>
      <c r="BR8" s="36"/>
      <c r="BS8" s="53">
        <f>$M$8/AR8</f>
        <v>1.1280503621462594</v>
      </c>
      <c r="BT8" s="53">
        <f t="shared" ref="BT8:BW8" si="4">$M$8/AS8</f>
        <v>1.0337022254316708</v>
      </c>
      <c r="BU8" s="53">
        <f t="shared" si="4"/>
        <v>0.91448307609312884</v>
      </c>
      <c r="BV8" s="53">
        <f t="shared" si="4"/>
        <v>0.82436892603020218</v>
      </c>
      <c r="BW8" s="53">
        <f t="shared" si="4"/>
        <v>0.74642164403244493</v>
      </c>
      <c r="BX8" s="36"/>
      <c r="BY8" s="69" t="str">
        <f>BE8</f>
        <v>FG EUROPE</v>
      </c>
      <c r="BZ8" s="36"/>
    </row>
    <row r="9" spans="2:78">
      <c r="B9" s="10">
        <f>B8+1</f>
        <v>2</v>
      </c>
      <c r="C9" s="22" t="s">
        <v>174</v>
      </c>
      <c r="D9" s="14" t="s">
        <v>34</v>
      </c>
      <c r="E9" s="23" t="s">
        <v>98</v>
      </c>
      <c r="F9" s="27" t="s">
        <v>100</v>
      </c>
      <c r="G9" s="23" t="s">
        <v>98</v>
      </c>
      <c r="H9" s="23" t="s">
        <v>99</v>
      </c>
      <c r="I9" s="36"/>
      <c r="K9" s="61">
        <v>23.8</v>
      </c>
      <c r="L9" s="56">
        <v>66948210</v>
      </c>
      <c r="M9" s="39">
        <f t="shared" ref="M9:M26" si="5">K9*(L9/1000000)</f>
        <v>1593.3673980000001</v>
      </c>
      <c r="N9" s="26"/>
      <c r="O9" s="69" t="str">
        <f t="shared" ref="O9:O26" si="6">C9</f>
        <v>FF GROUP (FOLLI FOLLIE)</v>
      </c>
      <c r="P9" s="36"/>
      <c r="Q9" s="66">
        <v>989.60091699999998</v>
      </c>
      <c r="R9" s="66">
        <v>1021.4172160000001</v>
      </c>
      <c r="S9" s="66">
        <v>1110.03</v>
      </c>
      <c r="T9" s="66">
        <v>850</v>
      </c>
      <c r="U9" s="66">
        <v>900</v>
      </c>
      <c r="V9" s="66">
        <v>980</v>
      </c>
      <c r="W9" s="36"/>
      <c r="X9" s="66">
        <v>193.347983</v>
      </c>
      <c r="Y9" s="66">
        <v>198.748243</v>
      </c>
      <c r="Z9" s="66">
        <v>212.82</v>
      </c>
      <c r="AA9" s="66">
        <v>157</v>
      </c>
      <c r="AB9" s="66">
        <v>170</v>
      </c>
      <c r="AC9" s="66">
        <v>180</v>
      </c>
      <c r="AD9" s="36"/>
      <c r="AE9" s="66">
        <v>99.246442000000002</v>
      </c>
      <c r="AF9" s="66">
        <v>89.519000000000005</v>
      </c>
      <c r="AG9" s="66">
        <v>93.625</v>
      </c>
      <c r="AH9" s="66">
        <v>280</v>
      </c>
      <c r="AI9" s="66">
        <v>110</v>
      </c>
      <c r="AJ9" s="66">
        <v>130</v>
      </c>
      <c r="AK9" s="36"/>
      <c r="AL9" s="66">
        <f>AE9/($L$9/1000000)</f>
        <v>1.4824360800684588</v>
      </c>
      <c r="AM9" s="66">
        <f t="shared" ref="AM9:AP9" si="7">AF9/($L$9/1000000)</f>
        <v>1.3371380653791938</v>
      </c>
      <c r="AN9" s="66">
        <f t="shared" si="7"/>
        <v>1.398469055408651</v>
      </c>
      <c r="AO9" s="66">
        <f t="shared" si="7"/>
        <v>4.1823373619697968</v>
      </c>
      <c r="AP9" s="66">
        <f t="shared" si="7"/>
        <v>1.6430611064881346</v>
      </c>
      <c r="AQ9" s="36"/>
      <c r="AR9" s="66">
        <v>529.17355899999995</v>
      </c>
      <c r="AS9" s="66">
        <v>721.377972</v>
      </c>
      <c r="AT9" s="66">
        <v>804.67700000000002</v>
      </c>
      <c r="AU9" s="66">
        <v>1150</v>
      </c>
      <c r="AV9" s="66">
        <v>1200</v>
      </c>
      <c r="AW9" s="66">
        <v>1250</v>
      </c>
      <c r="AX9" s="36"/>
      <c r="AY9" s="69" t="str">
        <f>C9</f>
        <v>FF GROUP (FOLLI FOLLIE)</v>
      </c>
      <c r="AZ9" s="59" t="str">
        <f t="shared" ref="AZ9:AZ32" si="8">$K$5</f>
        <v>3 February 2014</v>
      </c>
      <c r="BA9" s="1" t="s">
        <v>136</v>
      </c>
      <c r="BB9" s="1" t="s">
        <v>137</v>
      </c>
      <c r="BC9" s="34">
        <v>302103219557</v>
      </c>
      <c r="BD9" s="36"/>
      <c r="BE9" s="69" t="str">
        <f>AY9</f>
        <v>FF GROUP (FOLLI FOLLIE)</v>
      </c>
      <c r="BF9" s="36"/>
      <c r="BG9" s="53">
        <f>$M$9/AE9</f>
        <v>16.054655118014207</v>
      </c>
      <c r="BH9" s="53">
        <f t="shared" ref="BH9:BK9" si="9">$M$9/AF9</f>
        <v>17.799209084105051</v>
      </c>
      <c r="BI9" s="53">
        <f t="shared" si="9"/>
        <v>17.018610392523364</v>
      </c>
      <c r="BJ9" s="53">
        <f t="shared" si="9"/>
        <v>5.6905978500000005</v>
      </c>
      <c r="BK9" s="53">
        <f t="shared" si="9"/>
        <v>14.485158163636365</v>
      </c>
      <c r="BL9" s="36"/>
      <c r="BM9" s="53">
        <f>$M$9/Q9</f>
        <v>1.6101110767260942</v>
      </c>
      <c r="BN9" s="53">
        <f t="shared" ref="BN9:BQ9" si="10">$M$9/R9</f>
        <v>1.5599574522934221</v>
      </c>
      <c r="BO9" s="53">
        <f t="shared" si="10"/>
        <v>1.4354273289911084</v>
      </c>
      <c r="BP9" s="53">
        <f t="shared" si="10"/>
        <v>1.87454988</v>
      </c>
      <c r="BQ9" s="53">
        <f t="shared" si="10"/>
        <v>1.7704082200000002</v>
      </c>
      <c r="BR9" s="36"/>
      <c r="BS9" s="53">
        <f>$M$9/AR9</f>
        <v>3.0110487776657795</v>
      </c>
      <c r="BT9" s="53">
        <f t="shared" ref="BT9:BW9" si="11">$M$9/AS9</f>
        <v>2.208782995663749</v>
      </c>
      <c r="BU9" s="53">
        <f t="shared" si="11"/>
        <v>1.9801328955593362</v>
      </c>
      <c r="BV9" s="53">
        <f t="shared" si="11"/>
        <v>1.3855368678260871</v>
      </c>
      <c r="BW9" s="53">
        <f t="shared" si="11"/>
        <v>1.3278061650000001</v>
      </c>
      <c r="BX9" s="36"/>
      <c r="BY9" s="69" t="str">
        <f t="shared" ref="BY9:BY32" si="12">BE9</f>
        <v>FF GROUP (FOLLI FOLLIE)</v>
      </c>
      <c r="BZ9" s="36"/>
    </row>
    <row r="10" spans="2:78">
      <c r="B10" s="10">
        <f t="shared" ref="B10:B32" si="13">B9+1</f>
        <v>3</v>
      </c>
      <c r="C10" s="22" t="s">
        <v>16</v>
      </c>
      <c r="D10" s="14" t="s">
        <v>36</v>
      </c>
      <c r="E10" s="23" t="s">
        <v>105</v>
      </c>
      <c r="F10" s="23" t="s">
        <v>106</v>
      </c>
      <c r="G10" s="23" t="s">
        <v>107</v>
      </c>
      <c r="H10" s="23" t="s">
        <v>108</v>
      </c>
      <c r="I10" s="36"/>
      <c r="K10" s="61">
        <v>4.25</v>
      </c>
      <c r="L10" s="56">
        <v>50992322</v>
      </c>
      <c r="M10" s="39">
        <f>K10*(L10/1000000)</f>
        <v>216.71736850000002</v>
      </c>
      <c r="N10" s="26"/>
      <c r="O10" s="69" t="str">
        <f t="shared" si="6"/>
        <v>FOURLIS</v>
      </c>
      <c r="P10" s="36"/>
      <c r="Q10" s="66">
        <v>638.15</v>
      </c>
      <c r="R10" s="66">
        <v>438.24900000000002</v>
      </c>
      <c r="S10" s="66">
        <v>420.25</v>
      </c>
      <c r="T10" s="66">
        <v>385</v>
      </c>
      <c r="U10" s="66">
        <v>390</v>
      </c>
      <c r="V10" s="66">
        <v>400</v>
      </c>
      <c r="W10" s="36"/>
      <c r="X10" s="66">
        <v>46.65</v>
      </c>
      <c r="Y10" s="66">
        <v>27.97</v>
      </c>
      <c r="Z10" s="66">
        <v>20.100000000000001</v>
      </c>
      <c r="AA10" s="66">
        <v>18</v>
      </c>
      <c r="AB10" s="66">
        <v>19</v>
      </c>
      <c r="AC10" s="66">
        <v>20</v>
      </c>
      <c r="AD10" s="36"/>
      <c r="AE10" s="66">
        <v>15.295999999999999</v>
      </c>
      <c r="AF10" s="66">
        <v>1.776</v>
      </c>
      <c r="AG10" s="66">
        <v>-10.92</v>
      </c>
      <c r="AH10" s="66">
        <v>-9</v>
      </c>
      <c r="AI10" s="66">
        <v>-8</v>
      </c>
      <c r="AJ10" s="66">
        <v>-7</v>
      </c>
      <c r="AK10" s="36"/>
      <c r="AL10" s="66">
        <f>AE10/($L$10/1000000)</f>
        <v>0.29996672832431515</v>
      </c>
      <c r="AM10" s="66">
        <f t="shared" ref="AM10:AP10" si="14">AF10/($L$10/1000000)</f>
        <v>3.4828772849371324E-2</v>
      </c>
      <c r="AN10" s="66">
        <f t="shared" si="14"/>
        <v>-0.21414988711437771</v>
      </c>
      <c r="AO10" s="66">
        <f t="shared" si="14"/>
        <v>-0.17649715970965196</v>
      </c>
      <c r="AP10" s="66">
        <f t="shared" si="14"/>
        <v>-0.15688636418635732</v>
      </c>
      <c r="AQ10" s="36"/>
      <c r="AR10" s="66">
        <v>187.95699999999999</v>
      </c>
      <c r="AS10" s="66">
        <v>187.79900000000001</v>
      </c>
      <c r="AT10" s="66">
        <v>176.88</v>
      </c>
      <c r="AU10" s="66">
        <v>168</v>
      </c>
      <c r="AV10" s="66">
        <v>160</v>
      </c>
      <c r="AW10" s="66">
        <v>155</v>
      </c>
      <c r="AX10" s="36"/>
      <c r="AY10" s="69" t="str">
        <f t="shared" ref="AY10:AY11" si="15">C10</f>
        <v>FOURLIS</v>
      </c>
      <c r="AZ10" s="59" t="str">
        <f t="shared" si="8"/>
        <v>3 February 2014</v>
      </c>
      <c r="BA10" s="1" t="s">
        <v>136</v>
      </c>
      <c r="BB10" s="1" t="s">
        <v>137</v>
      </c>
      <c r="BC10" s="34">
        <v>302103219557</v>
      </c>
      <c r="BD10" s="36"/>
      <c r="BE10" s="69" t="str">
        <f t="shared" ref="BE10:BE11" si="16">AY10</f>
        <v>FOURLIS</v>
      </c>
      <c r="BF10" s="36"/>
      <c r="BG10" s="53">
        <f>$M$10/AE10</f>
        <v>14.168238003399583</v>
      </c>
      <c r="BH10" s="53">
        <f t="shared" ref="BH10:BK10" si="17">$M$10/AF10</f>
        <v>122.02554532657659</v>
      </c>
      <c r="BI10" s="53">
        <f t="shared" si="17"/>
        <v>-19.845912866300367</v>
      </c>
      <c r="BJ10" s="53">
        <f t="shared" si="17"/>
        <v>-24.079707611111115</v>
      </c>
      <c r="BK10" s="53">
        <f t="shared" si="17"/>
        <v>-27.089671062500003</v>
      </c>
      <c r="BL10" s="36"/>
      <c r="BM10" s="53">
        <f>$M$10/Q10</f>
        <v>0.33960255190785871</v>
      </c>
      <c r="BN10" s="53">
        <f t="shared" ref="BN10:BQ10" si="18">$M$10/R10</f>
        <v>0.49450738849375586</v>
      </c>
      <c r="BO10" s="53">
        <f t="shared" si="18"/>
        <v>0.51568677810826891</v>
      </c>
      <c r="BP10" s="53">
        <f t="shared" si="18"/>
        <v>0.56290225584415587</v>
      </c>
      <c r="BQ10" s="53">
        <f t="shared" si="18"/>
        <v>0.55568556025641036</v>
      </c>
      <c r="BR10" s="36"/>
      <c r="BS10" s="53">
        <f>$M$10/AR10</f>
        <v>1.1530156817782793</v>
      </c>
      <c r="BT10" s="53">
        <f t="shared" ref="BT10:BW10" si="19">$M$10/AS10</f>
        <v>1.1539857427355844</v>
      </c>
      <c r="BU10" s="53">
        <f t="shared" si="19"/>
        <v>1.2252225718000906</v>
      </c>
      <c r="BV10" s="53">
        <f t="shared" si="19"/>
        <v>1.289984336309524</v>
      </c>
      <c r="BW10" s="53">
        <f t="shared" si="19"/>
        <v>1.3544835531250001</v>
      </c>
      <c r="BX10" s="36"/>
      <c r="BY10" s="69" t="str">
        <f t="shared" si="12"/>
        <v>FOURLIS</v>
      </c>
      <c r="BZ10" s="36"/>
    </row>
    <row r="11" spans="2:78">
      <c r="B11" s="10">
        <f t="shared" si="13"/>
        <v>4</v>
      </c>
      <c r="C11" s="22" t="s">
        <v>9</v>
      </c>
      <c r="D11" s="14" t="s">
        <v>25</v>
      </c>
      <c r="E11" s="23" t="s">
        <v>111</v>
      </c>
      <c r="F11" s="14" t="s">
        <v>71</v>
      </c>
      <c r="G11" s="14" t="s">
        <v>69</v>
      </c>
      <c r="H11" s="14" t="s">
        <v>70</v>
      </c>
      <c r="I11" s="36"/>
      <c r="K11" s="61">
        <v>1.59</v>
      </c>
      <c r="L11" s="56">
        <v>29546360</v>
      </c>
      <c r="M11" s="39">
        <f t="shared" si="5"/>
        <v>46.978712399999999</v>
      </c>
      <c r="O11" s="69" t="str">
        <f t="shared" si="6"/>
        <v>HELLENIC CABLES</v>
      </c>
      <c r="P11" s="36"/>
      <c r="Q11" s="66">
        <v>351.88398100000001</v>
      </c>
      <c r="R11" s="66">
        <v>414.59344599999997</v>
      </c>
      <c r="S11" s="66">
        <v>439.34</v>
      </c>
      <c r="T11" s="66">
        <v>370</v>
      </c>
      <c r="U11" s="66">
        <v>380</v>
      </c>
      <c r="V11" s="66">
        <v>400</v>
      </c>
      <c r="W11" s="36"/>
      <c r="X11" s="66">
        <v>13.224328</v>
      </c>
      <c r="Y11" s="66">
        <v>20.850207000000001</v>
      </c>
      <c r="Z11" s="66">
        <v>10.7</v>
      </c>
      <c r="AA11" s="66">
        <v>8</v>
      </c>
      <c r="AB11" s="66">
        <v>9</v>
      </c>
      <c r="AC11" s="66">
        <v>10</v>
      </c>
      <c r="AD11" s="36"/>
      <c r="AE11" s="66">
        <v>9.3357999999999997E-2</v>
      </c>
      <c r="AF11" s="66">
        <v>1.7546010000000001</v>
      </c>
      <c r="AG11" s="66">
        <v>-12.09</v>
      </c>
      <c r="AH11" s="66">
        <v>-13</v>
      </c>
      <c r="AI11" s="66">
        <v>-10</v>
      </c>
      <c r="AJ11" s="66">
        <v>-5</v>
      </c>
      <c r="AK11" s="36"/>
      <c r="AL11" s="66">
        <f>AE11/($L$11/1000000)</f>
        <v>3.1597123977369799E-3</v>
      </c>
      <c r="AM11" s="66">
        <f t="shared" ref="AM11:AP11" si="20">AF11/($L$11/1000000)</f>
        <v>5.9384675472714747E-2</v>
      </c>
      <c r="AN11" s="66">
        <f t="shared" si="20"/>
        <v>-0.40918745997814959</v>
      </c>
      <c r="AO11" s="66">
        <f t="shared" si="20"/>
        <v>-0.43998651610553718</v>
      </c>
      <c r="AP11" s="66">
        <f t="shared" si="20"/>
        <v>-0.33845116623502863</v>
      </c>
      <c r="AQ11" s="36"/>
      <c r="AR11" s="66">
        <v>103.947293</v>
      </c>
      <c r="AS11" s="66">
        <v>115.295816</v>
      </c>
      <c r="AT11" s="66">
        <v>102.961</v>
      </c>
      <c r="AU11" s="66">
        <v>90</v>
      </c>
      <c r="AV11" s="66">
        <v>82</v>
      </c>
      <c r="AW11" s="66">
        <v>78</v>
      </c>
      <c r="AX11" s="36"/>
      <c r="AY11" s="69" t="str">
        <f t="shared" si="15"/>
        <v>HELLENIC CABLES</v>
      </c>
      <c r="AZ11" s="59" t="str">
        <f t="shared" si="8"/>
        <v>3 February 2014</v>
      </c>
      <c r="BA11" s="1" t="s">
        <v>136</v>
      </c>
      <c r="BB11" s="1" t="s">
        <v>137</v>
      </c>
      <c r="BC11" s="34">
        <v>302103219557</v>
      </c>
      <c r="BD11" s="36"/>
      <c r="BE11" s="69" t="str">
        <f t="shared" si="16"/>
        <v>HELLENIC CABLES</v>
      </c>
      <c r="BF11" s="36"/>
      <c r="BG11" s="53">
        <f>$M$11/AE11</f>
        <v>503.21035583452948</v>
      </c>
      <c r="BH11" s="53">
        <f t="shared" ref="BH11:BK11" si="21">$M$11/AF11</f>
        <v>26.774584307201465</v>
      </c>
      <c r="BI11" s="53">
        <f t="shared" si="21"/>
        <v>-3.8857495781637716</v>
      </c>
      <c r="BJ11" s="53">
        <f t="shared" si="21"/>
        <v>-3.6137471076923076</v>
      </c>
      <c r="BK11" s="53">
        <f t="shared" si="21"/>
        <v>-4.6978712399999996</v>
      </c>
      <c r="BL11" s="36"/>
      <c r="BM11" s="53">
        <f>$M$11/Q11</f>
        <v>0.1335062547220642</v>
      </c>
      <c r="BN11" s="53">
        <f t="shared" ref="BN11:BQ11" si="22">$M$11/R11</f>
        <v>0.11331272323103729</v>
      </c>
      <c r="BO11" s="53">
        <f t="shared" si="22"/>
        <v>0.10693019620339601</v>
      </c>
      <c r="BP11" s="53">
        <f t="shared" si="22"/>
        <v>0.12696949297297297</v>
      </c>
      <c r="BQ11" s="53">
        <f t="shared" si="22"/>
        <v>0.12362819052631578</v>
      </c>
      <c r="BR11" s="36"/>
      <c r="BS11" s="53">
        <f>$M$11/AR11</f>
        <v>0.45194743455223985</v>
      </c>
      <c r="BT11" s="53">
        <f t="shared" ref="BT11:BW11" si="23">$M$11/AS11</f>
        <v>0.40746242170661245</v>
      </c>
      <c r="BU11" s="53">
        <f t="shared" si="23"/>
        <v>0.45627676887365121</v>
      </c>
      <c r="BV11" s="53">
        <f t="shared" si="23"/>
        <v>0.52198569333333333</v>
      </c>
      <c r="BW11" s="53">
        <f t="shared" si="23"/>
        <v>0.57291112682926826</v>
      </c>
      <c r="BX11" s="36"/>
      <c r="BY11" s="69" t="str">
        <f t="shared" si="12"/>
        <v>HELLENIC CABLES</v>
      </c>
      <c r="BZ11" s="36"/>
    </row>
    <row r="12" spans="2:78">
      <c r="B12" s="10">
        <f t="shared" si="13"/>
        <v>5</v>
      </c>
      <c r="C12" s="22" t="s">
        <v>133</v>
      </c>
      <c r="D12" s="14" t="s">
        <v>31</v>
      </c>
      <c r="E12" s="23" t="s">
        <v>89</v>
      </c>
      <c r="F12" s="23" t="s">
        <v>91</v>
      </c>
      <c r="G12" s="23" t="s">
        <v>89</v>
      </c>
      <c r="H12" s="23" t="s">
        <v>90</v>
      </c>
      <c r="I12" s="36"/>
      <c r="K12" s="61">
        <v>7.25</v>
      </c>
      <c r="L12" s="56">
        <v>305635185</v>
      </c>
      <c r="M12" s="39">
        <f t="shared" si="5"/>
        <v>2215.85509125</v>
      </c>
      <c r="O12" s="69" t="str">
        <f t="shared" si="6"/>
        <v>HEL. PETROLEUM (ELPE)</v>
      </c>
      <c r="P12" s="36"/>
      <c r="Q12" s="66">
        <v>8476.8050000000003</v>
      </c>
      <c r="R12" s="66">
        <v>9307.5820000000003</v>
      </c>
      <c r="S12" s="66">
        <v>10468.870000000001</v>
      </c>
      <c r="T12" s="66">
        <v>8898.5395000000008</v>
      </c>
      <c r="U12" s="66">
        <v>8446</v>
      </c>
      <c r="V12" s="66">
        <v>9070.6</v>
      </c>
      <c r="W12" s="49"/>
      <c r="X12" s="66">
        <v>496.84699999999998</v>
      </c>
      <c r="Y12" s="66">
        <v>330.88900000000001</v>
      </c>
      <c r="Z12" s="66">
        <v>298.28300000000002</v>
      </c>
      <c r="AA12" s="66">
        <v>50</v>
      </c>
      <c r="AB12" s="66">
        <v>51.2</v>
      </c>
      <c r="AC12" s="66">
        <v>57.32</v>
      </c>
      <c r="AD12" s="49"/>
      <c r="AE12" s="66">
        <v>155.773</v>
      </c>
      <c r="AF12" s="66">
        <v>114.15</v>
      </c>
      <c r="AG12" s="66">
        <v>84.191000000000003</v>
      </c>
      <c r="AH12" s="66">
        <v>-280</v>
      </c>
      <c r="AI12" s="66">
        <v>-40</v>
      </c>
      <c r="AJ12" s="66">
        <v>35</v>
      </c>
      <c r="AK12" s="49"/>
      <c r="AL12" s="66">
        <v>0.50966972274478151</v>
      </c>
      <c r="AM12" s="66">
        <v>0.37348448608755569</v>
      </c>
      <c r="AN12" s="66">
        <v>0.27546239481557078</v>
      </c>
      <c r="AO12" s="66">
        <v>0.33704784611104249</v>
      </c>
      <c r="AP12" s="66">
        <v>0.37786223372605154</v>
      </c>
      <c r="AQ12" s="49"/>
      <c r="AR12" s="66">
        <v>2386.884</v>
      </c>
      <c r="AS12" s="66">
        <v>2397.5970000000002</v>
      </c>
      <c r="AT12" s="66">
        <v>2373.5300000000002</v>
      </c>
      <c r="AU12" s="66">
        <v>2093.5300000000002</v>
      </c>
      <c r="AV12" s="66">
        <v>2053.5300000000002</v>
      </c>
      <c r="AW12" s="66">
        <v>2088.5300000000002</v>
      </c>
      <c r="AX12" s="36"/>
      <c r="AY12" s="69" t="str">
        <f>C12</f>
        <v>HEL. PETROLEUM (ELPE)</v>
      </c>
      <c r="AZ12" s="59" t="str">
        <f t="shared" si="8"/>
        <v>3 February 2014</v>
      </c>
      <c r="BA12" s="1" t="s">
        <v>125</v>
      </c>
      <c r="BB12" s="1" t="s">
        <v>127</v>
      </c>
      <c r="BC12" s="34">
        <v>302103219557</v>
      </c>
      <c r="BD12" s="36"/>
      <c r="BE12" s="69" t="str">
        <f>AY12</f>
        <v>HEL. PETROLEUM (ELPE)</v>
      </c>
      <c r="BF12" s="36"/>
      <c r="BG12" s="53">
        <f>$M$12/AE12</f>
        <v>14.224898353694158</v>
      </c>
      <c r="BH12" s="53">
        <f t="shared" ref="BH12:BK12" si="24">$M$12/AF12</f>
        <v>19.411783541392904</v>
      </c>
      <c r="BI12" s="53">
        <f t="shared" si="24"/>
        <v>26.319382015298547</v>
      </c>
      <c r="BJ12" s="53">
        <f t="shared" si="24"/>
        <v>-7.9137681830357138</v>
      </c>
      <c r="BK12" s="53">
        <f t="shared" si="24"/>
        <v>-55.396377281249997</v>
      </c>
      <c r="BL12" s="36"/>
      <c r="BM12" s="53">
        <f>$M$12/Q12</f>
        <v>0.26140215461485783</v>
      </c>
      <c r="BN12" s="53">
        <f t="shared" ref="BN12:BQ12" si="25">$M$12/R12</f>
        <v>0.23806989734283296</v>
      </c>
      <c r="BO12" s="53">
        <f t="shared" si="25"/>
        <v>0.21166134370280648</v>
      </c>
      <c r="BP12" s="53">
        <f t="shared" si="25"/>
        <v>0.24901334553271351</v>
      </c>
      <c r="BQ12" s="53">
        <f t="shared" si="25"/>
        <v>0.26235556372839214</v>
      </c>
      <c r="BR12" s="36"/>
      <c r="BS12" s="53">
        <f>$M$12/AR12</f>
        <v>0.92834636758635947</v>
      </c>
      <c r="BT12" s="53">
        <f t="shared" ref="BT12:BW12" si="26">$M$12/AS12</f>
        <v>0.92419830824362881</v>
      </c>
      <c r="BU12" s="53">
        <f t="shared" si="26"/>
        <v>0.93356944772132633</v>
      </c>
      <c r="BV12" s="53">
        <f t="shared" si="26"/>
        <v>1.0584300636962449</v>
      </c>
      <c r="BW12" s="53">
        <f t="shared" si="26"/>
        <v>1.0790468565104965</v>
      </c>
      <c r="BX12" s="36"/>
      <c r="BY12" s="69" t="str">
        <f t="shared" si="12"/>
        <v>HEL. PETROLEUM (ELPE)</v>
      </c>
      <c r="BZ12" s="36"/>
    </row>
    <row r="13" spans="2:78">
      <c r="B13" s="10">
        <f t="shared" si="13"/>
        <v>6</v>
      </c>
      <c r="C13" s="22" t="s">
        <v>11</v>
      </c>
      <c r="D13" s="25" t="s">
        <v>27</v>
      </c>
      <c r="E13" s="25" t="s">
        <v>75</v>
      </c>
      <c r="F13" s="25" t="s">
        <v>112</v>
      </c>
      <c r="G13" s="25" t="s">
        <v>75</v>
      </c>
      <c r="H13" s="25" t="s">
        <v>76</v>
      </c>
      <c r="I13" s="36"/>
      <c r="K13" s="61">
        <v>1.66</v>
      </c>
      <c r="L13" s="56">
        <v>53155053</v>
      </c>
      <c r="M13" s="39">
        <f t="shared" si="5"/>
        <v>88.237387979999994</v>
      </c>
      <c r="N13" s="40"/>
      <c r="O13" s="69" t="str">
        <f t="shared" si="6"/>
        <v>IASO</v>
      </c>
      <c r="P13" s="36"/>
      <c r="Q13" s="66">
        <v>149.07095000000001</v>
      </c>
      <c r="R13" s="66">
        <v>124.367193</v>
      </c>
      <c r="S13" s="66">
        <v>124.14</v>
      </c>
      <c r="T13" s="66">
        <v>125</v>
      </c>
      <c r="U13" s="66">
        <v>126</v>
      </c>
      <c r="V13" s="66">
        <v>127</v>
      </c>
      <c r="W13" s="36"/>
      <c r="X13" s="66">
        <v>19.285926</v>
      </c>
      <c r="Y13" s="66">
        <v>20.130265000000001</v>
      </c>
      <c r="Z13" s="66">
        <v>24.6</v>
      </c>
      <c r="AA13" s="66">
        <v>34</v>
      </c>
      <c r="AB13" s="66">
        <v>35</v>
      </c>
      <c r="AC13" s="66">
        <v>35</v>
      </c>
      <c r="AD13" s="36"/>
      <c r="AE13" s="66">
        <v>-3.6665999999999997E-2</v>
      </c>
      <c r="AF13" s="66">
        <v>-0.22763600000000001</v>
      </c>
      <c r="AG13" s="66">
        <v>-32.35</v>
      </c>
      <c r="AH13" s="66">
        <v>9</v>
      </c>
      <c r="AI13" s="66">
        <v>10</v>
      </c>
      <c r="AJ13" s="66">
        <v>11</v>
      </c>
      <c r="AK13" s="36"/>
      <c r="AL13" s="66">
        <f>AE13/($L$13/1000000)</f>
        <v>-6.8979331090122313E-4</v>
      </c>
      <c r="AM13" s="66">
        <f t="shared" ref="AM13:AP13" si="27">AF13/($L$13/1000000)</f>
        <v>-4.2824903212870464E-3</v>
      </c>
      <c r="AN13" s="66">
        <f t="shared" si="27"/>
        <v>-0.60859689106132586</v>
      </c>
      <c r="AO13" s="66">
        <f t="shared" si="27"/>
        <v>0.16931598205724674</v>
      </c>
      <c r="AP13" s="66">
        <f t="shared" si="27"/>
        <v>0.18812886895249639</v>
      </c>
      <c r="AQ13" s="36"/>
      <c r="AR13" s="66">
        <v>129.420286</v>
      </c>
      <c r="AS13" s="66">
        <v>129.09230500000001</v>
      </c>
      <c r="AT13" s="66">
        <v>96.742000000000004</v>
      </c>
      <c r="AU13" s="66">
        <v>105</v>
      </c>
      <c r="AV13" s="66">
        <v>112</v>
      </c>
      <c r="AW13" s="66">
        <v>120</v>
      </c>
      <c r="AX13" s="36"/>
      <c r="AY13" s="69" t="str">
        <f>C13</f>
        <v>IASO</v>
      </c>
      <c r="AZ13" s="59" t="str">
        <f t="shared" si="8"/>
        <v>3 February 2014</v>
      </c>
      <c r="BA13" s="1" t="s">
        <v>136</v>
      </c>
      <c r="BB13" s="1" t="s">
        <v>137</v>
      </c>
      <c r="BC13" s="34">
        <v>302103219557</v>
      </c>
      <c r="BD13" s="36"/>
      <c r="BE13" s="69" t="str">
        <f>AY13</f>
        <v>IASO</v>
      </c>
      <c r="BF13" s="36"/>
      <c r="BG13" s="53">
        <f>$M$13/AE13</f>
        <v>-2406.5179725085909</v>
      </c>
      <c r="BH13" s="53">
        <f t="shared" ref="BH13:BK13" si="28">$M$13/AF13</f>
        <v>-387.62492742799907</v>
      </c>
      <c r="BI13" s="53">
        <f t="shared" si="28"/>
        <v>-2.7275854089644511</v>
      </c>
      <c r="BJ13" s="53">
        <f t="shared" si="28"/>
        <v>9.8041542199999991</v>
      </c>
      <c r="BK13" s="53">
        <f t="shared" si="28"/>
        <v>8.8237387979999991</v>
      </c>
      <c r="BL13" s="36"/>
      <c r="BM13" s="53">
        <f>$M$13/Q13</f>
        <v>0.59191537975708874</v>
      </c>
      <c r="BN13" s="53">
        <f t="shared" ref="BN13:BQ13" si="29">$M$13/R13</f>
        <v>0.70949087015254897</v>
      </c>
      <c r="BO13" s="53">
        <f t="shared" si="29"/>
        <v>0.71078933446109227</v>
      </c>
      <c r="BP13" s="53">
        <f t="shared" si="29"/>
        <v>0.70589910383999999</v>
      </c>
      <c r="BQ13" s="53">
        <f t="shared" si="29"/>
        <v>0.70029672999999992</v>
      </c>
      <c r="BR13" s="36"/>
      <c r="BS13" s="53">
        <f>$M$13/AR13</f>
        <v>0.68178946830638276</v>
      </c>
      <c r="BT13" s="53">
        <f t="shared" ref="BT13:BW13" si="30">$M$13/AS13</f>
        <v>0.68352167063714597</v>
      </c>
      <c r="BU13" s="53">
        <f t="shared" si="30"/>
        <v>0.9120897643215975</v>
      </c>
      <c r="BV13" s="53">
        <f t="shared" si="30"/>
        <v>0.84035607599999995</v>
      </c>
      <c r="BW13" s="53">
        <f t="shared" si="30"/>
        <v>0.7878338212499999</v>
      </c>
      <c r="BX13" s="36"/>
      <c r="BY13" s="69" t="str">
        <f t="shared" si="12"/>
        <v>IASO</v>
      </c>
      <c r="BZ13" s="36"/>
    </row>
    <row r="14" spans="2:78">
      <c r="B14" s="10">
        <f t="shared" si="13"/>
        <v>7</v>
      </c>
      <c r="C14" s="22" t="s">
        <v>17</v>
      </c>
      <c r="D14" s="14" t="s">
        <v>37</v>
      </c>
      <c r="E14" s="23" t="s">
        <v>113</v>
      </c>
      <c r="F14" s="23" t="s">
        <v>110</v>
      </c>
      <c r="G14" s="23" t="s">
        <v>114</v>
      </c>
      <c r="H14" s="23" t="s">
        <v>109</v>
      </c>
      <c r="I14" s="36"/>
      <c r="K14" s="61">
        <v>2.04</v>
      </c>
      <c r="L14" s="56">
        <v>158961721</v>
      </c>
      <c r="M14" s="39">
        <f t="shared" si="5"/>
        <v>324.28191084000002</v>
      </c>
      <c r="N14" s="26"/>
      <c r="O14" s="69" t="str">
        <f t="shared" si="6"/>
        <v>INTRALOT</v>
      </c>
      <c r="P14" s="36"/>
      <c r="Q14" s="67">
        <v>1115.721</v>
      </c>
      <c r="R14" s="67">
        <v>1202.354</v>
      </c>
      <c r="S14" s="66">
        <v>1374.021</v>
      </c>
      <c r="T14" s="66">
        <v>1477.0725749999999</v>
      </c>
      <c r="U14" s="66">
        <v>1550.92620375</v>
      </c>
      <c r="V14" s="66">
        <v>1628.4725139375</v>
      </c>
      <c r="W14" s="49"/>
      <c r="X14" s="66">
        <v>152.66200000000001</v>
      </c>
      <c r="Y14" s="66">
        <v>153.80600000000001</v>
      </c>
      <c r="Z14" s="66">
        <v>177.536</v>
      </c>
      <c r="AA14" s="66">
        <v>209.49248</v>
      </c>
      <c r="AB14" s="66">
        <v>219.96710400000001</v>
      </c>
      <c r="AC14" s="66">
        <v>230.96545920000003</v>
      </c>
      <c r="AD14" s="49"/>
      <c r="AE14" s="66">
        <v>33.917000000000002</v>
      </c>
      <c r="AF14" s="66">
        <v>17.701000000000001</v>
      </c>
      <c r="AG14" s="66">
        <v>6.1159999999999997</v>
      </c>
      <c r="AH14" s="66">
        <v>2.2000000000000002</v>
      </c>
      <c r="AI14" s="66">
        <v>13.198026239999999</v>
      </c>
      <c r="AJ14" s="66">
        <v>13.857927552000001</v>
      </c>
      <c r="AK14" s="49"/>
      <c r="AL14" s="66">
        <v>0.21336583289759425</v>
      </c>
      <c r="AM14" s="66">
        <v>0.11135385229001138</v>
      </c>
      <c r="AN14" s="66">
        <v>3.8474671521705528E-2</v>
      </c>
      <c r="AO14" s="66">
        <v>4.4326737581055764E-2</v>
      </c>
      <c r="AP14" s="66">
        <v>5.0970302673056751E-2</v>
      </c>
      <c r="AQ14" s="49"/>
      <c r="AR14" s="66">
        <v>284.09800000000001</v>
      </c>
      <c r="AS14" s="66">
        <v>299.36</v>
      </c>
      <c r="AT14" s="66">
        <v>303.23</v>
      </c>
      <c r="AU14" s="66">
        <v>304.99</v>
      </c>
      <c r="AV14" s="66">
        <v>315.54842099199999</v>
      </c>
      <c r="AW14" s="66">
        <v>326.6347630336</v>
      </c>
      <c r="AX14" s="36"/>
      <c r="AY14" s="69" t="str">
        <f>C14</f>
        <v>INTRALOT</v>
      </c>
      <c r="AZ14" s="59" t="str">
        <f t="shared" si="8"/>
        <v>3 February 2014</v>
      </c>
      <c r="BA14" s="1" t="s">
        <v>125</v>
      </c>
      <c r="BB14" s="1" t="s">
        <v>127</v>
      </c>
      <c r="BC14" s="34">
        <v>302103219557</v>
      </c>
      <c r="BD14" s="36"/>
      <c r="BE14" s="69" t="str">
        <f>AY14</f>
        <v>INTRALOT</v>
      </c>
      <c r="BF14" s="36"/>
      <c r="BG14" s="53">
        <f>$M$14/AE14</f>
        <v>9.5610434543149463</v>
      </c>
      <c r="BH14" s="53">
        <f t="shared" ref="BH14:BK14" si="31">$M$14/AF14</f>
        <v>18.319976884921758</v>
      </c>
      <c r="BI14" s="53">
        <f t="shared" si="31"/>
        <v>53.021895166775678</v>
      </c>
      <c r="BJ14" s="53">
        <f t="shared" si="31"/>
        <v>147.40086856363635</v>
      </c>
      <c r="BK14" s="53">
        <f t="shared" si="31"/>
        <v>24.570485384941925</v>
      </c>
      <c r="BL14" s="36"/>
      <c r="BM14" s="53">
        <f>$M$14/Q14</f>
        <v>0.29064785088745304</v>
      </c>
      <c r="BN14" s="53">
        <f t="shared" ref="BN14:BQ14" si="32">$M$14/R14</f>
        <v>0.26970585271891639</v>
      </c>
      <c r="BO14" s="53">
        <f t="shared" si="32"/>
        <v>0.23600942841484959</v>
      </c>
      <c r="BP14" s="53">
        <f t="shared" si="32"/>
        <v>0.21954365433939496</v>
      </c>
      <c r="BQ14" s="53">
        <f t="shared" si="32"/>
        <v>0.20908919460894757</v>
      </c>
      <c r="BR14" s="36"/>
      <c r="BS14" s="53">
        <f>$M$14/AR14</f>
        <v>1.1414438357186605</v>
      </c>
      <c r="BT14" s="53">
        <f t="shared" ref="BT14:BW14" si="33">$M$14/AS14</f>
        <v>1.0832506374933191</v>
      </c>
      <c r="BU14" s="53">
        <f t="shared" si="33"/>
        <v>1.0694255543316955</v>
      </c>
      <c r="BV14" s="53">
        <f t="shared" si="33"/>
        <v>1.0632542405980525</v>
      </c>
      <c r="BW14" s="53">
        <f t="shared" si="33"/>
        <v>1.0276771781032663</v>
      </c>
      <c r="BX14" s="36"/>
      <c r="BY14" s="69" t="str">
        <f t="shared" si="12"/>
        <v>INTRALOT</v>
      </c>
      <c r="BZ14" s="36"/>
    </row>
    <row r="15" spans="2:78">
      <c r="B15" s="10">
        <f t="shared" si="13"/>
        <v>8</v>
      </c>
      <c r="C15" s="22" t="s">
        <v>130</v>
      </c>
      <c r="D15" s="14" t="s">
        <v>33</v>
      </c>
      <c r="E15" s="23" t="s">
        <v>96</v>
      </c>
      <c r="F15" s="23" t="s">
        <v>97</v>
      </c>
      <c r="G15" s="23" t="s">
        <v>96</v>
      </c>
      <c r="H15" s="23" t="s">
        <v>95</v>
      </c>
      <c r="I15" s="36"/>
      <c r="K15" s="61">
        <v>12.64</v>
      </c>
      <c r="L15" s="56">
        <v>130144117</v>
      </c>
      <c r="M15" s="39">
        <f t="shared" si="5"/>
        <v>1645.02163888</v>
      </c>
      <c r="N15" s="26"/>
      <c r="O15" s="69" t="str">
        <f t="shared" si="6"/>
        <v>JUMBO *</v>
      </c>
      <c r="P15" s="36"/>
      <c r="Q15" s="66">
        <v>487.33482700000002</v>
      </c>
      <c r="R15" s="66">
        <v>489.97216100000003</v>
      </c>
      <c r="S15" s="66">
        <v>494.28850299999999</v>
      </c>
      <c r="T15" s="66">
        <v>502.185</v>
      </c>
      <c r="U15" s="66">
        <v>515</v>
      </c>
      <c r="V15" s="66">
        <v>530</v>
      </c>
      <c r="W15" s="36"/>
      <c r="X15" s="66">
        <v>130</v>
      </c>
      <c r="Y15" s="66">
        <v>121</v>
      </c>
      <c r="Z15" s="66">
        <v>134.41999999999999</v>
      </c>
      <c r="AA15" s="66">
        <v>110.39</v>
      </c>
      <c r="AB15" s="66">
        <v>113</v>
      </c>
      <c r="AC15" s="66">
        <v>116</v>
      </c>
      <c r="AD15" s="36"/>
      <c r="AE15" s="66">
        <v>79.162994999999995</v>
      </c>
      <c r="AF15" s="66">
        <v>94.669262000000003</v>
      </c>
      <c r="AG15" s="66">
        <v>97.373379999999997</v>
      </c>
      <c r="AH15" s="66">
        <v>73.962000000000003</v>
      </c>
      <c r="AI15" s="66">
        <v>75</v>
      </c>
      <c r="AJ15" s="66">
        <v>77</v>
      </c>
      <c r="AK15" s="36"/>
      <c r="AL15" s="66">
        <f>AE15/($L$15/1000000)</f>
        <v>0.60827178995728248</v>
      </c>
      <c r="AM15" s="66">
        <f t="shared" ref="AM15:AP15" si="34">AF15/($L$15/1000000)</f>
        <v>0.72741868155285117</v>
      </c>
      <c r="AN15" s="66">
        <f t="shared" si="34"/>
        <v>0.74819655505442484</v>
      </c>
      <c r="AO15" s="66">
        <f t="shared" si="34"/>
        <v>0.56830843917439622</v>
      </c>
      <c r="AP15" s="66">
        <f t="shared" si="34"/>
        <v>0.57628421267785779</v>
      </c>
      <c r="AQ15" s="36"/>
      <c r="AR15" s="66">
        <v>452.473185</v>
      </c>
      <c r="AS15" s="66">
        <v>522.94993199999999</v>
      </c>
      <c r="AT15" s="66">
        <v>592.91241300000002</v>
      </c>
      <c r="AU15" s="66">
        <v>639.11599999999999</v>
      </c>
      <c r="AV15" s="66">
        <v>675</v>
      </c>
      <c r="AW15" s="66">
        <v>710</v>
      </c>
      <c r="AX15" s="36"/>
      <c r="AY15" s="69" t="str">
        <f t="shared" ref="AY15:AY20" si="35">C15</f>
        <v>JUMBO *</v>
      </c>
      <c r="AZ15" s="59" t="str">
        <f t="shared" si="8"/>
        <v>3 February 2014</v>
      </c>
      <c r="BA15" s="1" t="s">
        <v>136</v>
      </c>
      <c r="BB15" s="1" t="s">
        <v>137</v>
      </c>
      <c r="BC15" s="34">
        <v>302103219557</v>
      </c>
      <c r="BD15" s="36"/>
      <c r="BE15" s="69" t="str">
        <f t="shared" ref="BE15:BE20" si="36">AY15</f>
        <v>JUMBO *</v>
      </c>
      <c r="BF15" s="36"/>
      <c r="BG15" s="53">
        <f>$M$15/AE15</f>
        <v>20.7801844647237</v>
      </c>
      <c r="BH15" s="53">
        <f t="shared" ref="BH15:BK15" si="37">$M$15/AF15</f>
        <v>17.37651275743546</v>
      </c>
      <c r="BI15" s="53">
        <f t="shared" si="37"/>
        <v>16.893956427105643</v>
      </c>
      <c r="BJ15" s="53">
        <f t="shared" si="37"/>
        <v>22.241443428787754</v>
      </c>
      <c r="BK15" s="53">
        <f t="shared" si="37"/>
        <v>21.933621851733331</v>
      </c>
      <c r="BL15" s="36"/>
      <c r="BM15" s="53">
        <f>$M$15/Q15</f>
        <v>3.3755470525401212</v>
      </c>
      <c r="BN15" s="53">
        <f t="shared" ref="BN15:BQ15" si="38">$M$15/R15</f>
        <v>3.3573777651420484</v>
      </c>
      <c r="BO15" s="53">
        <f t="shared" si="38"/>
        <v>3.3280596835569125</v>
      </c>
      <c r="BP15" s="53">
        <f t="shared" si="38"/>
        <v>3.2757283448928183</v>
      </c>
      <c r="BQ15" s="53">
        <f t="shared" si="38"/>
        <v>3.1942167745242718</v>
      </c>
      <c r="BR15" s="36"/>
      <c r="BS15" s="53">
        <f>$M$15/AR15</f>
        <v>3.6356223825285912</v>
      </c>
      <c r="BT15" s="53">
        <f t="shared" ref="BT15:BW15" si="39">$M$15/AS15</f>
        <v>3.1456580032216164</v>
      </c>
      <c r="BU15" s="53">
        <f t="shared" si="39"/>
        <v>2.7744766390647313</v>
      </c>
      <c r="BV15" s="53">
        <f t="shared" si="39"/>
        <v>2.5739015122137454</v>
      </c>
      <c r="BW15" s="53">
        <f t="shared" si="39"/>
        <v>2.437069094637037</v>
      </c>
      <c r="BX15" s="36"/>
      <c r="BY15" s="69" t="str">
        <f t="shared" si="12"/>
        <v>JUMBO *</v>
      </c>
      <c r="BZ15" s="36"/>
    </row>
    <row r="16" spans="2:78">
      <c r="B16" s="10">
        <f t="shared" si="13"/>
        <v>9</v>
      </c>
      <c r="C16" s="22" t="s">
        <v>64</v>
      </c>
      <c r="D16" s="14" t="s">
        <v>24</v>
      </c>
      <c r="E16" s="14" t="s">
        <v>65</v>
      </c>
      <c r="F16" s="14" t="s">
        <v>66</v>
      </c>
      <c r="G16" s="14" t="s">
        <v>67</v>
      </c>
      <c r="H16" s="14" t="s">
        <v>68</v>
      </c>
      <c r="I16" s="36"/>
      <c r="K16" s="61">
        <v>3.1</v>
      </c>
      <c r="L16" s="56">
        <v>13586500</v>
      </c>
      <c r="M16" s="39">
        <f t="shared" si="5"/>
        <v>42.11815</v>
      </c>
      <c r="O16" s="69" t="str">
        <f t="shared" si="6"/>
        <v>KORRES</v>
      </c>
      <c r="P16" s="36"/>
      <c r="Q16" s="66">
        <v>44.114725999999997</v>
      </c>
      <c r="R16" s="66">
        <v>42.679754000000003</v>
      </c>
      <c r="S16" s="66">
        <v>40.033999999999999</v>
      </c>
      <c r="T16" s="66">
        <v>39</v>
      </c>
      <c r="U16" s="66">
        <v>40</v>
      </c>
      <c r="V16" s="66">
        <v>41</v>
      </c>
      <c r="W16" s="36"/>
      <c r="X16" s="66">
        <v>8.3465179999999997</v>
      </c>
      <c r="Y16" s="66">
        <v>7.6227260000000001</v>
      </c>
      <c r="Z16" s="66">
        <v>4</v>
      </c>
      <c r="AA16" s="66">
        <v>3.5</v>
      </c>
      <c r="AB16" s="66">
        <v>3.6</v>
      </c>
      <c r="AC16" s="66">
        <v>3.8</v>
      </c>
      <c r="AD16" s="36"/>
      <c r="AE16" s="66">
        <v>1.8532740000000001</v>
      </c>
      <c r="AF16" s="66">
        <v>-3.3587370000000001</v>
      </c>
      <c r="AG16" s="66">
        <v>-4.1769999999999996</v>
      </c>
      <c r="AH16" s="66">
        <v>-2.5</v>
      </c>
      <c r="AI16" s="66">
        <v>-2</v>
      </c>
      <c r="AJ16" s="66">
        <v>-2</v>
      </c>
      <c r="AK16" s="36"/>
      <c r="AL16" s="66">
        <f>AE16/($L$16/1000000)</f>
        <v>0.13640554962646748</v>
      </c>
      <c r="AM16" s="66">
        <f t="shared" ref="AM16:AP16" si="40">AF16/($L$16/1000000)</f>
        <v>-0.24721134950134327</v>
      </c>
      <c r="AN16" s="66">
        <f t="shared" si="40"/>
        <v>-0.30743752990100465</v>
      </c>
      <c r="AO16" s="66">
        <f t="shared" si="40"/>
        <v>-0.18400618260773563</v>
      </c>
      <c r="AP16" s="66">
        <f t="shared" si="40"/>
        <v>-0.1472049460861885</v>
      </c>
      <c r="AQ16" s="36"/>
      <c r="AR16" s="66">
        <v>23.276216000000002</v>
      </c>
      <c r="AS16" s="66">
        <v>28.068154</v>
      </c>
      <c r="AT16" s="66">
        <v>22.975999999999999</v>
      </c>
      <c r="AU16" s="66">
        <v>22</v>
      </c>
      <c r="AV16" s="66">
        <v>20</v>
      </c>
      <c r="AW16" s="66">
        <v>19</v>
      </c>
      <c r="AX16" s="36"/>
      <c r="AY16" s="69" t="str">
        <f t="shared" si="35"/>
        <v>KORRES</v>
      </c>
      <c r="AZ16" s="59" t="str">
        <f t="shared" si="8"/>
        <v>3 February 2014</v>
      </c>
      <c r="BA16" s="1" t="s">
        <v>136</v>
      </c>
      <c r="BB16" s="1" t="s">
        <v>137</v>
      </c>
      <c r="BC16" s="34">
        <v>302103219557</v>
      </c>
      <c r="BD16" s="36"/>
      <c r="BE16" s="69" t="str">
        <f t="shared" si="36"/>
        <v>KORRES</v>
      </c>
      <c r="BF16" s="36"/>
      <c r="BG16" s="53">
        <f>$M$16/AE16</f>
        <v>22.726348073733295</v>
      </c>
      <c r="BH16" s="53">
        <f t="shared" ref="BH16:BK16" si="41">$M$16/AF16</f>
        <v>-12.539877340798043</v>
      </c>
      <c r="BI16" s="53">
        <f t="shared" si="41"/>
        <v>-10.083349293751498</v>
      </c>
      <c r="BJ16" s="53">
        <f t="shared" si="41"/>
        <v>-16.847259999999999</v>
      </c>
      <c r="BK16" s="53">
        <f t="shared" si="41"/>
        <v>-21.059075</v>
      </c>
      <c r="BL16" s="36"/>
      <c r="BM16" s="53">
        <f>$M$16/Q16</f>
        <v>0.95474128072335762</v>
      </c>
      <c r="BN16" s="53">
        <f t="shared" ref="BN16:BQ16" si="42">$M$16/R16</f>
        <v>0.9868414424319315</v>
      </c>
      <c r="BO16" s="53">
        <f t="shared" si="42"/>
        <v>1.0520594994254884</v>
      </c>
      <c r="BP16" s="53">
        <f t="shared" si="42"/>
        <v>1.079952564102564</v>
      </c>
      <c r="BQ16" s="53">
        <f t="shared" si="42"/>
        <v>1.0529537499999999</v>
      </c>
      <c r="BR16" s="36"/>
      <c r="BS16" s="53">
        <f>$M$16/AR16</f>
        <v>1.8094930035019436</v>
      </c>
      <c r="BT16" s="53">
        <f t="shared" ref="BT16:BW16" si="43">$M$16/AS16</f>
        <v>1.500567155217974</v>
      </c>
      <c r="BU16" s="53">
        <f t="shared" si="43"/>
        <v>1.8331367513927577</v>
      </c>
      <c r="BV16" s="53">
        <f t="shared" si="43"/>
        <v>1.9144613636363637</v>
      </c>
      <c r="BW16" s="53">
        <f t="shared" si="43"/>
        <v>2.1059074999999998</v>
      </c>
      <c r="BX16" s="36"/>
      <c r="BY16" s="69" t="str">
        <f t="shared" si="12"/>
        <v>KORRES</v>
      </c>
      <c r="BZ16" s="36"/>
    </row>
    <row r="17" spans="2:78">
      <c r="B17" s="10">
        <f t="shared" si="13"/>
        <v>10</v>
      </c>
      <c r="C17" s="22" t="s">
        <v>172</v>
      </c>
      <c r="D17" s="25" t="s">
        <v>28</v>
      </c>
      <c r="E17" s="25" t="s">
        <v>77</v>
      </c>
      <c r="F17" s="25" t="s">
        <v>78</v>
      </c>
      <c r="G17" s="25" t="s">
        <v>79</v>
      </c>
      <c r="H17" s="25" t="s">
        <v>80</v>
      </c>
      <c r="I17" s="36"/>
      <c r="K17" s="62">
        <v>1.8</v>
      </c>
      <c r="L17" s="57">
        <v>33065136</v>
      </c>
      <c r="M17" s="39">
        <f t="shared" si="5"/>
        <v>59.517244800000007</v>
      </c>
      <c r="O17" s="69" t="str">
        <f t="shared" si="6"/>
        <v>KRI-KRI</v>
      </c>
      <c r="P17" s="36"/>
      <c r="Q17" s="66">
        <v>47.195965000000001</v>
      </c>
      <c r="R17" s="66">
        <v>47.907032999999998</v>
      </c>
      <c r="S17" s="66">
        <v>59.298999999999999</v>
      </c>
      <c r="T17" s="66">
        <v>67</v>
      </c>
      <c r="U17" s="66">
        <v>60</v>
      </c>
      <c r="V17" s="66">
        <v>65</v>
      </c>
      <c r="W17" s="36"/>
      <c r="X17" s="66">
        <v>5.419721</v>
      </c>
      <c r="Y17" s="66">
        <v>5.1699400000000004</v>
      </c>
      <c r="Z17" s="66">
        <v>7.6429999999999998</v>
      </c>
      <c r="AA17" s="66">
        <v>10</v>
      </c>
      <c r="AB17" s="66">
        <v>9</v>
      </c>
      <c r="AC17" s="66">
        <v>9</v>
      </c>
      <c r="AD17" s="36"/>
      <c r="AE17" s="66">
        <v>2.513592</v>
      </c>
      <c r="AF17" s="66">
        <v>2.21753</v>
      </c>
      <c r="AG17" s="66">
        <v>5.5</v>
      </c>
      <c r="AH17" s="66">
        <v>8</v>
      </c>
      <c r="AI17" s="66">
        <v>7</v>
      </c>
      <c r="AJ17" s="66">
        <v>7.5</v>
      </c>
      <c r="AK17" s="36"/>
      <c r="AL17" s="66">
        <f>AE17/($L$17/1000000)</f>
        <v>7.6019406059603084E-2</v>
      </c>
      <c r="AM17" s="66">
        <f t="shared" ref="AM17:AP17" si="44">AF17/($L$17/1000000)</f>
        <v>6.7065503677347635E-2</v>
      </c>
      <c r="AN17" s="66">
        <f t="shared" si="44"/>
        <v>0.16633834501693867</v>
      </c>
      <c r="AO17" s="66">
        <f t="shared" si="44"/>
        <v>0.24194668366100172</v>
      </c>
      <c r="AP17" s="66">
        <f t="shared" si="44"/>
        <v>0.2117033482033765</v>
      </c>
      <c r="AQ17" s="36"/>
      <c r="AR17" s="66">
        <v>26.789527</v>
      </c>
      <c r="AS17" s="66">
        <v>29.007057</v>
      </c>
      <c r="AT17" s="66">
        <v>32.466999999999999</v>
      </c>
      <c r="AU17" s="66">
        <v>38</v>
      </c>
      <c r="AV17" s="66">
        <v>40</v>
      </c>
      <c r="AW17" s="66">
        <v>42</v>
      </c>
      <c r="AX17" s="36"/>
      <c r="AY17" s="69" t="str">
        <f t="shared" si="35"/>
        <v>KRI-KRI</v>
      </c>
      <c r="AZ17" s="59" t="str">
        <f t="shared" si="8"/>
        <v>3 February 2014</v>
      </c>
      <c r="BA17" s="1" t="s">
        <v>136</v>
      </c>
      <c r="BB17" s="1" t="s">
        <v>137</v>
      </c>
      <c r="BC17" s="34">
        <v>302103219557</v>
      </c>
      <c r="BD17" s="36"/>
      <c r="BE17" s="69" t="str">
        <f t="shared" si="36"/>
        <v>KRI-KRI</v>
      </c>
      <c r="BF17" s="36"/>
      <c r="BG17" s="53">
        <f>$M$17/AE17</f>
        <v>23.678164475380257</v>
      </c>
      <c r="BH17" s="53">
        <f t="shared" ref="BH17:BK17" si="45">$M$17/AF17</f>
        <v>26.839431619865348</v>
      </c>
      <c r="BI17" s="53">
        <f t="shared" si="45"/>
        <v>10.821317236363639</v>
      </c>
      <c r="BJ17" s="53">
        <f t="shared" si="45"/>
        <v>7.4396556000000009</v>
      </c>
      <c r="BK17" s="53">
        <f t="shared" si="45"/>
        <v>8.5024635428571447</v>
      </c>
      <c r="BL17" s="36"/>
      <c r="BM17" s="53">
        <f>$M$17/Q17</f>
        <v>1.2610663814162928</v>
      </c>
      <c r="BN17" s="53">
        <f t="shared" ref="BN17:BQ17" si="46">$M$17/R17</f>
        <v>1.2423487966787676</v>
      </c>
      <c r="BO17" s="53">
        <f t="shared" si="46"/>
        <v>1.0036804128231507</v>
      </c>
      <c r="BP17" s="53">
        <f t="shared" si="46"/>
        <v>0.88831708656716424</v>
      </c>
      <c r="BQ17" s="53">
        <f t="shared" si="46"/>
        <v>0.99195408000000007</v>
      </c>
      <c r="BR17" s="36"/>
      <c r="BS17" s="53">
        <f>$M$17/AR17</f>
        <v>2.2216609050245646</v>
      </c>
      <c r="BT17" s="53">
        <f t="shared" ref="BT17:BW17" si="47">$M$17/AS17</f>
        <v>2.0518194865477049</v>
      </c>
      <c r="BU17" s="53">
        <f t="shared" si="47"/>
        <v>1.8331612036837408</v>
      </c>
      <c r="BV17" s="53">
        <f t="shared" si="47"/>
        <v>1.5662432842105265</v>
      </c>
      <c r="BW17" s="53">
        <f t="shared" si="47"/>
        <v>1.4879311200000003</v>
      </c>
      <c r="BX17" s="36"/>
      <c r="BY17" s="69" t="str">
        <f t="shared" si="12"/>
        <v>KRI-KRI</v>
      </c>
      <c r="BZ17" s="36"/>
    </row>
    <row r="18" spans="2:78">
      <c r="B18" s="10">
        <f t="shared" si="13"/>
        <v>11</v>
      </c>
      <c r="C18" s="22" t="s">
        <v>10</v>
      </c>
      <c r="D18" s="14" t="s">
        <v>26</v>
      </c>
      <c r="E18" s="14" t="s">
        <v>72</v>
      </c>
      <c r="F18" s="14" t="s">
        <v>73</v>
      </c>
      <c r="G18" s="14" t="s">
        <v>72</v>
      </c>
      <c r="H18" s="14" t="s">
        <v>74</v>
      </c>
      <c r="I18" s="36"/>
      <c r="K18" s="61">
        <v>1.27</v>
      </c>
      <c r="L18" s="56">
        <v>10500000</v>
      </c>
      <c r="M18" s="39">
        <f t="shared" si="5"/>
        <v>13.335000000000001</v>
      </c>
      <c r="O18" s="69" t="str">
        <f t="shared" si="6"/>
        <v>MEVACO</v>
      </c>
      <c r="P18" s="36"/>
      <c r="Q18" s="66">
        <v>21.024526999999999</v>
      </c>
      <c r="R18" s="66">
        <v>29.617156999999999</v>
      </c>
      <c r="S18" s="66">
        <v>31.425999999999998</v>
      </c>
      <c r="T18" s="66">
        <v>29.5</v>
      </c>
      <c r="U18" s="66">
        <v>30</v>
      </c>
      <c r="V18" s="66">
        <v>30.5</v>
      </c>
      <c r="W18" s="36"/>
      <c r="X18" s="66">
        <v>1.3816660000000001</v>
      </c>
      <c r="Y18" s="66">
        <v>2.738359</v>
      </c>
      <c r="Z18" s="66">
        <v>3.4249999999999998</v>
      </c>
      <c r="AA18" s="66">
        <v>2.4</v>
      </c>
      <c r="AB18" s="66">
        <v>2.5</v>
      </c>
      <c r="AC18" s="66">
        <v>2.7</v>
      </c>
      <c r="AD18" s="36"/>
      <c r="AE18" s="66">
        <v>0.11808299999999999</v>
      </c>
      <c r="AF18" s="66">
        <v>0.94010899999999997</v>
      </c>
      <c r="AG18" s="66">
        <v>1.4119999999999999</v>
      </c>
      <c r="AH18" s="66">
        <v>0.5</v>
      </c>
      <c r="AI18" s="66">
        <v>1</v>
      </c>
      <c r="AJ18" s="66">
        <v>1.2</v>
      </c>
      <c r="AK18" s="36"/>
      <c r="AL18" s="66">
        <f>AE18/($L$18/1000000)</f>
        <v>1.1245999999999999E-2</v>
      </c>
      <c r="AM18" s="66">
        <f t="shared" ref="AM18:AP18" si="48">AF18/($L$18/1000000)</f>
        <v>8.9534190476190476E-2</v>
      </c>
      <c r="AN18" s="66">
        <f t="shared" si="48"/>
        <v>0.13447619047619047</v>
      </c>
      <c r="AO18" s="66">
        <f t="shared" si="48"/>
        <v>4.7619047619047616E-2</v>
      </c>
      <c r="AP18" s="66">
        <f t="shared" si="48"/>
        <v>9.5238095238095233E-2</v>
      </c>
      <c r="AQ18" s="36"/>
      <c r="AR18" s="66">
        <v>27.932486999999998</v>
      </c>
      <c r="AS18" s="66">
        <v>31.882652</v>
      </c>
      <c r="AT18" s="66">
        <v>32.473999999999997</v>
      </c>
      <c r="AU18" s="66">
        <v>32.299999999999997</v>
      </c>
      <c r="AV18" s="66">
        <v>32</v>
      </c>
      <c r="AW18" s="66">
        <v>32</v>
      </c>
      <c r="AX18" s="36"/>
      <c r="AY18" s="69" t="str">
        <f t="shared" si="35"/>
        <v>MEVACO</v>
      </c>
      <c r="AZ18" s="59" t="str">
        <f t="shared" si="8"/>
        <v>3 February 2014</v>
      </c>
      <c r="BA18" s="1" t="s">
        <v>136</v>
      </c>
      <c r="BB18" s="1" t="s">
        <v>137</v>
      </c>
      <c r="BC18" s="34">
        <v>302103219557</v>
      </c>
      <c r="BD18" s="36"/>
      <c r="BE18" s="69" t="str">
        <f t="shared" si="36"/>
        <v>MEVACO</v>
      </c>
      <c r="BF18" s="36"/>
      <c r="BG18" s="53">
        <f>$M$18/AE18</f>
        <v>112.92904143695537</v>
      </c>
      <c r="BH18" s="53">
        <f t="shared" ref="BH18:BK18" si="49">$M$18/AF18</f>
        <v>14.184525411415061</v>
      </c>
      <c r="BI18" s="53">
        <f t="shared" si="49"/>
        <v>9.4440509915014168</v>
      </c>
      <c r="BJ18" s="53">
        <f t="shared" si="49"/>
        <v>26.67</v>
      </c>
      <c r="BK18" s="53">
        <f t="shared" si="49"/>
        <v>13.335000000000001</v>
      </c>
      <c r="BL18" s="36"/>
      <c r="BM18" s="53">
        <f>$M$18/Q18</f>
        <v>0.63425921543918684</v>
      </c>
      <c r="BN18" s="53">
        <f t="shared" ref="BN18:BQ18" si="50">$M$18/R18</f>
        <v>0.45024578152454003</v>
      </c>
      <c r="BO18" s="53">
        <f t="shared" si="50"/>
        <v>0.42433017246865656</v>
      </c>
      <c r="BP18" s="53">
        <f t="shared" si="50"/>
        <v>0.45203389830508478</v>
      </c>
      <c r="BQ18" s="53">
        <f t="shared" si="50"/>
        <v>0.44450000000000001</v>
      </c>
      <c r="BR18" s="36"/>
      <c r="BS18" s="53">
        <f>$M$18/AR18</f>
        <v>0.47740109930061014</v>
      </c>
      <c r="BT18" s="53">
        <f t="shared" ref="BT18:BW18" si="51">$M$18/AS18</f>
        <v>0.41825253432493636</v>
      </c>
      <c r="BU18" s="53">
        <f t="shared" si="51"/>
        <v>0.41063620126870737</v>
      </c>
      <c r="BV18" s="53">
        <f t="shared" si="51"/>
        <v>0.41284829721362237</v>
      </c>
      <c r="BW18" s="53">
        <f t="shared" si="51"/>
        <v>0.41671875000000003</v>
      </c>
      <c r="BX18" s="36"/>
      <c r="BY18" s="69" t="str">
        <f t="shared" si="12"/>
        <v>MEVACO</v>
      </c>
      <c r="BZ18" s="36"/>
    </row>
    <row r="19" spans="2:78">
      <c r="B19" s="10">
        <f t="shared" si="13"/>
        <v>12</v>
      </c>
      <c r="C19" s="12" t="s">
        <v>2</v>
      </c>
      <c r="D19" s="14" t="s">
        <v>23</v>
      </c>
      <c r="E19" s="14" t="s">
        <v>42</v>
      </c>
      <c r="F19" s="14" t="s">
        <v>43</v>
      </c>
      <c r="G19" s="14" t="s">
        <v>42</v>
      </c>
      <c r="H19" s="14" t="s">
        <v>45</v>
      </c>
      <c r="I19" s="36"/>
      <c r="K19" s="61">
        <v>4</v>
      </c>
      <c r="L19" s="56">
        <v>12417000</v>
      </c>
      <c r="M19" s="39">
        <f t="shared" si="5"/>
        <v>49.667999999999999</v>
      </c>
      <c r="O19" s="69" t="str">
        <f t="shared" si="6"/>
        <v>MLS</v>
      </c>
      <c r="P19" s="36"/>
      <c r="Q19" s="66">
        <v>10.016605</v>
      </c>
      <c r="R19" s="66">
        <v>7.5409160000000002</v>
      </c>
      <c r="S19" s="66">
        <v>7.47</v>
      </c>
      <c r="T19" s="66">
        <v>9</v>
      </c>
      <c r="U19" s="66">
        <v>12</v>
      </c>
      <c r="V19" s="66">
        <v>15</v>
      </c>
      <c r="W19" s="49"/>
      <c r="X19" s="66">
        <v>4.388617</v>
      </c>
      <c r="Y19" s="66">
        <v>4.0660080000000001</v>
      </c>
      <c r="Z19" s="66">
        <v>4.9580000000000002</v>
      </c>
      <c r="AA19" s="66">
        <v>5.22</v>
      </c>
      <c r="AB19" s="66">
        <v>6.84</v>
      </c>
      <c r="AC19" s="66">
        <v>7.5</v>
      </c>
      <c r="AD19" s="49"/>
      <c r="AE19" s="66">
        <v>1.6396569999999999</v>
      </c>
      <c r="AF19" s="66">
        <v>1.3328759999999999</v>
      </c>
      <c r="AG19" s="66">
        <v>0.94277999999999995</v>
      </c>
      <c r="AH19" s="66">
        <v>1.2005999999999999</v>
      </c>
      <c r="AI19" s="66">
        <v>1.5731999999999999</v>
      </c>
      <c r="AJ19" s="66">
        <v>1.7250000000000001</v>
      </c>
      <c r="AK19" s="49"/>
      <c r="AL19" s="66">
        <v>0.13204936780220664</v>
      </c>
      <c r="AM19" s="66">
        <v>0.10734283643392123</v>
      </c>
      <c r="AN19" s="66">
        <v>7.5926552307320608E-2</v>
      </c>
      <c r="AO19" s="66">
        <v>9.1075630233389715E-2</v>
      </c>
      <c r="AP19" s="66">
        <v>0.10815817025046309</v>
      </c>
      <c r="AQ19" s="49"/>
      <c r="AR19" s="66">
        <v>16.586338000000001</v>
      </c>
      <c r="AS19" s="66">
        <v>17.287019000000001</v>
      </c>
      <c r="AT19" s="66">
        <v>17.670000000000002</v>
      </c>
      <c r="AU19" s="66">
        <v>18.630480000000002</v>
      </c>
      <c r="AV19" s="66">
        <v>19.889040000000001</v>
      </c>
      <c r="AW19" s="66">
        <v>21.26904</v>
      </c>
      <c r="AX19" s="36"/>
      <c r="AY19" s="69" t="str">
        <f t="shared" si="35"/>
        <v>MLS</v>
      </c>
      <c r="AZ19" s="59" t="str">
        <f t="shared" si="8"/>
        <v>3 February 2014</v>
      </c>
      <c r="BA19" s="1" t="s">
        <v>125</v>
      </c>
      <c r="BB19" s="1" t="s">
        <v>127</v>
      </c>
      <c r="BC19" s="34">
        <v>302103219557</v>
      </c>
      <c r="BD19" s="36"/>
      <c r="BE19" s="69" t="str">
        <f t="shared" si="36"/>
        <v>MLS</v>
      </c>
      <c r="BF19" s="36"/>
      <c r="BG19" s="53">
        <f>$M$19/AE19</f>
        <v>30.291701252152127</v>
      </c>
      <c r="BH19" s="53">
        <f t="shared" ref="BH19:BK19" si="52">$M$19/AF19</f>
        <v>37.263781477046628</v>
      </c>
      <c r="BI19" s="53">
        <f t="shared" si="52"/>
        <v>52.682492203907593</v>
      </c>
      <c r="BJ19" s="53">
        <f t="shared" si="52"/>
        <v>41.369315342328839</v>
      </c>
      <c r="BK19" s="53">
        <f t="shared" si="52"/>
        <v>31.571319603356219</v>
      </c>
      <c r="BL19" s="36"/>
      <c r="BM19" s="53">
        <f>$M$19/Q19</f>
        <v>4.9585663006577576</v>
      </c>
      <c r="BN19" s="53">
        <f t="shared" ref="BN19:BQ19" si="53">$M$19/R19</f>
        <v>6.5864677447673463</v>
      </c>
      <c r="BO19" s="53">
        <f t="shared" si="53"/>
        <v>6.6489959839357429</v>
      </c>
      <c r="BP19" s="53">
        <f t="shared" si="53"/>
        <v>5.5186666666666664</v>
      </c>
      <c r="BQ19" s="53">
        <f t="shared" si="53"/>
        <v>4.1390000000000002</v>
      </c>
      <c r="BR19" s="36"/>
      <c r="BS19" s="53">
        <f>$M$19/AR19</f>
        <v>2.9945127128121949</v>
      </c>
      <c r="BT19" s="53">
        <f t="shared" ref="BT19:BW19" si="54">$M$19/AS19</f>
        <v>2.8731385093057398</v>
      </c>
      <c r="BU19" s="53">
        <f t="shared" si="54"/>
        <v>2.8108658743633272</v>
      </c>
      <c r="BV19" s="53">
        <f t="shared" si="54"/>
        <v>2.6659538562613521</v>
      </c>
      <c r="BW19" s="53">
        <f t="shared" si="54"/>
        <v>2.497254769460969</v>
      </c>
      <c r="BX19" s="36"/>
      <c r="BY19" s="69" t="str">
        <f t="shared" si="12"/>
        <v>MLS</v>
      </c>
      <c r="BZ19" s="36"/>
    </row>
    <row r="20" spans="2:78" ht="15" customHeight="1">
      <c r="B20" s="10">
        <f t="shared" si="13"/>
        <v>13</v>
      </c>
      <c r="C20" s="22" t="s">
        <v>13</v>
      </c>
      <c r="D20" s="14" t="s">
        <v>32</v>
      </c>
      <c r="E20" s="23" t="s">
        <v>92</v>
      </c>
      <c r="F20" s="23" t="s">
        <v>93</v>
      </c>
      <c r="G20" s="23" t="s">
        <v>92</v>
      </c>
      <c r="H20" s="23" t="s">
        <v>94</v>
      </c>
      <c r="I20" s="36"/>
      <c r="K20" s="61">
        <v>8.76</v>
      </c>
      <c r="L20" s="56">
        <v>110782980</v>
      </c>
      <c r="M20" s="39">
        <f t="shared" si="5"/>
        <v>970.45890479999991</v>
      </c>
      <c r="O20" s="69" t="str">
        <f t="shared" si="6"/>
        <v>MOTOR OIL</v>
      </c>
      <c r="P20" s="36"/>
      <c r="Q20" s="66">
        <v>6184.4350000000004</v>
      </c>
      <c r="R20" s="66">
        <v>8739.2749999999996</v>
      </c>
      <c r="S20" s="66">
        <v>9681.8829999999998</v>
      </c>
      <c r="T20" s="66">
        <v>8987.1200000000008</v>
      </c>
      <c r="U20" s="66">
        <v>8088.4080000000013</v>
      </c>
      <c r="V20" s="66">
        <v>9020.2999999999993</v>
      </c>
      <c r="W20" s="49"/>
      <c r="X20" s="66">
        <v>236.99100000000001</v>
      </c>
      <c r="Y20" s="66">
        <v>338.93200000000002</v>
      </c>
      <c r="Z20" s="66">
        <v>270.62</v>
      </c>
      <c r="AA20" s="66">
        <v>186.7</v>
      </c>
      <c r="AB20" s="66">
        <v>169.23</v>
      </c>
      <c r="AC20" s="66">
        <v>189.82</v>
      </c>
      <c r="AD20" s="49"/>
      <c r="AE20" s="66">
        <v>164.11199999999999</v>
      </c>
      <c r="AF20" s="66">
        <v>142.804</v>
      </c>
      <c r="AG20" s="66">
        <v>78.019000000000005</v>
      </c>
      <c r="AH20" s="66">
        <v>0.5</v>
      </c>
      <c r="AI20" s="66">
        <v>8.8000000000000007</v>
      </c>
      <c r="AJ20" s="66">
        <v>15</v>
      </c>
      <c r="AK20" s="49"/>
      <c r="AL20" s="66">
        <v>1.4813827900278544</v>
      </c>
      <c r="AM20" s="66">
        <v>1.2890427753432883</v>
      </c>
      <c r="AN20" s="66">
        <v>0.70425077931646185</v>
      </c>
      <c r="AO20" s="66">
        <v>0.80483439780979893</v>
      </c>
      <c r="AP20" s="66">
        <v>0.92826360618815285</v>
      </c>
      <c r="AQ20" s="49"/>
      <c r="AR20" s="66">
        <v>459.673</v>
      </c>
      <c r="AS20" s="66">
        <v>547.08399999999995</v>
      </c>
      <c r="AT20" s="66">
        <v>569.55999999999995</v>
      </c>
      <c r="AU20" s="66">
        <v>569.91</v>
      </c>
      <c r="AV20" s="66">
        <v>576.06999999999994</v>
      </c>
      <c r="AW20" s="66">
        <v>586.56999999999994</v>
      </c>
      <c r="AX20" s="36"/>
      <c r="AY20" s="69" t="str">
        <f t="shared" si="35"/>
        <v>MOTOR OIL</v>
      </c>
      <c r="AZ20" s="59" t="str">
        <f t="shared" si="8"/>
        <v>3 February 2014</v>
      </c>
      <c r="BA20" s="1" t="s">
        <v>125</v>
      </c>
      <c r="BB20" s="1" t="s">
        <v>127</v>
      </c>
      <c r="BC20" s="34">
        <v>302103219557</v>
      </c>
      <c r="BD20" s="36"/>
      <c r="BE20" s="69" t="str">
        <f t="shared" si="36"/>
        <v>MOTOR OIL</v>
      </c>
      <c r="BF20" s="36"/>
      <c r="BG20" s="53">
        <f>$M$20/AE20</f>
        <v>5.9133939309739683</v>
      </c>
      <c r="BH20" s="53">
        <f t="shared" ref="BH20:BK20" si="55">$M$20/AF20</f>
        <v>6.7957403490098311</v>
      </c>
      <c r="BI20" s="53">
        <f t="shared" si="55"/>
        <v>12.438750878632126</v>
      </c>
      <c r="BJ20" s="53">
        <f t="shared" si="55"/>
        <v>1940.9178095999998</v>
      </c>
      <c r="BK20" s="53">
        <f t="shared" si="55"/>
        <v>110.27942099999999</v>
      </c>
      <c r="BL20" s="36"/>
      <c r="BM20" s="53">
        <f>$M$20/Q20</f>
        <v>0.15691957386568051</v>
      </c>
      <c r="BN20" s="53">
        <f t="shared" ref="BN20:BQ20" si="56">$M$20/R20</f>
        <v>0.1110456994201464</v>
      </c>
      <c r="BO20" s="53">
        <f t="shared" si="56"/>
        <v>0.10023452099142284</v>
      </c>
      <c r="BP20" s="53">
        <f t="shared" si="56"/>
        <v>0.1079833033051745</v>
      </c>
      <c r="BQ20" s="53">
        <f t="shared" si="56"/>
        <v>0.11998144811686054</v>
      </c>
      <c r="BR20" s="36"/>
      <c r="BS20" s="53">
        <f>$M$20/AR20</f>
        <v>2.1111940549042472</v>
      </c>
      <c r="BT20" s="53">
        <f t="shared" ref="BT20:BW20" si="57">$M$20/AS20</f>
        <v>1.7738755013855276</v>
      </c>
      <c r="BU20" s="53">
        <f t="shared" si="57"/>
        <v>1.7038747538450734</v>
      </c>
      <c r="BV20" s="53">
        <f t="shared" si="57"/>
        <v>1.7028283497394325</v>
      </c>
      <c r="BW20" s="53">
        <f t="shared" si="57"/>
        <v>1.6846197594042391</v>
      </c>
      <c r="BX20" s="36"/>
      <c r="BY20" s="69" t="str">
        <f t="shared" si="12"/>
        <v>MOTOR OIL</v>
      </c>
      <c r="BZ20" s="36"/>
    </row>
    <row r="21" spans="2:78">
      <c r="B21" s="10">
        <f t="shared" si="13"/>
        <v>14</v>
      </c>
      <c r="C21" s="12" t="s">
        <v>8</v>
      </c>
      <c r="D21" s="14" t="s">
        <v>18</v>
      </c>
      <c r="E21" s="14" t="s">
        <v>62</v>
      </c>
      <c r="F21" s="14" t="s">
        <v>63</v>
      </c>
      <c r="G21" s="14" t="s">
        <v>60</v>
      </c>
      <c r="H21" s="14" t="s">
        <v>61</v>
      </c>
      <c r="I21" s="36"/>
      <c r="K21" s="61">
        <v>17.559999999999999</v>
      </c>
      <c r="L21" s="56">
        <v>25000000</v>
      </c>
      <c r="M21" s="39">
        <f t="shared" si="5"/>
        <v>438.99999999999994</v>
      </c>
      <c r="O21" s="69" t="str">
        <f t="shared" si="6"/>
        <v>OLP</v>
      </c>
      <c r="P21" s="36"/>
      <c r="Q21" s="66">
        <v>116.720753</v>
      </c>
      <c r="R21" s="66">
        <v>105.12768800000001</v>
      </c>
      <c r="S21" s="66">
        <v>106.592</v>
      </c>
      <c r="T21" s="66">
        <v>107</v>
      </c>
      <c r="U21" s="66">
        <v>110</v>
      </c>
      <c r="V21" s="66">
        <v>115</v>
      </c>
      <c r="W21" s="36"/>
      <c r="X21" s="66">
        <v>26.652999999999999</v>
      </c>
      <c r="Y21" s="66">
        <v>28.456</v>
      </c>
      <c r="Z21" s="66">
        <v>21.387</v>
      </c>
      <c r="AA21" s="66">
        <v>22</v>
      </c>
      <c r="AB21" s="66">
        <v>23</v>
      </c>
      <c r="AC21" s="66">
        <v>24</v>
      </c>
      <c r="AD21" s="36"/>
      <c r="AE21" s="66">
        <v>7.13</v>
      </c>
      <c r="AF21" s="66">
        <v>6.47</v>
      </c>
      <c r="AG21" s="66">
        <v>4.9569999999999999</v>
      </c>
      <c r="AH21" s="66">
        <v>5.25</v>
      </c>
      <c r="AI21" s="66">
        <v>5.5</v>
      </c>
      <c r="AJ21" s="66">
        <v>5.75</v>
      </c>
      <c r="AK21" s="36"/>
      <c r="AL21" s="66">
        <f>AE21/($L$21/1000000)</f>
        <v>0.28520000000000001</v>
      </c>
      <c r="AM21" s="66">
        <f t="shared" ref="AM21:AP21" si="58">AF21/($L$21/1000000)</f>
        <v>0.25879999999999997</v>
      </c>
      <c r="AN21" s="66">
        <f t="shared" si="58"/>
        <v>0.19827999999999998</v>
      </c>
      <c r="AO21" s="66">
        <f t="shared" si="58"/>
        <v>0.21</v>
      </c>
      <c r="AP21" s="66">
        <f t="shared" si="58"/>
        <v>0.22</v>
      </c>
      <c r="AQ21" s="36"/>
      <c r="AR21" s="66">
        <v>149.084203</v>
      </c>
      <c r="AS21" s="66">
        <v>155.046212</v>
      </c>
      <c r="AT21" s="66">
        <v>159.72999999999999</v>
      </c>
      <c r="AU21" s="66">
        <v>165</v>
      </c>
      <c r="AV21" s="66">
        <v>168</v>
      </c>
      <c r="AW21" s="66">
        <v>172</v>
      </c>
      <c r="AX21" s="36"/>
      <c r="AY21" s="69" t="str">
        <f>C21</f>
        <v>OLP</v>
      </c>
      <c r="AZ21" s="59" t="str">
        <f t="shared" si="8"/>
        <v>3 February 2014</v>
      </c>
      <c r="BA21" s="1" t="s">
        <v>136</v>
      </c>
      <c r="BB21" s="1" t="s">
        <v>137</v>
      </c>
      <c r="BC21" s="34">
        <v>302103219557</v>
      </c>
      <c r="BD21" s="36"/>
      <c r="BE21" s="69" t="str">
        <f>AY21</f>
        <v>OLP</v>
      </c>
      <c r="BF21" s="36"/>
      <c r="BG21" s="53">
        <f>$M$21/AE21</f>
        <v>61.570827489481061</v>
      </c>
      <c r="BH21" s="53">
        <f t="shared" ref="BH21:BK21" si="59">$M$21/AF21</f>
        <v>67.851622874806793</v>
      </c>
      <c r="BI21" s="53">
        <f t="shared" si="59"/>
        <v>88.561630018156137</v>
      </c>
      <c r="BJ21" s="53">
        <f t="shared" si="59"/>
        <v>83.619047619047606</v>
      </c>
      <c r="BK21" s="53">
        <f t="shared" si="59"/>
        <v>79.818181818181813</v>
      </c>
      <c r="BL21" s="36"/>
      <c r="BM21" s="53">
        <f>$M$21/Q21</f>
        <v>3.7611135013839392</v>
      </c>
      <c r="BN21" s="53">
        <f t="shared" ref="BN21:BQ21" si="60">$M$21/R21</f>
        <v>4.1758741997636237</v>
      </c>
      <c r="BO21" s="53">
        <f t="shared" si="60"/>
        <v>4.1185079555688979</v>
      </c>
      <c r="BP21" s="53">
        <f t="shared" si="60"/>
        <v>4.1028037383177569</v>
      </c>
      <c r="BQ21" s="53">
        <f t="shared" si="60"/>
        <v>3.9909090909090903</v>
      </c>
      <c r="BR21" s="36"/>
      <c r="BS21" s="53">
        <f>$M$21/AR21</f>
        <v>2.9446446448789745</v>
      </c>
      <c r="BT21" s="53">
        <f t="shared" ref="BT21:BW21" si="61">$M$21/AS21</f>
        <v>2.8314139012954405</v>
      </c>
      <c r="BU21" s="53">
        <f t="shared" si="61"/>
        <v>2.7483879045889936</v>
      </c>
      <c r="BV21" s="53">
        <f t="shared" si="61"/>
        <v>2.6606060606060602</v>
      </c>
      <c r="BW21" s="53">
        <f t="shared" si="61"/>
        <v>2.6130952380952377</v>
      </c>
      <c r="BX21" s="36"/>
      <c r="BY21" s="69" t="str">
        <f t="shared" si="12"/>
        <v>OLP</v>
      </c>
      <c r="BZ21" s="36"/>
    </row>
    <row r="22" spans="2:78" ht="14.25" customHeight="1">
      <c r="B22" s="10">
        <f t="shared" si="13"/>
        <v>15</v>
      </c>
      <c r="C22" s="22" t="s">
        <v>12</v>
      </c>
      <c r="D22" s="25" t="s">
        <v>29</v>
      </c>
      <c r="E22" s="41" t="s">
        <v>83</v>
      </c>
      <c r="F22" s="41" t="s">
        <v>84</v>
      </c>
      <c r="G22" s="41" t="s">
        <v>81</v>
      </c>
      <c r="H22" s="41" t="s">
        <v>82</v>
      </c>
      <c r="I22" s="36"/>
      <c r="K22" s="61">
        <v>9.8000000000000007</v>
      </c>
      <c r="L22" s="56">
        <v>319000000</v>
      </c>
      <c r="M22" s="39">
        <f t="shared" si="5"/>
        <v>3126.2000000000003</v>
      </c>
      <c r="O22" s="69" t="str">
        <f t="shared" si="6"/>
        <v>OPAP</v>
      </c>
      <c r="P22" s="36"/>
      <c r="Q22" s="66">
        <v>5140.0150000000003</v>
      </c>
      <c r="R22" s="66">
        <v>4358.4870000000001</v>
      </c>
      <c r="S22" s="66">
        <v>3971.6280000000002</v>
      </c>
      <c r="T22" s="66">
        <v>3574.4652000000001</v>
      </c>
      <c r="U22" s="66">
        <v>3931.9117200000005</v>
      </c>
      <c r="V22" s="66">
        <v>4010.5499544000004</v>
      </c>
      <c r="W22" s="49"/>
      <c r="X22" s="66">
        <v>911.25199999999995</v>
      </c>
      <c r="Y22" s="66">
        <v>734.22400000000005</v>
      </c>
      <c r="Z22" s="66">
        <v>673.80500000000006</v>
      </c>
      <c r="AA22" s="66">
        <v>235.50054706550551</v>
      </c>
      <c r="AB22" s="66">
        <v>261.2</v>
      </c>
      <c r="AC22" s="66">
        <v>266.42399999999998</v>
      </c>
      <c r="AD22" s="49"/>
      <c r="AE22" s="66">
        <v>575.80200000000002</v>
      </c>
      <c r="AF22" s="66">
        <v>537.45799999999997</v>
      </c>
      <c r="AG22" s="66">
        <v>505.48700000000002</v>
      </c>
      <c r="AH22" s="66">
        <v>156.24</v>
      </c>
      <c r="AI22" s="66">
        <v>174.3</v>
      </c>
      <c r="AJ22" s="66">
        <v>177.786</v>
      </c>
      <c r="AK22" s="49"/>
      <c r="AL22" s="66">
        <v>1.8050219435736679</v>
      </c>
      <c r="AM22" s="66">
        <v>1.6848213166144199</v>
      </c>
      <c r="AN22" s="66">
        <v>1.5845987460815047</v>
      </c>
      <c r="AO22" s="66">
        <v>0.82545121128526655</v>
      </c>
      <c r="AP22" s="66">
        <v>0.84196023551097199</v>
      </c>
      <c r="AQ22" s="49"/>
      <c r="AR22" s="66">
        <v>696.57399999999996</v>
      </c>
      <c r="AS22" s="66">
        <v>889.51199999999994</v>
      </c>
      <c r="AT22" s="66">
        <v>1165.319</v>
      </c>
      <c r="AU22" s="66">
        <v>1212.191</v>
      </c>
      <c r="AV22" s="66">
        <v>1264.481</v>
      </c>
      <c r="AW22" s="66">
        <v>1317.8168000000001</v>
      </c>
      <c r="AX22" s="36"/>
      <c r="AY22" s="69" t="str">
        <f t="shared" ref="AY22:AY26" si="62">C22</f>
        <v>OPAP</v>
      </c>
      <c r="AZ22" s="59" t="str">
        <f>$K$5</f>
        <v>3 February 2014</v>
      </c>
      <c r="BA22" s="1" t="s">
        <v>125</v>
      </c>
      <c r="BB22" s="1" t="s">
        <v>127</v>
      </c>
      <c r="BC22" s="34">
        <v>302103219557</v>
      </c>
      <c r="BD22" s="36"/>
      <c r="BE22" s="69" t="str">
        <f t="shared" ref="BE22:BE26" si="63">AY22</f>
        <v>OPAP</v>
      </c>
      <c r="BF22" s="36"/>
      <c r="BG22" s="53">
        <f>$M$22/AE22</f>
        <v>5.4292968763568039</v>
      </c>
      <c r="BH22" s="53">
        <f t="shared" ref="BH22:BK22" si="64">$M$22/AF22</f>
        <v>5.8166405560992684</v>
      </c>
      <c r="BI22" s="53">
        <f t="shared" si="64"/>
        <v>6.1845309572748661</v>
      </c>
      <c r="BJ22" s="53">
        <f t="shared" si="64"/>
        <v>20.008960573476703</v>
      </c>
      <c r="BK22" s="53">
        <f t="shared" si="64"/>
        <v>17.935742971887549</v>
      </c>
      <c r="BL22" s="36"/>
      <c r="BM22" s="53">
        <f>$M$22/Q22</f>
        <v>0.60820834180445005</v>
      </c>
      <c r="BN22" s="53">
        <f t="shared" ref="BN22:BQ22" si="65">$M$22/R22</f>
        <v>0.71726725352169229</v>
      </c>
      <c r="BO22" s="53">
        <f t="shared" si="65"/>
        <v>0.78713313532888785</v>
      </c>
      <c r="BP22" s="53">
        <f t="shared" si="65"/>
        <v>0.87459237258765321</v>
      </c>
      <c r="BQ22" s="53">
        <f t="shared" si="65"/>
        <v>0.79508397507968465</v>
      </c>
      <c r="BR22" s="36"/>
      <c r="BS22" s="53">
        <f>$M$22/AR22</f>
        <v>4.4879653848693755</v>
      </c>
      <c r="BT22" s="53">
        <f t="shared" ref="BT22:BW22" si="66">$M$22/AS22</f>
        <v>3.5145113275593816</v>
      </c>
      <c r="BU22" s="53">
        <f t="shared" si="66"/>
        <v>2.6826989004727464</v>
      </c>
      <c r="BV22" s="53">
        <f t="shared" si="66"/>
        <v>2.5789665160028412</v>
      </c>
      <c r="BW22" s="53">
        <f t="shared" si="66"/>
        <v>2.4723186825266654</v>
      </c>
      <c r="BX22" s="36"/>
      <c r="BY22" s="69" t="str">
        <f t="shared" si="12"/>
        <v>OPAP</v>
      </c>
      <c r="BZ22" s="36"/>
    </row>
    <row r="23" spans="2:78" ht="15" customHeight="1">
      <c r="B23" s="10">
        <f t="shared" si="13"/>
        <v>16</v>
      </c>
      <c r="C23" s="22" t="s">
        <v>15</v>
      </c>
      <c r="D23" s="14" t="s">
        <v>35</v>
      </c>
      <c r="E23" s="23" t="s">
        <v>103</v>
      </c>
      <c r="F23" s="23" t="s">
        <v>104</v>
      </c>
      <c r="G23" s="23" t="s">
        <v>101</v>
      </c>
      <c r="H23" s="23" t="s">
        <v>102</v>
      </c>
      <c r="I23" s="36"/>
      <c r="K23" s="61">
        <v>11.2</v>
      </c>
      <c r="L23" s="56">
        <v>490150389</v>
      </c>
      <c r="M23" s="39">
        <f t="shared" si="5"/>
        <v>5489.6843567999995</v>
      </c>
      <c r="N23" s="26"/>
      <c r="O23" s="69" t="str">
        <f t="shared" si="6"/>
        <v>OTE</v>
      </c>
      <c r="P23" s="36"/>
      <c r="Q23" s="66">
        <v>5482.8</v>
      </c>
      <c r="R23" s="66">
        <v>5038.3</v>
      </c>
      <c r="S23" s="66">
        <v>4680.3</v>
      </c>
      <c r="T23" s="66">
        <v>4221.6306000000004</v>
      </c>
      <c r="U23" s="66">
        <v>4137.1979879999999</v>
      </c>
      <c r="V23" s="66">
        <v>4219.9419477600004</v>
      </c>
      <c r="W23" s="49"/>
      <c r="X23" s="66">
        <v>1747.9</v>
      </c>
      <c r="Y23" s="66">
        <v>1662.8</v>
      </c>
      <c r="Z23" s="66">
        <v>1533.9</v>
      </c>
      <c r="AA23" s="66">
        <v>1380.5100000000002</v>
      </c>
      <c r="AB23" s="66">
        <v>1354.3</v>
      </c>
      <c r="AC23" s="66">
        <v>1381.3860000000002</v>
      </c>
      <c r="AD23" s="49"/>
      <c r="AE23" s="66">
        <v>54.3</v>
      </c>
      <c r="AF23" s="66">
        <v>119.7</v>
      </c>
      <c r="AG23" s="66">
        <v>476.4</v>
      </c>
      <c r="AH23" s="66">
        <v>468.4</v>
      </c>
      <c r="AI23" s="66">
        <v>459.50708071654668</v>
      </c>
      <c r="AJ23" s="66">
        <v>468.69722233087771</v>
      </c>
      <c r="AK23" s="49"/>
      <c r="AL23" s="66">
        <v>0.11078232562618653</v>
      </c>
      <c r="AM23" s="66">
        <v>0.24421076201573716</v>
      </c>
      <c r="AN23" s="66">
        <v>0.97194659168168074</v>
      </c>
      <c r="AO23" s="66">
        <v>0.96420501112771739</v>
      </c>
      <c r="AP23" s="66">
        <v>0.94009988584952442</v>
      </c>
      <c r="AQ23" s="49"/>
      <c r="AR23" s="66">
        <v>1099.5999999999999</v>
      </c>
      <c r="AS23" s="66">
        <v>1383.5</v>
      </c>
      <c r="AT23" s="66">
        <v>1623.8</v>
      </c>
      <c r="AU23" s="66">
        <v>2045.36</v>
      </c>
      <c r="AV23" s="66">
        <v>2458.9163726448919</v>
      </c>
      <c r="AW23" s="66">
        <v>2880.743872742682</v>
      </c>
      <c r="AX23" s="36"/>
      <c r="AY23" s="69" t="str">
        <f t="shared" si="62"/>
        <v>OTE</v>
      </c>
      <c r="AZ23" s="59" t="str">
        <f t="shared" si="8"/>
        <v>3 February 2014</v>
      </c>
      <c r="BA23" s="1" t="s">
        <v>125</v>
      </c>
      <c r="BB23" s="1" t="s">
        <v>127</v>
      </c>
      <c r="BC23" s="34">
        <v>302103219557</v>
      </c>
      <c r="BD23" s="36"/>
      <c r="BE23" s="69" t="str">
        <f t="shared" si="63"/>
        <v>OTE</v>
      </c>
      <c r="BF23" s="36"/>
      <c r="BG23" s="53">
        <f>$M$23/AE23</f>
        <v>101.09915942541436</v>
      </c>
      <c r="BH23" s="53">
        <f t="shared" ref="BH23:BK23" si="67">$M$23/AF23</f>
        <v>45.862024701754379</v>
      </c>
      <c r="BI23" s="53">
        <f t="shared" si="67"/>
        <v>11.523266911838791</v>
      </c>
      <c r="BJ23" s="53">
        <f t="shared" si="67"/>
        <v>11.720077619128949</v>
      </c>
      <c r="BK23" s="53">
        <f t="shared" si="67"/>
        <v>11.946898289879428</v>
      </c>
      <c r="BL23" s="36"/>
      <c r="BM23" s="53">
        <f>$M$23/Q23</f>
        <v>1.0012556279273364</v>
      </c>
      <c r="BN23" s="53">
        <f t="shared" ref="BN23:BQ23" si="68">$M$23/R23</f>
        <v>1.0895906073080204</v>
      </c>
      <c r="BO23" s="53">
        <f t="shared" si="68"/>
        <v>1.1729342898532145</v>
      </c>
      <c r="BP23" s="53">
        <f t="shared" si="68"/>
        <v>1.300370609593364</v>
      </c>
      <c r="BQ23" s="53">
        <f t="shared" si="68"/>
        <v>1.3269087852993511</v>
      </c>
      <c r="BR23" s="36"/>
      <c r="BS23" s="53">
        <f>$M$23/AR23</f>
        <v>4.9924375743906877</v>
      </c>
      <c r="BT23" s="53">
        <f t="shared" ref="BT23:BW23" si="69">$M$23/AS23</f>
        <v>3.9679684544994576</v>
      </c>
      <c r="BU23" s="53">
        <f t="shared" si="69"/>
        <v>3.3807638605739623</v>
      </c>
      <c r="BV23" s="53">
        <f t="shared" si="69"/>
        <v>2.6839697445926389</v>
      </c>
      <c r="BW23" s="53">
        <f t="shared" si="69"/>
        <v>2.2325624481873345</v>
      </c>
      <c r="BX23" s="36"/>
      <c r="BY23" s="69" t="str">
        <f t="shared" si="12"/>
        <v>OTE</v>
      </c>
      <c r="BZ23" s="36"/>
    </row>
    <row r="24" spans="2:78">
      <c r="B24" s="10">
        <f t="shared" si="13"/>
        <v>17</v>
      </c>
      <c r="C24" s="22" t="s">
        <v>134</v>
      </c>
      <c r="D24" s="14" t="s">
        <v>30</v>
      </c>
      <c r="E24" s="23" t="s">
        <v>85</v>
      </c>
      <c r="F24" s="23" t="s">
        <v>86</v>
      </c>
      <c r="G24" s="23" t="s">
        <v>87</v>
      </c>
      <c r="H24" s="23" t="s">
        <v>88</v>
      </c>
      <c r="I24" s="36"/>
      <c r="K24" s="61">
        <v>10.35</v>
      </c>
      <c r="L24" s="56">
        <v>232000000</v>
      </c>
      <c r="M24" s="39">
        <f t="shared" si="5"/>
        <v>2401.1999999999998</v>
      </c>
      <c r="O24" s="69" t="str">
        <f t="shared" si="6"/>
        <v>PPC (DEI)</v>
      </c>
      <c r="P24" s="36"/>
      <c r="Q24" s="66">
        <v>5809.732</v>
      </c>
      <c r="R24" s="66">
        <v>5513.5519999999997</v>
      </c>
      <c r="S24" s="66">
        <v>5985.2219999999998</v>
      </c>
      <c r="T24" s="66">
        <v>5895.4436699999997</v>
      </c>
      <c r="U24" s="66">
        <v>5983.8753250499994</v>
      </c>
      <c r="V24" s="66">
        <v>6013.7947016752487</v>
      </c>
      <c r="W24" s="49"/>
      <c r="X24" s="66">
        <v>1497.7</v>
      </c>
      <c r="Y24" s="66">
        <v>779.82</v>
      </c>
      <c r="Z24" s="66">
        <v>990.85500000000002</v>
      </c>
      <c r="AA24" s="66">
        <v>896.10743783999987</v>
      </c>
      <c r="AB24" s="66">
        <v>939.46842603284995</v>
      </c>
      <c r="AC24" s="66">
        <v>962.20715226803986</v>
      </c>
      <c r="AD24" s="49"/>
      <c r="AE24" s="66">
        <v>557.92499999999995</v>
      </c>
      <c r="AF24" s="66">
        <v>-148.947</v>
      </c>
      <c r="AG24" s="66">
        <v>30.529</v>
      </c>
      <c r="AH24" s="66">
        <v>8.9610743783999993</v>
      </c>
      <c r="AI24" s="66">
        <v>37.578737041314</v>
      </c>
      <c r="AJ24" s="66">
        <v>38.488286090721594</v>
      </c>
      <c r="AK24" s="49"/>
      <c r="AL24" s="66">
        <v>2.4048491379310342</v>
      </c>
      <c r="AM24" s="66">
        <v>-0.64201293103448276</v>
      </c>
      <c r="AN24" s="66">
        <v>0.13159051724137932</v>
      </c>
      <c r="AO24" s="66">
        <v>0.18318965517241378</v>
      </c>
      <c r="AP24" s="66">
        <v>0.1961206896551724</v>
      </c>
      <c r="AQ24" s="49"/>
      <c r="AR24" s="66">
        <v>6769.5280000000002</v>
      </c>
      <c r="AS24" s="66">
        <v>6500.39</v>
      </c>
      <c r="AT24" s="66">
        <v>5854.4589999999998</v>
      </c>
      <c r="AU24" s="66">
        <v>5862.5239669405601</v>
      </c>
      <c r="AV24" s="66">
        <v>5896.3448302777424</v>
      </c>
      <c r="AW24" s="66">
        <v>5930.9842877593919</v>
      </c>
      <c r="AX24" s="36"/>
      <c r="AY24" s="69" t="str">
        <f t="shared" si="62"/>
        <v>PPC (DEI)</v>
      </c>
      <c r="AZ24" s="59" t="str">
        <f t="shared" si="8"/>
        <v>3 February 2014</v>
      </c>
      <c r="BA24" s="1" t="s">
        <v>125</v>
      </c>
      <c r="BB24" s="1" t="s">
        <v>127</v>
      </c>
      <c r="BC24" s="34">
        <v>302103219557</v>
      </c>
      <c r="BD24" s="36"/>
      <c r="BE24" s="69" t="str">
        <f t="shared" si="63"/>
        <v>PPC (DEI)</v>
      </c>
      <c r="BF24" s="36"/>
      <c r="BG24" s="53">
        <f>$M$24/AE24</f>
        <v>4.3038042747681144</v>
      </c>
      <c r="BH24" s="53">
        <f t="shared" ref="BH24:BK24" si="70">$M$24/AF24</f>
        <v>-16.12117061773651</v>
      </c>
      <c r="BI24" s="53">
        <f t="shared" si="70"/>
        <v>78.653083952962746</v>
      </c>
      <c r="BJ24" s="53">
        <f t="shared" si="70"/>
        <v>267.95894092653811</v>
      </c>
      <c r="BK24" s="53">
        <f t="shared" si="70"/>
        <v>63.897836623943071</v>
      </c>
      <c r="BL24" s="36"/>
      <c r="BM24" s="53">
        <f>$M$24/Q24</f>
        <v>0.41330650019656667</v>
      </c>
      <c r="BN24" s="53">
        <f t="shared" ref="BN24:BQ24" si="71">$M$24/R24</f>
        <v>0.43550872468419632</v>
      </c>
      <c r="BO24" s="53">
        <f t="shared" si="71"/>
        <v>0.40118812635521289</v>
      </c>
      <c r="BP24" s="53">
        <f t="shared" si="71"/>
        <v>0.40729759020833795</v>
      </c>
      <c r="BQ24" s="53">
        <f t="shared" si="71"/>
        <v>0.4012784139983625</v>
      </c>
      <c r="BR24" s="36"/>
      <c r="BS24" s="53">
        <f>$M$24/AR24</f>
        <v>0.3547071524041262</v>
      </c>
      <c r="BT24" s="53">
        <f t="shared" ref="BT24:BW24" si="72">$M$24/AS24</f>
        <v>0.36939322102212324</v>
      </c>
      <c r="BU24" s="53">
        <f t="shared" si="72"/>
        <v>0.41014891384498547</v>
      </c>
      <c r="BV24" s="53">
        <f t="shared" si="72"/>
        <v>0.40958467948969418</v>
      </c>
      <c r="BW24" s="53">
        <f t="shared" si="72"/>
        <v>0.40723534140504014</v>
      </c>
      <c r="BX24" s="36"/>
      <c r="BY24" s="69" t="str">
        <f t="shared" si="12"/>
        <v>PPC (DEI)</v>
      </c>
      <c r="BZ24" s="36"/>
    </row>
    <row r="25" spans="2:78">
      <c r="B25" s="10">
        <f t="shared" si="13"/>
        <v>18</v>
      </c>
      <c r="C25" s="12" t="s">
        <v>3</v>
      </c>
      <c r="D25" s="14" t="s">
        <v>22</v>
      </c>
      <c r="E25" s="14" t="s">
        <v>48</v>
      </c>
      <c r="F25" s="14" t="s">
        <v>49</v>
      </c>
      <c r="G25" s="14" t="s">
        <v>46</v>
      </c>
      <c r="H25" s="14" t="s">
        <v>47</v>
      </c>
      <c r="I25" s="36"/>
      <c r="K25" s="61">
        <v>6.6</v>
      </c>
      <c r="L25" s="56">
        <v>34770982</v>
      </c>
      <c r="M25" s="39">
        <f t="shared" si="5"/>
        <v>229.48848119999997</v>
      </c>
      <c r="O25" s="69" t="str">
        <f t="shared" si="6"/>
        <v>SARANTIS</v>
      </c>
      <c r="P25" s="36"/>
      <c r="Q25" s="66">
        <v>223.34042299999999</v>
      </c>
      <c r="R25" s="66">
        <v>221.29339200000001</v>
      </c>
      <c r="S25" s="66">
        <v>235.99829</v>
      </c>
      <c r="T25" s="66">
        <v>246</v>
      </c>
      <c r="U25" s="66">
        <f>T25*104%</f>
        <v>255.84</v>
      </c>
      <c r="V25" s="66">
        <f>U25*104%</f>
        <v>266.0736</v>
      </c>
      <c r="W25" s="49"/>
      <c r="X25" s="66">
        <v>20.481794000000001</v>
      </c>
      <c r="Y25" s="66">
        <v>19.619</v>
      </c>
      <c r="Z25" s="66">
        <v>21.166</v>
      </c>
      <c r="AA25" s="66">
        <v>22.75</v>
      </c>
      <c r="AB25" s="66">
        <v>23.82</v>
      </c>
      <c r="AC25" s="66">
        <v>24.82</v>
      </c>
      <c r="AD25" s="49"/>
      <c r="AE25" s="66">
        <v>9.5226950000000006</v>
      </c>
      <c r="AF25" s="66">
        <v>9.7358740000000008</v>
      </c>
      <c r="AG25" s="66">
        <v>12.154275999999999</v>
      </c>
      <c r="AH25" s="66">
        <v>13.9</v>
      </c>
      <c r="AI25" s="66">
        <v>14.553758241758244</v>
      </c>
      <c r="AJ25" s="66">
        <v>15.164747252747254</v>
      </c>
      <c r="AK25" s="49"/>
      <c r="AL25" s="66">
        <v>0.27589233880119651</v>
      </c>
      <c r="AM25" s="66">
        <v>0.28206857912951744</v>
      </c>
      <c r="AN25" s="66">
        <v>0.35213472993467199</v>
      </c>
      <c r="AO25" s="66">
        <v>0.34416549195789942</v>
      </c>
      <c r="AP25" s="66">
        <v>0.35449045671663637</v>
      </c>
      <c r="AQ25" s="49"/>
      <c r="AR25" s="66">
        <v>124.207629</v>
      </c>
      <c r="AS25" s="66">
        <v>126.525948</v>
      </c>
      <c r="AT25" s="66">
        <v>142.60290000000001</v>
      </c>
      <c r="AU25" s="66">
        <v>155.1129</v>
      </c>
      <c r="AV25" s="66">
        <v>168.21128241758242</v>
      </c>
      <c r="AW25" s="66">
        <v>181.85955494505495</v>
      </c>
      <c r="AX25" s="36"/>
      <c r="AY25" s="69" t="str">
        <f t="shared" si="62"/>
        <v>SARANTIS</v>
      </c>
      <c r="AZ25" s="59" t="str">
        <f t="shared" si="8"/>
        <v>3 February 2014</v>
      </c>
      <c r="BA25" s="1" t="s">
        <v>125</v>
      </c>
      <c r="BB25" s="1" t="s">
        <v>127</v>
      </c>
      <c r="BC25" s="34">
        <v>302103219557</v>
      </c>
      <c r="BD25" s="36"/>
      <c r="BE25" s="69" t="str">
        <f t="shared" si="63"/>
        <v>SARANTIS</v>
      </c>
      <c r="BF25" s="36"/>
      <c r="BG25" s="53">
        <f>$M$25/AE25</f>
        <v>24.099110724432521</v>
      </c>
      <c r="BH25" s="53">
        <f t="shared" ref="BH25:BK25" si="73">$M$25/AF25</f>
        <v>23.571430895675103</v>
      </c>
      <c r="BI25" s="53">
        <f t="shared" si="73"/>
        <v>18.881295866574032</v>
      </c>
      <c r="BJ25" s="53">
        <f t="shared" si="73"/>
        <v>16.50996267625899</v>
      </c>
      <c r="BK25" s="53">
        <f t="shared" si="73"/>
        <v>15.768331271406044</v>
      </c>
      <c r="BL25" s="36"/>
      <c r="BM25" s="53">
        <f>$M$25/Q25</f>
        <v>1.0275277449438698</v>
      </c>
      <c r="BN25" s="53">
        <f t="shared" ref="BN25:BQ25" si="74">$M$25/R25</f>
        <v>1.037032688260298</v>
      </c>
      <c r="BO25" s="53">
        <f t="shared" si="74"/>
        <v>0.97241586453867934</v>
      </c>
      <c r="BP25" s="53">
        <f t="shared" si="74"/>
        <v>0.93288000487804867</v>
      </c>
      <c r="BQ25" s="53">
        <f t="shared" si="74"/>
        <v>0.8970000046904314</v>
      </c>
      <c r="BR25" s="36"/>
      <c r="BS25" s="53">
        <f>$M$25/AR25</f>
        <v>1.8476198527225729</v>
      </c>
      <c r="BT25" s="53">
        <f t="shared" ref="BT25:BW25" si="75">$M$25/AS25</f>
        <v>1.8137661470040909</v>
      </c>
      <c r="BU25" s="53">
        <f t="shared" si="75"/>
        <v>1.6092834100849278</v>
      </c>
      <c r="BV25" s="53">
        <f t="shared" si="75"/>
        <v>1.4794932026930061</v>
      </c>
      <c r="BW25" s="53">
        <f t="shared" si="75"/>
        <v>1.3642870912207758</v>
      </c>
      <c r="BX25" s="36"/>
      <c r="BY25" s="69" t="str">
        <f t="shared" si="12"/>
        <v>SARANTIS</v>
      </c>
      <c r="BZ25" s="36"/>
    </row>
    <row r="26" spans="2:78">
      <c r="B26" s="10">
        <f t="shared" si="13"/>
        <v>19</v>
      </c>
      <c r="C26" s="12" t="s">
        <v>132</v>
      </c>
      <c r="D26" s="14" t="s">
        <v>19</v>
      </c>
      <c r="E26" s="14" t="s">
        <v>57</v>
      </c>
      <c r="F26" s="14" t="s">
        <v>58</v>
      </c>
      <c r="G26" s="14" t="s">
        <v>57</v>
      </c>
      <c r="H26" s="14" t="s">
        <v>59</v>
      </c>
      <c r="I26" s="36"/>
      <c r="K26" s="61">
        <v>1.21</v>
      </c>
      <c r="L26" s="56">
        <v>45094620</v>
      </c>
      <c r="M26" s="39">
        <f t="shared" si="5"/>
        <v>54.564490199999995</v>
      </c>
      <c r="O26" s="69" t="str">
        <f t="shared" si="6"/>
        <v>THRACE PLASTICS</v>
      </c>
      <c r="P26" s="36"/>
      <c r="Q26" s="66">
        <v>234.52</v>
      </c>
      <c r="R26" s="66">
        <v>259.28500000000003</v>
      </c>
      <c r="S26" s="66">
        <v>264.74799999999999</v>
      </c>
      <c r="T26" s="66">
        <v>266.32</v>
      </c>
      <c r="U26" s="66">
        <v>283.43</v>
      </c>
      <c r="V26" s="66">
        <f>U26*102.5%</f>
        <v>290.51574999999997</v>
      </c>
      <c r="W26" s="49"/>
      <c r="X26" s="66">
        <v>18.459</v>
      </c>
      <c r="Y26" s="66">
        <v>22.08</v>
      </c>
      <c r="Z26" s="66">
        <v>24.896999999999998</v>
      </c>
      <c r="AA26" s="66">
        <v>21.2</v>
      </c>
      <c r="AB26" s="66">
        <v>28.790938094082733</v>
      </c>
      <c r="AC26" s="66">
        <v>29.510711546434798</v>
      </c>
      <c r="AD26" s="49"/>
      <c r="AE26" s="66">
        <v>1.07</v>
      </c>
      <c r="AF26" s="66">
        <v>4.4779999999999998</v>
      </c>
      <c r="AG26" s="66">
        <v>7.2510000000000003</v>
      </c>
      <c r="AH26" s="66">
        <v>5.6</v>
      </c>
      <c r="AI26" s="66">
        <v>10.5</v>
      </c>
      <c r="AJ26" s="66">
        <v>10.762499999999999</v>
      </c>
      <c r="AK26" s="49"/>
      <c r="AL26" s="66">
        <v>2.3286434019956694E-2</v>
      </c>
      <c r="AM26" s="66">
        <v>9.7454814524641178E-2</v>
      </c>
      <c r="AN26" s="66">
        <v>0.15780367577449156</v>
      </c>
      <c r="AO26" s="66">
        <v>0.18757965720341122</v>
      </c>
      <c r="AP26" s="66">
        <v>0.20634455370704863</v>
      </c>
      <c r="AQ26" s="49"/>
      <c r="AR26" s="66">
        <v>105.755</v>
      </c>
      <c r="AS26" s="66">
        <v>99.332999999999998</v>
      </c>
      <c r="AT26" s="66">
        <v>109.58499999999999</v>
      </c>
      <c r="AU26" s="66">
        <v>114.625</v>
      </c>
      <c r="AV26" s="66">
        <v>124.075</v>
      </c>
      <c r="AW26" s="66">
        <v>133.76124999999999</v>
      </c>
      <c r="AX26" s="36"/>
      <c r="AY26" s="69" t="str">
        <f t="shared" si="62"/>
        <v>THRACE PLASTICS</v>
      </c>
      <c r="AZ26" s="59" t="str">
        <f t="shared" si="8"/>
        <v>3 February 2014</v>
      </c>
      <c r="BA26" s="1" t="s">
        <v>125</v>
      </c>
      <c r="BB26" s="1" t="s">
        <v>127</v>
      </c>
      <c r="BC26" s="34">
        <v>302103219557</v>
      </c>
      <c r="BD26" s="36"/>
      <c r="BE26" s="69" t="str">
        <f t="shared" si="63"/>
        <v>THRACE PLASTICS</v>
      </c>
      <c r="BF26" s="36"/>
      <c r="BG26" s="53">
        <f>$M$26/AE26</f>
        <v>50.994850654205599</v>
      </c>
      <c r="BH26" s="53">
        <f t="shared" ref="BH26:BK26" si="76">$M$26/AF26</f>
        <v>12.185013443501562</v>
      </c>
      <c r="BI26" s="53">
        <f t="shared" si="76"/>
        <v>7.5250986346710791</v>
      </c>
      <c r="BJ26" s="53">
        <f t="shared" si="76"/>
        <v>9.7436589642857143</v>
      </c>
      <c r="BK26" s="53">
        <f t="shared" si="76"/>
        <v>5.1966181142857142</v>
      </c>
      <c r="BL26" s="36"/>
      <c r="BM26" s="53">
        <f>$M$26/Q26</f>
        <v>0.23266454971857409</v>
      </c>
      <c r="BN26" s="53">
        <f t="shared" ref="BN26:BQ26" si="77">$M$26/R26</f>
        <v>0.21044213973041243</v>
      </c>
      <c r="BO26" s="53">
        <f t="shared" si="77"/>
        <v>0.20609972577696525</v>
      </c>
      <c r="BP26" s="53">
        <f t="shared" si="77"/>
        <v>0.20488318639230998</v>
      </c>
      <c r="BQ26" s="53">
        <f t="shared" si="77"/>
        <v>0.19251487210245913</v>
      </c>
      <c r="BR26" s="36"/>
      <c r="BS26" s="53">
        <f>$M$26/AR26</f>
        <v>0.51595187177911206</v>
      </c>
      <c r="BT26" s="53">
        <f t="shared" ref="BT26:BW26" si="78">$M$26/AS26</f>
        <v>0.54930879164024038</v>
      </c>
      <c r="BU26" s="53">
        <f t="shared" si="78"/>
        <v>0.49791933385043569</v>
      </c>
      <c r="BV26" s="53">
        <f t="shared" si="78"/>
        <v>0.47602608680479819</v>
      </c>
      <c r="BW26" s="53">
        <f t="shared" si="78"/>
        <v>0.43977022123715487</v>
      </c>
      <c r="BX26" s="36"/>
      <c r="BY26" s="69" t="str">
        <f t="shared" si="12"/>
        <v>THRACE PLASTICS</v>
      </c>
      <c r="BZ26" s="36"/>
    </row>
    <row r="27" spans="2:78">
      <c r="B27" s="10">
        <f t="shared" si="13"/>
        <v>20</v>
      </c>
      <c r="C27" s="12" t="s">
        <v>5</v>
      </c>
      <c r="D27" s="14" t="s">
        <v>20</v>
      </c>
      <c r="E27" s="14" t="s">
        <v>53</v>
      </c>
      <c r="F27" s="14" t="s">
        <v>54</v>
      </c>
      <c r="G27" s="14" t="s">
        <v>55</v>
      </c>
      <c r="H27" s="14" t="s">
        <v>56</v>
      </c>
      <c r="I27" s="36"/>
      <c r="K27" s="61">
        <v>20.89</v>
      </c>
      <c r="L27" s="56">
        <v>77063568</v>
      </c>
      <c r="M27" s="39">
        <f t="shared" si="0"/>
        <v>1609.8579355200002</v>
      </c>
      <c r="O27" s="69" t="str">
        <f t="shared" si="1"/>
        <v>TITAN</v>
      </c>
      <c r="P27" s="36"/>
      <c r="Q27" s="66">
        <v>1350.4880000000001</v>
      </c>
      <c r="R27" s="66">
        <v>1091.404</v>
      </c>
      <c r="S27" s="66">
        <v>1130.6600000000001</v>
      </c>
      <c r="T27" s="66">
        <v>1160</v>
      </c>
      <c r="U27" s="66">
        <v>1220</v>
      </c>
      <c r="V27" s="66">
        <v>1300</v>
      </c>
      <c r="W27" s="36"/>
      <c r="X27" s="66">
        <v>315.08499999999998</v>
      </c>
      <c r="Y27" s="66">
        <v>244.1</v>
      </c>
      <c r="Z27" s="66">
        <v>195.8</v>
      </c>
      <c r="AA27" s="66">
        <v>190</v>
      </c>
      <c r="AB27" s="66">
        <v>200</v>
      </c>
      <c r="AC27" s="66">
        <v>210</v>
      </c>
      <c r="AD27" s="36"/>
      <c r="AE27" s="66">
        <v>103.075</v>
      </c>
      <c r="AF27" s="66">
        <v>11.010999999999999</v>
      </c>
      <c r="AG27" s="66">
        <v>-24.52</v>
      </c>
      <c r="AH27" s="66">
        <v>-20</v>
      </c>
      <c r="AI27" s="66">
        <v>-10</v>
      </c>
      <c r="AJ27" s="66">
        <v>10</v>
      </c>
      <c r="AK27" s="36"/>
      <c r="AL27" s="66">
        <f>AE27/($L$27/1000000)</f>
        <v>1.3375321526768653</v>
      </c>
      <c r="AM27" s="66">
        <f t="shared" ref="AM27:AP27" si="79">AF27/($L$27/1000000)</f>
        <v>0.14288204252364747</v>
      </c>
      <c r="AN27" s="66">
        <f t="shared" si="79"/>
        <v>-0.31817888317862469</v>
      </c>
      <c r="AO27" s="66">
        <f t="shared" si="79"/>
        <v>-0.25952600585532193</v>
      </c>
      <c r="AP27" s="66">
        <f t="shared" si="79"/>
        <v>-0.12976300292766096</v>
      </c>
      <c r="AQ27" s="36"/>
      <c r="AR27" s="66">
        <v>1568.2670000000001</v>
      </c>
      <c r="AS27" s="66">
        <v>1557.4659999999999</v>
      </c>
      <c r="AT27" s="66">
        <v>1534.463</v>
      </c>
      <c r="AU27" s="66">
        <v>1480</v>
      </c>
      <c r="AV27" s="66">
        <v>1450</v>
      </c>
      <c r="AW27" s="66">
        <v>1470</v>
      </c>
      <c r="AX27" s="36"/>
      <c r="AY27" s="69" t="str">
        <f>C27</f>
        <v>TITAN</v>
      </c>
      <c r="AZ27" s="59" t="str">
        <f t="shared" si="8"/>
        <v>3 February 2014</v>
      </c>
      <c r="BA27" s="1" t="s">
        <v>136</v>
      </c>
      <c r="BB27" s="1" t="s">
        <v>137</v>
      </c>
      <c r="BC27" s="34">
        <v>302103219557</v>
      </c>
      <c r="BD27" s="36"/>
      <c r="BE27" s="69" t="str">
        <f>AY27</f>
        <v>TITAN</v>
      </c>
      <c r="BF27" s="36"/>
      <c r="BG27" s="53">
        <f>$M$27/AE27</f>
        <v>15.61831613407713</v>
      </c>
      <c r="BH27" s="53">
        <f t="shared" ref="BH27:BK27" si="80">$M$27/AF27</f>
        <v>146.20451689401511</v>
      </c>
      <c r="BI27" s="53">
        <f t="shared" si="80"/>
        <v>-65.654891334420896</v>
      </c>
      <c r="BJ27" s="53">
        <f t="shared" si="80"/>
        <v>-80.492896776000009</v>
      </c>
      <c r="BK27" s="53">
        <f t="shared" si="80"/>
        <v>-160.98579355200002</v>
      </c>
      <c r="BL27" s="36"/>
      <c r="BM27" s="53">
        <f>$M$27/Q27</f>
        <v>1.192056453311692</v>
      </c>
      <c r="BN27" s="53">
        <f t="shared" ref="BN27:BQ27" si="81">$M$27/R27</f>
        <v>1.4750339338320184</v>
      </c>
      <c r="BO27" s="53">
        <f t="shared" si="81"/>
        <v>1.4238214277678525</v>
      </c>
      <c r="BP27" s="53">
        <f t="shared" si="81"/>
        <v>1.3878085651034484</v>
      </c>
      <c r="BQ27" s="53">
        <f t="shared" si="81"/>
        <v>1.3195556848524592</v>
      </c>
      <c r="BR27" s="36"/>
      <c r="BS27" s="53">
        <f>$M$27/AR27</f>
        <v>1.0265203154309821</v>
      </c>
      <c r="BT27" s="53">
        <f t="shared" ref="BT27:BW28" si="82">$M$27/AS27</f>
        <v>1.03363921621403</v>
      </c>
      <c r="BU27" s="53">
        <f t="shared" si="82"/>
        <v>1.049134410878594</v>
      </c>
      <c r="BV27" s="53">
        <f t="shared" si="82"/>
        <v>1.0877418483243244</v>
      </c>
      <c r="BW27" s="53">
        <f t="shared" si="82"/>
        <v>1.1102468520827586</v>
      </c>
      <c r="BX27" s="36"/>
      <c r="BY27" s="69" t="str">
        <f t="shared" si="12"/>
        <v>TITAN</v>
      </c>
      <c r="BZ27" s="36"/>
    </row>
    <row r="28" spans="2:78">
      <c r="B28" s="10">
        <f>B27+1</f>
        <v>21</v>
      </c>
      <c r="C28" s="12" t="s">
        <v>143</v>
      </c>
      <c r="D28" s="14" t="s">
        <v>144</v>
      </c>
      <c r="E28" s="14" t="s">
        <v>145</v>
      </c>
      <c r="F28" s="14" t="s">
        <v>146</v>
      </c>
      <c r="G28" s="14" t="s">
        <v>147</v>
      </c>
      <c r="H28" s="14" t="s">
        <v>148</v>
      </c>
      <c r="I28" s="36"/>
      <c r="K28" s="61">
        <v>7.5</v>
      </c>
      <c r="L28" s="56">
        <v>106500000</v>
      </c>
      <c r="M28" s="39">
        <f t="shared" si="0"/>
        <v>798.75</v>
      </c>
      <c r="O28" s="69" t="str">
        <f t="shared" si="1"/>
        <v>EYDAP</v>
      </c>
      <c r="P28" s="36"/>
      <c r="Q28" s="66">
        <v>379</v>
      </c>
      <c r="R28" s="66">
        <v>360.8</v>
      </c>
      <c r="S28" s="66">
        <v>335.34</v>
      </c>
      <c r="T28" s="66">
        <v>353.5</v>
      </c>
      <c r="U28" s="66">
        <v>357.6</v>
      </c>
      <c r="V28" s="66">
        <v>364.4</v>
      </c>
      <c r="W28" s="36"/>
      <c r="X28" s="66">
        <v>65.5</v>
      </c>
      <c r="Y28" s="66">
        <v>85.05</v>
      </c>
      <c r="Z28" s="66">
        <v>109.35</v>
      </c>
      <c r="AA28" s="66">
        <v>112.25</v>
      </c>
      <c r="AB28" s="66">
        <v>118.23</v>
      </c>
      <c r="AC28" s="66">
        <v>121.56</v>
      </c>
      <c r="AD28" s="36"/>
      <c r="AE28" s="66">
        <v>11.15</v>
      </c>
      <c r="AF28" s="66">
        <v>30.55</v>
      </c>
      <c r="AG28" s="66">
        <v>46.9</v>
      </c>
      <c r="AH28" s="66">
        <v>79.540000000000006</v>
      </c>
      <c r="AI28" s="66">
        <v>65.849999999999994</v>
      </c>
      <c r="AJ28" s="66">
        <v>69.45</v>
      </c>
      <c r="AK28" s="36"/>
      <c r="AL28" s="66">
        <f>AE28/($L$28/1000000)</f>
        <v>0.10469483568075118</v>
      </c>
      <c r="AM28" s="66">
        <f t="shared" ref="AM28:AP28" si="83">AF28/($L$28/1000000)</f>
        <v>0.2868544600938967</v>
      </c>
      <c r="AN28" s="66">
        <f t="shared" si="83"/>
        <v>0.4403755868544601</v>
      </c>
      <c r="AO28" s="66">
        <f t="shared" si="83"/>
        <v>0.74685446009389678</v>
      </c>
      <c r="AP28" s="66">
        <f t="shared" si="83"/>
        <v>0.61830985915492953</v>
      </c>
      <c r="AQ28" s="36"/>
      <c r="AR28" s="66">
        <v>831</v>
      </c>
      <c r="AS28" s="66">
        <v>857</v>
      </c>
      <c r="AT28" s="66">
        <v>882</v>
      </c>
      <c r="AU28" s="66">
        <v>929.23</v>
      </c>
      <c r="AV28" s="66">
        <v>968.54</v>
      </c>
      <c r="AW28" s="66">
        <v>1015.23</v>
      </c>
      <c r="AX28" s="36"/>
      <c r="AY28" s="69" t="str">
        <f t="shared" ref="AY28:AY32" si="84">C28</f>
        <v>EYDAP</v>
      </c>
      <c r="AZ28" s="59" t="str">
        <f t="shared" si="8"/>
        <v>3 February 2014</v>
      </c>
      <c r="BA28" s="58" t="s">
        <v>149</v>
      </c>
      <c r="BB28" s="1" t="s">
        <v>150</v>
      </c>
      <c r="BC28" s="34">
        <v>302103219557</v>
      </c>
      <c r="BD28" s="36"/>
      <c r="BE28" s="69" t="str">
        <f t="shared" ref="BE28:BE32" si="85">AY28</f>
        <v>EYDAP</v>
      </c>
      <c r="BF28" s="36"/>
      <c r="BG28" s="53">
        <f>$M$28/AE28</f>
        <v>71.63677130044843</v>
      </c>
      <c r="BH28" s="53">
        <f t="shared" ref="BH28:BK28" si="86">$M$28/AF28</f>
        <v>26.145662847790508</v>
      </c>
      <c r="BI28" s="53">
        <f t="shared" si="86"/>
        <v>17.030916844349679</v>
      </c>
      <c r="BJ28" s="53">
        <f t="shared" si="86"/>
        <v>10.042117173749057</v>
      </c>
      <c r="BK28" s="53">
        <f t="shared" si="86"/>
        <v>12.129840546697039</v>
      </c>
      <c r="BL28" s="36"/>
      <c r="BM28" s="53">
        <f>$M$28/Q28</f>
        <v>2.1075197889182058</v>
      </c>
      <c r="BN28" s="53">
        <f t="shared" ref="BN28:BQ28" si="87">$M$28/R28</f>
        <v>2.2138303769401331</v>
      </c>
      <c r="BO28" s="53">
        <f t="shared" si="87"/>
        <v>2.3819108964036504</v>
      </c>
      <c r="BP28" s="53">
        <f t="shared" si="87"/>
        <v>2.2595473833097595</v>
      </c>
      <c r="BQ28" s="53">
        <f t="shared" si="87"/>
        <v>2.2336409395973154</v>
      </c>
      <c r="BR28" s="36"/>
      <c r="BS28" s="53">
        <f>$M$28/AR28</f>
        <v>0.96119133574007221</v>
      </c>
      <c r="BT28" s="53">
        <f t="shared" si="82"/>
        <v>1.8784806715519256</v>
      </c>
      <c r="BU28" s="53">
        <f t="shared" si="82"/>
        <v>1.8252357545578233</v>
      </c>
      <c r="BV28" s="53">
        <f t="shared" si="82"/>
        <v>1.7324644442387784</v>
      </c>
      <c r="BW28" s="53">
        <f t="shared" si="82"/>
        <v>1.662149147706858</v>
      </c>
      <c r="BX28" s="36"/>
      <c r="BY28" s="69" t="str">
        <f t="shared" si="12"/>
        <v>EYDAP</v>
      </c>
      <c r="BZ28" s="36"/>
    </row>
    <row r="29" spans="2:78">
      <c r="B29" s="10">
        <f t="shared" si="13"/>
        <v>22</v>
      </c>
      <c r="C29" s="12" t="s">
        <v>151</v>
      </c>
      <c r="D29" s="14" t="s">
        <v>152</v>
      </c>
      <c r="E29" s="14" t="s">
        <v>153</v>
      </c>
      <c r="F29" s="14" t="s">
        <v>154</v>
      </c>
      <c r="G29" s="14" t="s">
        <v>153</v>
      </c>
      <c r="H29" s="14" t="s">
        <v>155</v>
      </c>
      <c r="I29" s="36"/>
      <c r="K29" s="61">
        <v>4.4400000000000004</v>
      </c>
      <c r="L29" s="56">
        <v>50593832</v>
      </c>
      <c r="M29" s="39">
        <f t="shared" si="0"/>
        <v>224.63661408000002</v>
      </c>
      <c r="O29" s="69" t="str">
        <f t="shared" si="1"/>
        <v>FRIGOGLASS</v>
      </c>
      <c r="P29" s="36"/>
      <c r="Q29" s="66">
        <v>457.22</v>
      </c>
      <c r="R29" s="66">
        <v>555.21</v>
      </c>
      <c r="S29" s="66">
        <v>581.25</v>
      </c>
      <c r="T29" s="66">
        <v>526.54</v>
      </c>
      <c r="U29" s="66">
        <v>541.14</v>
      </c>
      <c r="V29" s="66">
        <v>569.54</v>
      </c>
      <c r="W29" s="36"/>
      <c r="X29" s="66">
        <v>74.2</v>
      </c>
      <c r="Y29" s="66">
        <v>81.599999999999994</v>
      </c>
      <c r="Z29" s="66">
        <v>67.8</v>
      </c>
      <c r="AA29" s="66">
        <v>65.23</v>
      </c>
      <c r="AB29" s="66">
        <v>71.23</v>
      </c>
      <c r="AC29" s="66">
        <v>83.65</v>
      </c>
      <c r="AD29" s="36"/>
      <c r="AE29" s="66">
        <v>20.64</v>
      </c>
      <c r="AF29" s="66">
        <v>20.059999999999999</v>
      </c>
      <c r="AG29" s="66">
        <v>-14.97</v>
      </c>
      <c r="AH29" s="66">
        <v>-2.15</v>
      </c>
      <c r="AI29" s="66">
        <v>6.6</v>
      </c>
      <c r="AJ29" s="66">
        <v>15.94</v>
      </c>
      <c r="AK29" s="36"/>
      <c r="AL29" s="66">
        <f>AE29/($L$29/1000000)</f>
        <v>0.40795486690946836</v>
      </c>
      <c r="AM29" s="66">
        <f t="shared" ref="AM29:AP29" si="88">AF29/($L$29/1000000)</f>
        <v>0.39649101890522936</v>
      </c>
      <c r="AN29" s="66">
        <f t="shared" si="88"/>
        <v>-0.29588587004044287</v>
      </c>
      <c r="AO29" s="66">
        <f t="shared" si="88"/>
        <v>-4.2495298636402952E-2</v>
      </c>
      <c r="AP29" s="66">
        <f t="shared" si="88"/>
        <v>0.1304506841861672</v>
      </c>
      <c r="AQ29" s="36"/>
      <c r="AR29" s="66">
        <v>120</v>
      </c>
      <c r="AS29" s="66">
        <v>137</v>
      </c>
      <c r="AT29" s="66">
        <v>151</v>
      </c>
      <c r="AU29" s="66">
        <v>132.22999999999999</v>
      </c>
      <c r="AV29" s="66">
        <v>136.24</v>
      </c>
      <c r="AW29" s="66">
        <v>149.63</v>
      </c>
      <c r="AX29" s="36"/>
      <c r="AY29" s="69" t="str">
        <f t="shared" si="84"/>
        <v>FRIGOGLASS</v>
      </c>
      <c r="AZ29" s="59" t="str">
        <f t="shared" si="8"/>
        <v>3 February 2014</v>
      </c>
      <c r="BA29" s="58" t="s">
        <v>149</v>
      </c>
      <c r="BB29" s="1" t="s">
        <v>150</v>
      </c>
      <c r="BC29" s="34">
        <v>302103219557</v>
      </c>
      <c r="BD29" s="36"/>
      <c r="BE29" s="69" t="str">
        <f t="shared" si="85"/>
        <v>FRIGOGLASS</v>
      </c>
      <c r="BF29" s="36"/>
      <c r="BG29" s="53">
        <f>$M$29/AE29</f>
        <v>10.883556883720932</v>
      </c>
      <c r="BH29" s="53">
        <f t="shared" ref="BH29:BK29" si="89">$M$29/AF29</f>
        <v>11.198235996011965</v>
      </c>
      <c r="BI29" s="53">
        <f t="shared" si="89"/>
        <v>-15.005785843687375</v>
      </c>
      <c r="BJ29" s="53">
        <f t="shared" si="89"/>
        <v>-104.48214608372095</v>
      </c>
      <c r="BK29" s="53">
        <f t="shared" si="89"/>
        <v>34.035850618181826</v>
      </c>
      <c r="BL29" s="36"/>
      <c r="BM29" s="53">
        <f>$M$29/Q29</f>
        <v>0.49130968479069159</v>
      </c>
      <c r="BN29" s="53">
        <f t="shared" ref="BN29:BQ29" si="90">$M$29/R29</f>
        <v>0.40459756502944833</v>
      </c>
      <c r="BO29" s="53">
        <f t="shared" si="90"/>
        <v>0.38647159411612908</v>
      </c>
      <c r="BP29" s="53">
        <f t="shared" si="90"/>
        <v>0.42662782329927457</v>
      </c>
      <c r="BQ29" s="53">
        <f t="shared" si="90"/>
        <v>0.41511737088369005</v>
      </c>
      <c r="BR29" s="36"/>
      <c r="BS29" s="53">
        <f>$M$29/AR29</f>
        <v>1.8719717840000001</v>
      </c>
      <c r="BT29" s="53">
        <f t="shared" ref="BT29:BW29" si="91">$M$29/AS29</f>
        <v>1.6396833144525549</v>
      </c>
      <c r="BU29" s="53">
        <f t="shared" si="91"/>
        <v>1.4876596958940398</v>
      </c>
      <c r="BV29" s="53">
        <f t="shared" si="91"/>
        <v>1.6988324440747185</v>
      </c>
      <c r="BW29" s="53">
        <f t="shared" si="91"/>
        <v>1.6488301092190252</v>
      </c>
      <c r="BX29" s="36"/>
      <c r="BY29" s="69" t="str">
        <f t="shared" si="12"/>
        <v>FRIGOGLASS</v>
      </c>
      <c r="BZ29" s="36"/>
    </row>
    <row r="30" spans="2:78">
      <c r="B30" s="10">
        <f t="shared" si="13"/>
        <v>23</v>
      </c>
      <c r="C30" s="12" t="s">
        <v>156</v>
      </c>
      <c r="D30" s="14" t="s">
        <v>157</v>
      </c>
      <c r="E30" s="14" t="s">
        <v>158</v>
      </c>
      <c r="F30" s="14" t="s">
        <v>159</v>
      </c>
      <c r="G30" s="14" t="s">
        <v>158</v>
      </c>
      <c r="H30" s="14" t="s">
        <v>160</v>
      </c>
      <c r="I30" s="36"/>
      <c r="K30" s="61">
        <v>6.09</v>
      </c>
      <c r="L30" s="56">
        <v>116915862</v>
      </c>
      <c r="M30" s="39">
        <f t="shared" si="0"/>
        <v>712.01759958000002</v>
      </c>
      <c r="O30" s="69" t="str">
        <f t="shared" si="1"/>
        <v>MYTILINEOS</v>
      </c>
      <c r="P30" s="36"/>
      <c r="Q30" s="66">
        <v>1001.4</v>
      </c>
      <c r="R30" s="66">
        <v>1571</v>
      </c>
      <c r="S30" s="66">
        <v>1454</v>
      </c>
      <c r="T30" s="66">
        <v>1423.23</v>
      </c>
      <c r="U30" s="66">
        <v>1260.45</v>
      </c>
      <c r="V30" s="66">
        <v>1323.56</v>
      </c>
      <c r="W30" s="36"/>
      <c r="X30" s="66">
        <v>155.55000000000001</v>
      </c>
      <c r="Y30" s="66">
        <v>192</v>
      </c>
      <c r="Z30" s="66">
        <v>164.29</v>
      </c>
      <c r="AA30" s="66">
        <v>205.65</v>
      </c>
      <c r="AB30" s="66">
        <v>235.23</v>
      </c>
      <c r="AC30" s="66">
        <v>244.84</v>
      </c>
      <c r="AD30" s="36"/>
      <c r="AE30" s="66">
        <v>55.54</v>
      </c>
      <c r="AF30" s="66">
        <v>44.63</v>
      </c>
      <c r="AG30" s="66">
        <v>20.149999999999999</v>
      </c>
      <c r="AH30" s="66">
        <v>32.85</v>
      </c>
      <c r="AI30" s="66">
        <v>63.11</v>
      </c>
      <c r="AJ30" s="66">
        <v>75.56</v>
      </c>
      <c r="AK30" s="36"/>
      <c r="AL30" s="66">
        <f>AE30/($L$30/1000000)</f>
        <v>0.47504247114048559</v>
      </c>
      <c r="AM30" s="66">
        <f t="shared" ref="AM30:AP30" si="92">AF30/($L$30/1000000)</f>
        <v>0.38172750246668841</v>
      </c>
      <c r="AN30" s="66">
        <f t="shared" si="92"/>
        <v>0.17234616120779231</v>
      </c>
      <c r="AO30" s="66">
        <f t="shared" si="92"/>
        <v>0.2809712851452098</v>
      </c>
      <c r="AP30" s="66">
        <f t="shared" si="92"/>
        <v>0.53978988753467849</v>
      </c>
      <c r="AQ30" s="36"/>
      <c r="AR30" s="66">
        <v>724</v>
      </c>
      <c r="AS30" s="66">
        <v>749</v>
      </c>
      <c r="AT30" s="66">
        <v>752</v>
      </c>
      <c r="AU30" s="66">
        <v>811.12</v>
      </c>
      <c r="AV30" s="66">
        <v>863.23</v>
      </c>
      <c r="AW30" s="66">
        <v>923.56</v>
      </c>
      <c r="AX30" s="36"/>
      <c r="AY30" s="69" t="str">
        <f t="shared" si="84"/>
        <v>MYTILINEOS</v>
      </c>
      <c r="AZ30" s="59" t="str">
        <f t="shared" si="8"/>
        <v>3 February 2014</v>
      </c>
      <c r="BA30" s="58" t="s">
        <v>149</v>
      </c>
      <c r="BB30" s="1" t="s">
        <v>150</v>
      </c>
      <c r="BC30" s="34">
        <v>302103219557</v>
      </c>
      <c r="BD30" s="36"/>
      <c r="BE30" s="69" t="str">
        <f t="shared" si="85"/>
        <v>MYTILINEOS</v>
      </c>
      <c r="BF30" s="36"/>
      <c r="BG30" s="53">
        <f>$M$30/AE30</f>
        <v>12.819906366222543</v>
      </c>
      <c r="BH30" s="53">
        <f t="shared" ref="BH30:BK30" si="93">$M$30/AF30</f>
        <v>15.953788921801479</v>
      </c>
      <c r="BI30" s="53">
        <f t="shared" si="93"/>
        <v>35.335861021339952</v>
      </c>
      <c r="BJ30" s="53">
        <f t="shared" si="93"/>
        <v>21.674812772602738</v>
      </c>
      <c r="BK30" s="53">
        <f t="shared" si="93"/>
        <v>11.2821676371415</v>
      </c>
      <c r="BL30" s="36"/>
      <c r="BM30" s="53">
        <f>$M$30/Q30</f>
        <v>0.71102216854403844</v>
      </c>
      <c r="BN30" s="53">
        <f t="shared" ref="BN30:BQ30" si="94">$M$30/R30</f>
        <v>0.45322571583704646</v>
      </c>
      <c r="BO30" s="53">
        <f t="shared" si="94"/>
        <v>0.48969573561210455</v>
      </c>
      <c r="BP30" s="53">
        <f t="shared" si="94"/>
        <v>0.5002828773845408</v>
      </c>
      <c r="BQ30" s="53">
        <f t="shared" si="94"/>
        <v>0.56489158600499823</v>
      </c>
      <c r="BR30" s="36"/>
      <c r="BS30" s="53">
        <f>$M$30/AR30</f>
        <v>0.98344972317679558</v>
      </c>
      <c r="BT30" s="53">
        <f t="shared" ref="BT30:BW30" si="95">$M$30/AS30</f>
        <v>0.95062429850467289</v>
      </c>
      <c r="BU30" s="53">
        <f t="shared" si="95"/>
        <v>0.94683191433510638</v>
      </c>
      <c r="BV30" s="53">
        <f t="shared" si="95"/>
        <v>0.877820297341947</v>
      </c>
      <c r="BW30" s="53">
        <f t="shared" si="95"/>
        <v>0.82482953509493417</v>
      </c>
      <c r="BX30" s="36"/>
      <c r="BY30" s="69" t="str">
        <f t="shared" si="12"/>
        <v>MYTILINEOS</v>
      </c>
      <c r="BZ30" s="36"/>
    </row>
    <row r="31" spans="2:78">
      <c r="B31" s="10">
        <f t="shared" si="13"/>
        <v>24</v>
      </c>
      <c r="C31" s="12" t="s">
        <v>161</v>
      </c>
      <c r="D31" s="14" t="s">
        <v>162</v>
      </c>
      <c r="E31" s="14" t="s">
        <v>163</v>
      </c>
      <c r="F31" s="14" t="s">
        <v>164</v>
      </c>
      <c r="G31" s="14" t="s">
        <v>163</v>
      </c>
      <c r="H31" s="14" t="s">
        <v>165</v>
      </c>
      <c r="I31" s="36"/>
      <c r="K31" s="61">
        <v>12.17</v>
      </c>
      <c r="L31" s="56">
        <v>51950600</v>
      </c>
      <c r="M31" s="39">
        <f t="shared" si="0"/>
        <v>632.23880199999996</v>
      </c>
      <c r="O31" s="69" t="str">
        <f t="shared" si="1"/>
        <v>METKA</v>
      </c>
      <c r="P31" s="36"/>
      <c r="Q31" s="66">
        <v>613.70000000000005</v>
      </c>
      <c r="R31" s="66">
        <v>815.12</v>
      </c>
      <c r="S31" s="66">
        <v>327.92</v>
      </c>
      <c r="T31" s="66">
        <v>556.12</v>
      </c>
      <c r="U31" s="66">
        <v>529.63</v>
      </c>
      <c r="V31" s="66">
        <v>543.23</v>
      </c>
      <c r="W31" s="36"/>
      <c r="X31" s="66">
        <v>133.69999999999999</v>
      </c>
      <c r="Y31" s="66">
        <v>161.53</v>
      </c>
      <c r="Z31" s="66">
        <v>92.72</v>
      </c>
      <c r="AA31" s="66">
        <v>90.21</v>
      </c>
      <c r="AB31" s="66">
        <v>86.6</v>
      </c>
      <c r="AC31" s="66">
        <v>84.21</v>
      </c>
      <c r="AD31" s="36"/>
      <c r="AE31" s="66">
        <v>78.12</v>
      </c>
      <c r="AF31" s="66">
        <v>115.01</v>
      </c>
      <c r="AG31" s="66">
        <v>70.05</v>
      </c>
      <c r="AH31" s="66">
        <v>74.23</v>
      </c>
      <c r="AI31" s="66">
        <v>63.56</v>
      </c>
      <c r="AJ31" s="66">
        <v>64.25</v>
      </c>
      <c r="AK31" s="36"/>
      <c r="AL31" s="66">
        <f>AE31/($L$31/1000000)</f>
        <v>1.5037362417373428</v>
      </c>
      <c r="AM31" s="66">
        <f t="shared" ref="AM31:AP31" si="96">AF31/($L$31/1000000)</f>
        <v>2.2138339114466437</v>
      </c>
      <c r="AN31" s="66">
        <f t="shared" si="96"/>
        <v>1.348396361158485</v>
      </c>
      <c r="AO31" s="66">
        <f t="shared" si="96"/>
        <v>1.4288574145438167</v>
      </c>
      <c r="AP31" s="66">
        <f t="shared" si="96"/>
        <v>1.2234699887970495</v>
      </c>
      <c r="AQ31" s="36"/>
      <c r="AR31" s="66">
        <v>238</v>
      </c>
      <c r="AS31" s="66">
        <v>330</v>
      </c>
      <c r="AT31" s="66">
        <v>353</v>
      </c>
      <c r="AU31" s="66">
        <v>418.56</v>
      </c>
      <c r="AV31" s="66">
        <v>458.63</v>
      </c>
      <c r="AW31" s="66">
        <v>494.23</v>
      </c>
      <c r="AX31" s="36"/>
      <c r="AY31" s="69" t="str">
        <f t="shared" si="84"/>
        <v>METKA</v>
      </c>
      <c r="AZ31" s="59" t="str">
        <f t="shared" si="8"/>
        <v>3 February 2014</v>
      </c>
      <c r="BA31" s="58" t="s">
        <v>149</v>
      </c>
      <c r="BB31" s="1" t="s">
        <v>150</v>
      </c>
      <c r="BC31" s="34">
        <v>302103219557</v>
      </c>
      <c r="BD31" s="36"/>
      <c r="BE31" s="69" t="str">
        <f t="shared" si="85"/>
        <v>METKA</v>
      </c>
      <c r="BF31" s="36"/>
      <c r="BG31" s="53">
        <f>$M$31/AE31</f>
        <v>8.0931746287762412</v>
      </c>
      <c r="BH31" s="53">
        <f t="shared" ref="BH31:BK31" si="97">$M$31/AF31</f>
        <v>5.4972506912442389</v>
      </c>
      <c r="BI31" s="53">
        <f t="shared" si="97"/>
        <v>9.02553607423269</v>
      </c>
      <c r="BJ31" s="53">
        <f t="shared" si="97"/>
        <v>8.5172949211908922</v>
      </c>
      <c r="BK31" s="53">
        <f t="shared" si="97"/>
        <v>9.9471177155443673</v>
      </c>
      <c r="BL31" s="36"/>
      <c r="BM31" s="53">
        <f>$M$31/Q31</f>
        <v>1.0302082483298027</v>
      </c>
      <c r="BN31" s="53">
        <f t="shared" ref="BN31:BQ31" si="98">$M$31/R31</f>
        <v>0.77563892678378643</v>
      </c>
      <c r="BO31" s="53">
        <f t="shared" si="98"/>
        <v>1.9280275737984873</v>
      </c>
      <c r="BP31" s="53">
        <f t="shared" si="98"/>
        <v>1.136874778824714</v>
      </c>
      <c r="BQ31" s="53">
        <f t="shared" si="98"/>
        <v>1.1937367634008647</v>
      </c>
      <c r="BR31" s="36"/>
      <c r="BS31" s="53">
        <f>$M$31/AR31</f>
        <v>2.6564655546218487</v>
      </c>
      <c r="BT31" s="53">
        <f t="shared" ref="BT31:BW31" si="99">$M$31/AS31</f>
        <v>1.9158751575757575</v>
      </c>
      <c r="BU31" s="53">
        <f t="shared" si="99"/>
        <v>1.7910447648725212</v>
      </c>
      <c r="BV31" s="53">
        <f t="shared" si="99"/>
        <v>1.5105093702217125</v>
      </c>
      <c r="BW31" s="53">
        <f t="shared" si="99"/>
        <v>1.3785378235178685</v>
      </c>
      <c r="BX31" s="36"/>
      <c r="BY31" s="69" t="str">
        <f t="shared" si="12"/>
        <v>METKA</v>
      </c>
      <c r="BZ31" s="36"/>
    </row>
    <row r="32" spans="2:78">
      <c r="B32" s="10">
        <f t="shared" si="13"/>
        <v>25</v>
      </c>
      <c r="C32" s="12" t="s">
        <v>166</v>
      </c>
      <c r="D32" s="14" t="s">
        <v>167</v>
      </c>
      <c r="E32" s="14" t="s">
        <v>168</v>
      </c>
      <c r="F32" s="14" t="s">
        <v>169</v>
      </c>
      <c r="G32" s="14" t="s">
        <v>168</v>
      </c>
      <c r="H32" s="14" t="s">
        <v>170</v>
      </c>
      <c r="I32" s="36"/>
      <c r="K32" s="61">
        <v>7.74</v>
      </c>
      <c r="L32" s="56">
        <v>65368563</v>
      </c>
      <c r="M32" s="39">
        <f t="shared" si="0"/>
        <v>505.95267761999997</v>
      </c>
      <c r="O32" s="69" t="str">
        <f t="shared" si="1"/>
        <v>EXAE</v>
      </c>
      <c r="P32" s="36"/>
      <c r="Q32" s="66">
        <v>61.66</v>
      </c>
      <c r="R32" s="66">
        <v>46.28</v>
      </c>
      <c r="S32" s="66">
        <v>32.42</v>
      </c>
      <c r="T32" s="66">
        <v>79.12</v>
      </c>
      <c r="U32" s="66">
        <v>53.23</v>
      </c>
      <c r="V32" s="66">
        <v>61.65</v>
      </c>
      <c r="W32" s="36"/>
      <c r="X32" s="66">
        <v>37</v>
      </c>
      <c r="Y32" s="66">
        <v>23.9</v>
      </c>
      <c r="Z32" s="66">
        <v>11.52</v>
      </c>
      <c r="AA32" s="66">
        <v>57.21</v>
      </c>
      <c r="AB32" s="66">
        <v>32.56</v>
      </c>
      <c r="AC32" s="66">
        <v>41.96</v>
      </c>
      <c r="AD32" s="36"/>
      <c r="AE32" s="66">
        <v>22.12</v>
      </c>
      <c r="AF32" s="66">
        <v>20.03</v>
      </c>
      <c r="AG32" s="66">
        <v>11.82</v>
      </c>
      <c r="AH32" s="66">
        <v>33.21</v>
      </c>
      <c r="AI32" s="66">
        <v>26.54</v>
      </c>
      <c r="AJ32" s="66">
        <v>33.54</v>
      </c>
      <c r="AK32" s="36"/>
      <c r="AL32" s="66">
        <f>AE32/($L$32/1000000)</f>
        <v>0.33838895923106038</v>
      </c>
      <c r="AM32" s="66">
        <f t="shared" ref="AM32:AP32" si="100">AF32/($L$32/1000000)</f>
        <v>0.30641640386067537</v>
      </c>
      <c r="AN32" s="66">
        <f t="shared" si="100"/>
        <v>0.18082086338657929</v>
      </c>
      <c r="AO32" s="66">
        <f t="shared" si="100"/>
        <v>0.50804237504807936</v>
      </c>
      <c r="AP32" s="66">
        <f t="shared" si="100"/>
        <v>0.40600555958374063</v>
      </c>
      <c r="AQ32" s="36"/>
      <c r="AR32" s="66">
        <v>149</v>
      </c>
      <c r="AS32" s="66">
        <v>150</v>
      </c>
      <c r="AT32" s="66">
        <v>153</v>
      </c>
      <c r="AU32" s="66">
        <v>180.11</v>
      </c>
      <c r="AV32" s="66">
        <v>189.63</v>
      </c>
      <c r="AW32" s="66">
        <v>197.23</v>
      </c>
      <c r="AX32" s="36"/>
      <c r="AY32" s="69" t="str">
        <f t="shared" si="84"/>
        <v>EXAE</v>
      </c>
      <c r="AZ32" s="59" t="str">
        <f t="shared" si="8"/>
        <v>3 February 2014</v>
      </c>
      <c r="BA32" s="58" t="s">
        <v>149</v>
      </c>
      <c r="BB32" s="1" t="s">
        <v>150</v>
      </c>
      <c r="BC32" s="34">
        <v>302103219557</v>
      </c>
      <c r="BD32" s="36"/>
      <c r="BE32" s="69" t="str">
        <f t="shared" si="85"/>
        <v>EXAE</v>
      </c>
      <c r="BF32" s="36"/>
      <c r="BG32" s="53">
        <f>$M$32/AE32</f>
        <v>22.873086691681735</v>
      </c>
      <c r="BH32" s="53">
        <f t="shared" ref="BH32:BK32" si="101">$M$32/AF32</f>
        <v>25.259744264603093</v>
      </c>
      <c r="BI32" s="53">
        <f t="shared" si="101"/>
        <v>42.804795060913705</v>
      </c>
      <c r="BJ32" s="53">
        <f t="shared" si="101"/>
        <v>15.234949642276421</v>
      </c>
      <c r="BK32" s="53">
        <f t="shared" si="101"/>
        <v>19.063778357950262</v>
      </c>
      <c r="BL32" s="36"/>
      <c r="BM32" s="53">
        <f>$M$32/Q32</f>
        <v>8.2055250992539737</v>
      </c>
      <c r="BN32" s="53">
        <f t="shared" ref="BN32:BQ32" si="102">$M$32/R32</f>
        <v>10.932426050561796</v>
      </c>
      <c r="BO32" s="53">
        <f t="shared" si="102"/>
        <v>15.606189932757555</v>
      </c>
      <c r="BP32" s="53">
        <f t="shared" si="102"/>
        <v>6.3947507282608687</v>
      </c>
      <c r="BQ32" s="53">
        <f t="shared" si="102"/>
        <v>9.5050286984783021</v>
      </c>
      <c r="BR32" s="36"/>
      <c r="BS32" s="53">
        <f>$M$32/AR32</f>
        <v>3.3956555544966442</v>
      </c>
      <c r="BT32" s="53">
        <f t="shared" ref="BT32:BW32" si="103">$M$32/AS32</f>
        <v>3.3730178507999997</v>
      </c>
      <c r="BU32" s="53">
        <f t="shared" si="103"/>
        <v>3.3068802458823527</v>
      </c>
      <c r="BV32" s="53">
        <f t="shared" si="103"/>
        <v>2.8091315175170726</v>
      </c>
      <c r="BW32" s="53">
        <f t="shared" si="103"/>
        <v>2.6681046122448979</v>
      </c>
      <c r="BX32" s="36"/>
      <c r="BY32" s="69" t="str">
        <f t="shared" si="12"/>
        <v>EXAE</v>
      </c>
      <c r="BZ32" s="36"/>
    </row>
    <row r="33" spans="2:78">
      <c r="C33" s="22"/>
      <c r="D33" s="14"/>
      <c r="E33" s="23"/>
      <c r="F33" s="23"/>
      <c r="G33" s="23"/>
      <c r="H33" s="23"/>
      <c r="I33" s="37"/>
      <c r="K33" s="31"/>
      <c r="L33" s="32"/>
      <c r="M33" s="32"/>
      <c r="N33" s="26"/>
      <c r="O33" s="68"/>
      <c r="P33" s="37"/>
      <c r="Q33" s="68"/>
      <c r="R33" s="68"/>
      <c r="S33" s="71"/>
      <c r="T33" s="71"/>
      <c r="U33" s="71"/>
      <c r="V33" s="71"/>
      <c r="W33" s="37"/>
      <c r="X33" s="68"/>
      <c r="Y33" s="68"/>
      <c r="Z33" s="71"/>
      <c r="AA33" s="71"/>
      <c r="AB33" s="71"/>
      <c r="AC33" s="71"/>
      <c r="AD33" s="37"/>
      <c r="AE33" s="68"/>
      <c r="AF33" s="68"/>
      <c r="AG33" s="71"/>
      <c r="AH33" s="71"/>
      <c r="AI33" s="71"/>
      <c r="AJ33" s="71"/>
      <c r="AK33" s="37"/>
      <c r="AL33" s="68"/>
      <c r="AM33" s="68"/>
      <c r="AN33" s="71"/>
      <c r="AO33" s="71"/>
      <c r="AP33" s="71"/>
      <c r="AQ33" s="37"/>
      <c r="AR33" s="68"/>
      <c r="AS33" s="68"/>
      <c r="AT33" s="71"/>
      <c r="AU33" s="71"/>
      <c r="AV33" s="71"/>
      <c r="AW33" s="71"/>
      <c r="AX33" s="37"/>
      <c r="AY33" s="68"/>
      <c r="BD33" s="37"/>
      <c r="BE33" s="68"/>
      <c r="BF33" s="37"/>
      <c r="BL33" s="37"/>
      <c r="BR33" s="37"/>
      <c r="BX33" s="37"/>
      <c r="BY33" s="68"/>
      <c r="BZ33" s="37"/>
    </row>
    <row r="34" spans="2:78">
      <c r="B34" s="28"/>
      <c r="C34" s="29"/>
      <c r="D34" s="30"/>
      <c r="E34" s="29"/>
      <c r="F34" s="28"/>
      <c r="G34" s="29"/>
      <c r="H34" s="28"/>
      <c r="I34" s="37"/>
      <c r="N34" s="26"/>
      <c r="O34" s="68"/>
      <c r="P34" s="37"/>
      <c r="W34" s="37"/>
      <c r="X34" s="68"/>
      <c r="Y34" s="68"/>
      <c r="Z34" s="71"/>
      <c r="AA34" s="71"/>
      <c r="AB34" s="71"/>
      <c r="AC34" s="71"/>
      <c r="AD34" s="37"/>
      <c r="AE34" s="68"/>
      <c r="AF34" s="68"/>
      <c r="AG34" s="71"/>
      <c r="AH34" s="71"/>
      <c r="AI34" s="71"/>
      <c r="AJ34" s="71"/>
      <c r="AK34" s="37"/>
      <c r="AL34" s="68"/>
      <c r="AM34" s="68"/>
      <c r="AN34" s="71"/>
      <c r="AO34" s="71"/>
      <c r="AP34" s="71"/>
      <c r="AQ34" s="37"/>
      <c r="AR34" s="68"/>
      <c r="AS34" s="68"/>
      <c r="AT34" s="71"/>
      <c r="AU34" s="71"/>
      <c r="AV34" s="71"/>
      <c r="AW34" s="71"/>
      <c r="AX34" s="37"/>
      <c r="AY34" s="68"/>
      <c r="BD34" s="37"/>
      <c r="BE34" s="68"/>
      <c r="BF34" s="37"/>
      <c r="BL34" s="37"/>
      <c r="BR34" s="37"/>
      <c r="BX34" s="37"/>
      <c r="BY34" s="68"/>
      <c r="BZ34" s="37"/>
    </row>
    <row r="35" spans="2:78">
      <c r="D35" s="21"/>
      <c r="AE35" s="68"/>
      <c r="AF35" s="68"/>
      <c r="AG35" s="71"/>
      <c r="AH35" s="71"/>
      <c r="AI35" s="71"/>
      <c r="AJ35" s="71"/>
      <c r="AL35" s="68"/>
      <c r="AM35" s="68"/>
      <c r="AN35" s="71"/>
      <c r="AO35" s="71"/>
      <c r="AP35" s="71"/>
      <c r="AR35" s="68"/>
      <c r="AS35" s="68"/>
      <c r="AT35" s="71"/>
      <c r="AU35" s="71"/>
      <c r="AV35" s="71"/>
      <c r="AW35" s="71"/>
      <c r="BE35" s="68"/>
      <c r="BY35" s="68"/>
    </row>
    <row r="36" spans="2:78">
      <c r="D36" s="21"/>
      <c r="BE36" s="68"/>
      <c r="BY36" s="68"/>
    </row>
    <row r="37" spans="2:78">
      <c r="D37" s="21"/>
      <c r="BE37" s="68"/>
      <c r="BY37" s="68"/>
    </row>
    <row r="38" spans="2:78">
      <c r="D38" s="21"/>
      <c r="BY38" s="68"/>
    </row>
    <row r="39" spans="2:78">
      <c r="C39" s="24" t="s">
        <v>121</v>
      </c>
      <c r="D39" s="21"/>
    </row>
    <row r="40" spans="2:78">
      <c r="C40" t="s">
        <v>171</v>
      </c>
      <c r="D40" s="21"/>
    </row>
    <row r="41" spans="2:78">
      <c r="C41" t="s">
        <v>122</v>
      </c>
      <c r="D41" s="21"/>
    </row>
    <row r="42" spans="2:78">
      <c r="C42" t="s">
        <v>142</v>
      </c>
      <c r="D42" s="21"/>
    </row>
    <row r="43" spans="2:78">
      <c r="C43" t="s">
        <v>129</v>
      </c>
      <c r="D43" s="21"/>
    </row>
    <row r="44" spans="2:78">
      <c r="D44" s="21"/>
    </row>
    <row r="45" spans="2:78">
      <c r="D45" s="21"/>
    </row>
    <row r="46" spans="2:78">
      <c r="D46" s="21"/>
    </row>
    <row r="47" spans="2:78" s="64" customFormat="1">
      <c r="B47" s="63"/>
      <c r="D47" s="65"/>
      <c r="F47" s="63"/>
      <c r="H47" s="63"/>
      <c r="K47" s="63"/>
      <c r="L47" s="63"/>
      <c r="M47" s="63"/>
      <c r="O47" s="10"/>
      <c r="P47" s="11"/>
      <c r="Q47" s="10"/>
      <c r="R47" s="10"/>
      <c r="S47" s="11"/>
      <c r="T47" s="11"/>
      <c r="U47" s="11"/>
      <c r="V47" s="11"/>
      <c r="W47" s="11"/>
      <c r="X47" s="10"/>
      <c r="Y47" s="10"/>
      <c r="Z47" s="11"/>
      <c r="AA47" s="11"/>
      <c r="AB47" s="11"/>
      <c r="AC47" s="11"/>
      <c r="AD47" s="11"/>
      <c r="AE47" s="10"/>
      <c r="AF47" s="10"/>
      <c r="AG47" s="11"/>
      <c r="AH47" s="11"/>
      <c r="AI47" s="11"/>
      <c r="AJ47" s="11"/>
      <c r="AK47" s="11"/>
      <c r="AL47" s="63"/>
      <c r="AM47" s="63"/>
      <c r="AR47" s="63"/>
      <c r="AS47" s="63"/>
      <c r="AY47" s="10"/>
      <c r="AZ47" s="63"/>
      <c r="BA47" s="63"/>
      <c r="BB47" s="63"/>
      <c r="BC47" s="63"/>
      <c r="BE47" s="63"/>
      <c r="BG47" s="63"/>
      <c r="BH47" s="63"/>
      <c r="BI47" s="63"/>
      <c r="BJ47" s="63"/>
      <c r="BK47" s="63"/>
      <c r="BS47" s="63"/>
      <c r="BT47" s="63"/>
      <c r="BU47" s="63"/>
      <c r="BV47" s="63"/>
      <c r="BW47" s="63"/>
      <c r="BY47" s="63"/>
    </row>
    <row r="48" spans="2:78" s="64" customFormat="1">
      <c r="B48" s="63"/>
      <c r="D48" s="65"/>
      <c r="F48" s="63"/>
      <c r="H48" s="63"/>
      <c r="K48" s="63"/>
      <c r="L48" s="63"/>
      <c r="M48" s="63"/>
      <c r="O48" s="10"/>
      <c r="P48" s="11"/>
      <c r="Q48" s="10"/>
      <c r="R48" s="10"/>
      <c r="S48" s="11"/>
      <c r="T48" s="11"/>
      <c r="U48" s="11"/>
      <c r="V48" s="11"/>
      <c r="W48" s="11"/>
      <c r="X48" s="10"/>
      <c r="Y48" s="10"/>
      <c r="Z48" s="11"/>
      <c r="AA48" s="11"/>
      <c r="AB48" s="11"/>
      <c r="AC48" s="11"/>
      <c r="AD48" s="11"/>
      <c r="AE48" s="10"/>
      <c r="AF48" s="10"/>
      <c r="AG48" s="11"/>
      <c r="AH48" s="11"/>
      <c r="AI48" s="11"/>
      <c r="AJ48" s="11"/>
      <c r="AK48" s="11"/>
      <c r="AL48" s="63"/>
      <c r="AM48" s="63"/>
      <c r="AR48" s="63"/>
      <c r="AS48" s="63"/>
      <c r="AY48" s="10"/>
      <c r="AZ48" s="63"/>
      <c r="BA48" s="63"/>
      <c r="BB48" s="63"/>
      <c r="BC48" s="63"/>
      <c r="BE48" s="63"/>
      <c r="BG48" s="63"/>
      <c r="BH48" s="63"/>
      <c r="BI48" s="63"/>
      <c r="BJ48" s="63"/>
      <c r="BK48" s="63"/>
      <c r="BS48" s="63"/>
      <c r="BT48" s="63"/>
      <c r="BU48" s="63"/>
      <c r="BV48" s="63"/>
      <c r="BW48" s="63"/>
      <c r="BY48" s="63"/>
    </row>
    <row r="49" spans="4:4">
      <c r="D49" s="21"/>
    </row>
    <row r="50" spans="4:4">
      <c r="D50" s="21"/>
    </row>
    <row r="51" spans="4:4">
      <c r="D51" s="21"/>
    </row>
    <row r="52" spans="4:4">
      <c r="D52" s="21"/>
    </row>
  </sheetData>
  <hyperlinks>
    <hyperlink ref="BB28" r:id="rId1"/>
    <hyperlink ref="BB29:BB32" r:id="rId2" display="gsavvakis@valueinvest.gr"/>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dimension ref="B2:Q31"/>
  <sheetViews>
    <sheetView showGridLines="0" zoomScale="80" zoomScaleNormal="80" workbookViewId="0"/>
  </sheetViews>
  <sheetFormatPr defaultRowHeight="15"/>
  <cols>
    <col min="1" max="1" width="5.42578125" customWidth="1"/>
    <col min="2" max="2" width="23.5703125" customWidth="1"/>
    <col min="3" max="5" width="13.5703125" bestFit="1" customWidth="1"/>
    <col min="6" max="6" width="5.5703125" customWidth="1"/>
    <col min="7" max="9" width="11.7109375" bestFit="1" customWidth="1"/>
    <col min="10" max="10" width="4.42578125" customWidth="1"/>
    <col min="11" max="13" width="14.28515625" bestFit="1" customWidth="1"/>
    <col min="14" max="14" width="5.7109375" customWidth="1"/>
    <col min="15" max="15" width="15.42578125" customWidth="1"/>
    <col min="16" max="16" width="15.140625" customWidth="1"/>
    <col min="17" max="17" width="14.85546875" customWidth="1"/>
  </cols>
  <sheetData>
    <row r="2" spans="2:17" s="2" customFormat="1">
      <c r="C2" s="73" t="s">
        <v>0</v>
      </c>
      <c r="D2" s="73"/>
      <c r="E2" s="73"/>
      <c r="G2" s="73" t="s">
        <v>1</v>
      </c>
      <c r="H2" s="73"/>
      <c r="I2" s="73"/>
      <c r="K2" s="73" t="s">
        <v>7</v>
      </c>
      <c r="L2" s="73"/>
      <c r="M2" s="73"/>
      <c r="O2" s="73" t="s">
        <v>6</v>
      </c>
      <c r="P2" s="73"/>
      <c r="Q2" s="73"/>
    </row>
    <row r="3" spans="2:17">
      <c r="C3">
        <v>2010</v>
      </c>
      <c r="D3">
        <v>2011</v>
      </c>
      <c r="E3">
        <v>2012</v>
      </c>
      <c r="G3">
        <v>2010</v>
      </c>
      <c r="H3">
        <v>2011</v>
      </c>
      <c r="I3">
        <v>2012</v>
      </c>
      <c r="K3">
        <v>2010</v>
      </c>
      <c r="L3">
        <v>2011</v>
      </c>
      <c r="M3">
        <v>2012</v>
      </c>
      <c r="O3">
        <v>2010</v>
      </c>
      <c r="P3">
        <v>2011</v>
      </c>
      <c r="Q3">
        <v>2012</v>
      </c>
    </row>
    <row r="4" spans="2:17" ht="8.25" customHeight="1"/>
    <row r="5" spans="2:17">
      <c r="B5" s="6" t="str">
        <f>'Greek Equities'!C19</f>
        <v>MLS</v>
      </c>
      <c r="C5" s="3">
        <v>3.4919709999999999</v>
      </c>
      <c r="D5" s="3">
        <v>2.8299609999999999</v>
      </c>
      <c r="E5" s="3">
        <v>2.1103710000000002</v>
      </c>
      <c r="G5" s="3">
        <v>1.676175</v>
      </c>
      <c r="H5" s="3">
        <v>1.6337520000000001</v>
      </c>
      <c r="I5" s="3">
        <v>1.265406</v>
      </c>
      <c r="K5" s="3">
        <v>0.83540700000000001</v>
      </c>
      <c r="L5" s="3">
        <v>0.84884700000000002</v>
      </c>
      <c r="M5" s="3">
        <v>0.43615799999999999</v>
      </c>
      <c r="O5" s="3">
        <v>15.329526</v>
      </c>
      <c r="P5" s="3">
        <v>17.435186000000002</v>
      </c>
      <c r="Q5" s="3">
        <v>17.669252</v>
      </c>
    </row>
    <row r="6" spans="2:17">
      <c r="B6" s="2" t="str">
        <f>'Greek Equities'!C25</f>
        <v>SARANTIS</v>
      </c>
      <c r="C6" s="3">
        <v>50.824649000000001</v>
      </c>
      <c r="D6" s="3">
        <v>49.610956999999999</v>
      </c>
      <c r="E6" s="3">
        <v>52.314889999999998</v>
      </c>
      <c r="G6" s="3">
        <v>4.7191840000000003</v>
      </c>
      <c r="H6" s="3">
        <v>2.8011720000000002</v>
      </c>
      <c r="I6" s="3">
        <v>2.4677699999999998</v>
      </c>
      <c r="K6" s="3">
        <v>4.5068580000000003</v>
      </c>
      <c r="L6" s="3">
        <v>3.391804</v>
      </c>
      <c r="M6" s="3">
        <v>2.5746889999999998</v>
      </c>
      <c r="O6" s="3">
        <v>119.39681299999999</v>
      </c>
      <c r="P6" s="3">
        <v>127.59183400000001</v>
      </c>
      <c r="Q6" s="3">
        <v>128.79945900000001</v>
      </c>
    </row>
    <row r="7" spans="2:17">
      <c r="B7" s="2" t="str">
        <f>'Greek Equities'!C8</f>
        <v>FG EUROPE</v>
      </c>
      <c r="C7" s="3">
        <v>19.481000000000002</v>
      </c>
      <c r="D7" s="3">
        <v>20.221</v>
      </c>
      <c r="E7" s="3">
        <v>18.812999999999999</v>
      </c>
      <c r="G7" s="3">
        <v>2.8719999999999999</v>
      </c>
      <c r="H7" s="3">
        <v>2.2490000000000001</v>
      </c>
      <c r="I7" s="3">
        <v>7.69</v>
      </c>
      <c r="K7" s="3">
        <v>0.68400000000000005</v>
      </c>
      <c r="L7" s="3">
        <v>0.46639999999999998</v>
      </c>
      <c r="M7" s="3">
        <v>1.8080000000000001</v>
      </c>
      <c r="O7" s="3">
        <v>33.722000000000001</v>
      </c>
      <c r="P7" s="3">
        <v>28.943999999999999</v>
      </c>
      <c r="Q7" s="3">
        <v>32.965000000000003</v>
      </c>
    </row>
    <row r="8" spans="2:17">
      <c r="B8" s="2" t="str">
        <f>'Greek Equities'!C27</f>
        <v>TITAN</v>
      </c>
      <c r="C8" s="3">
        <v>286.05200000000002</v>
      </c>
      <c r="D8" s="3">
        <v>252.90199999999999</v>
      </c>
      <c r="E8" s="3">
        <v>225.37899999999999</v>
      </c>
      <c r="G8" s="3">
        <v>61.186</v>
      </c>
      <c r="H8" s="3">
        <v>48.186</v>
      </c>
      <c r="I8" s="3">
        <v>34.073999999999998</v>
      </c>
      <c r="K8" s="3">
        <v>24.774999999999999</v>
      </c>
      <c r="L8" s="3">
        <v>-3.9140000000000001</v>
      </c>
      <c r="M8" s="3">
        <v>-19.408999999999999</v>
      </c>
      <c r="O8" s="3">
        <v>1538.415</v>
      </c>
      <c r="P8" s="3">
        <v>1501.9290000000001</v>
      </c>
      <c r="Q8" s="3">
        <v>1509.6859999999999</v>
      </c>
    </row>
    <row r="9" spans="2:17">
      <c r="B9" s="2" t="str">
        <f>'Greek Equities'!C26</f>
        <v>THRACE PLASTICS</v>
      </c>
      <c r="C9" s="3">
        <v>48.94</v>
      </c>
      <c r="D9" s="3">
        <v>60.478999999999999</v>
      </c>
      <c r="E9" s="3">
        <v>64.543000000000006</v>
      </c>
      <c r="G9" s="3">
        <v>4.9329999999999998</v>
      </c>
      <c r="H9" s="3">
        <v>4.4950000000000001</v>
      </c>
      <c r="I9" s="3">
        <v>7.4279999999999999</v>
      </c>
      <c r="K9" s="3">
        <v>3.391</v>
      </c>
      <c r="L9" s="3">
        <v>-9.2999999999999999E-2</v>
      </c>
      <c r="M9" s="3">
        <v>4.3680000000000003</v>
      </c>
      <c r="O9" s="3">
        <v>99.29</v>
      </c>
      <c r="P9" s="3">
        <v>105.66200000000001</v>
      </c>
      <c r="Q9" s="3">
        <v>103.70099999999999</v>
      </c>
    </row>
    <row r="10" spans="2:17">
      <c r="B10" s="2" t="str">
        <f>'Greek Equities'!C21</f>
        <v>OLP</v>
      </c>
      <c r="C10" s="3">
        <v>33.694845000000001</v>
      </c>
      <c r="D10" s="3">
        <v>22.717206999999998</v>
      </c>
      <c r="E10" s="3">
        <v>23.918434000000001</v>
      </c>
      <c r="G10" s="3">
        <v>6.2134159999999996</v>
      </c>
      <c r="H10" s="3">
        <v>1.108298</v>
      </c>
      <c r="I10" s="3">
        <v>4.6531450000000003</v>
      </c>
      <c r="K10" s="3">
        <v>1.7253700000000001</v>
      </c>
      <c r="L10" s="3">
        <v>-2.9192979999999999</v>
      </c>
      <c r="M10" s="3">
        <v>0.52196399999999998</v>
      </c>
      <c r="O10" s="3">
        <v>143.68319500000001</v>
      </c>
      <c r="P10" s="3">
        <v>146.08573899999999</v>
      </c>
      <c r="Q10" s="3">
        <v>155.56817699999999</v>
      </c>
    </row>
    <row r="11" spans="2:17">
      <c r="B11" s="2" t="str">
        <f>'Greek Equities'!C16</f>
        <v>KORRES</v>
      </c>
      <c r="C11" s="3">
        <v>12.156089</v>
      </c>
      <c r="D11" s="3">
        <v>10.327832000000001</v>
      </c>
      <c r="E11" s="3">
        <v>12.514208999999999</v>
      </c>
      <c r="G11" s="3">
        <v>2.8732470000000001</v>
      </c>
      <c r="H11" s="3">
        <v>2.2460309999999999</v>
      </c>
      <c r="I11" s="3">
        <v>2.8978760000000001</v>
      </c>
      <c r="K11" s="3">
        <v>1.460688</v>
      </c>
      <c r="L11" s="3">
        <v>0.48845899999999998</v>
      </c>
      <c r="M11" s="3">
        <v>0.94312300000000004</v>
      </c>
      <c r="O11" s="3">
        <v>24.988322</v>
      </c>
      <c r="P11" s="3">
        <v>24.610523000000001</v>
      </c>
      <c r="Q11" s="3">
        <v>28.549800000000001</v>
      </c>
    </row>
    <row r="12" spans="2:17">
      <c r="B12" s="2" t="str">
        <f>'Greek Equities'!C11</f>
        <v>HELLENIC CABLES</v>
      </c>
      <c r="C12" s="3">
        <v>75.206225000000003</v>
      </c>
      <c r="D12" s="3">
        <v>104.14928500000001</v>
      </c>
      <c r="E12" s="3">
        <v>105.32334400000001</v>
      </c>
      <c r="G12" s="3">
        <v>2.4957050000000001</v>
      </c>
      <c r="H12" s="3">
        <v>5.985881</v>
      </c>
      <c r="I12" s="3">
        <v>1.566443</v>
      </c>
      <c r="K12" s="3">
        <v>1.2267710000000001</v>
      </c>
      <c r="L12" s="3">
        <v>2.4844270000000002</v>
      </c>
      <c r="M12" s="3">
        <v>-4.4585780000000002</v>
      </c>
      <c r="O12" s="3">
        <v>105.08070600000001</v>
      </c>
      <c r="P12" s="3">
        <v>106.43172</v>
      </c>
      <c r="Q12" s="3">
        <v>110.837238</v>
      </c>
    </row>
    <row r="13" spans="2:17">
      <c r="B13" s="2" t="str">
        <f>'Greek Equities'!C18</f>
        <v>MEVACO</v>
      </c>
      <c r="C13" s="3">
        <v>4.1094359999999996</v>
      </c>
      <c r="D13" s="3">
        <v>6.5274349999999997</v>
      </c>
      <c r="E13" s="3">
        <v>5.3635440000000001</v>
      </c>
      <c r="G13" s="3">
        <v>0.20827699999999999</v>
      </c>
      <c r="H13" s="3">
        <v>0.69936500000000001</v>
      </c>
      <c r="I13" s="3">
        <v>0.41559499999999999</v>
      </c>
      <c r="K13" s="3">
        <v>-6.7198999999999995E-2</v>
      </c>
      <c r="L13" s="3">
        <v>0.382025</v>
      </c>
      <c r="M13" s="3">
        <v>2.6762999999999999E-2</v>
      </c>
      <c r="O13" s="3">
        <v>27.769580999999999</v>
      </c>
      <c r="P13" s="3">
        <v>28.314513000000002</v>
      </c>
      <c r="Q13" s="3">
        <v>31.909414000000002</v>
      </c>
    </row>
    <row r="14" spans="2:17">
      <c r="B14" s="6" t="str">
        <f>'Greek Equities'!C13</f>
        <v>IASO</v>
      </c>
      <c r="C14" s="3">
        <v>41.747906999999998</v>
      </c>
      <c r="D14" s="3">
        <v>32.916933999999998</v>
      </c>
      <c r="E14" s="3">
        <v>31.943621</v>
      </c>
      <c r="G14" s="3">
        <v>8.1062410000000007</v>
      </c>
      <c r="H14" s="3">
        <v>5.4580989999999998</v>
      </c>
      <c r="I14" s="3">
        <v>5.6205720000000001</v>
      </c>
      <c r="K14" s="3">
        <v>4.1511259999999996</v>
      </c>
      <c r="L14" s="3">
        <v>1.6619280000000001</v>
      </c>
      <c r="M14" s="3">
        <v>6.3852999999999993E-2</v>
      </c>
      <c r="O14" s="3">
        <v>126.062606</v>
      </c>
      <c r="P14" s="3">
        <v>131.023899</v>
      </c>
      <c r="Q14" s="3">
        <v>129.156159</v>
      </c>
    </row>
    <row r="15" spans="2:17">
      <c r="B15" s="2" t="str">
        <f>'Greek Equities'!C17</f>
        <v>KRI-KRI</v>
      </c>
      <c r="C15" s="3">
        <v>8.8341989999999999</v>
      </c>
      <c r="D15" s="3">
        <v>8.1724460000000008</v>
      </c>
      <c r="E15" s="3">
        <v>9.7157750000000007</v>
      </c>
      <c r="G15" s="3">
        <v>0.62479499999999999</v>
      </c>
      <c r="H15" s="3">
        <v>0.47938999999999998</v>
      </c>
      <c r="I15" s="3">
        <v>0.77637299999999998</v>
      </c>
      <c r="K15" s="3">
        <v>0.179947</v>
      </c>
      <c r="L15" s="3">
        <v>-0.22501499999999999</v>
      </c>
      <c r="M15" s="3">
        <v>0.20066800000000001</v>
      </c>
      <c r="O15" s="3">
        <v>27.253270000000001</v>
      </c>
      <c r="P15" s="3">
        <v>26.564512000000001</v>
      </c>
      <c r="Q15" s="3">
        <v>29.207725</v>
      </c>
    </row>
    <row r="16" spans="2:17">
      <c r="B16" s="2" t="str">
        <f>'Greek Equities'!C22</f>
        <v>OPAP</v>
      </c>
      <c r="C16" s="3">
        <v>1372.3989999999999</v>
      </c>
      <c r="D16" s="3">
        <v>1121.4480000000001</v>
      </c>
      <c r="E16" s="3">
        <v>1065.23</v>
      </c>
      <c r="G16" s="3">
        <v>261.74900000000002</v>
      </c>
      <c r="H16" s="3">
        <v>214.16800000000001</v>
      </c>
      <c r="I16" s="3">
        <v>184.37899999999999</v>
      </c>
      <c r="K16" s="3">
        <v>192.19</v>
      </c>
      <c r="L16" s="3">
        <v>166.851</v>
      </c>
      <c r="M16" s="3">
        <v>131.90600000000001</v>
      </c>
      <c r="O16" s="3">
        <v>810.60199999999998</v>
      </c>
      <c r="P16" s="3">
        <v>881.53499999999997</v>
      </c>
      <c r="Q16" s="3">
        <v>1021.418</v>
      </c>
    </row>
    <row r="17" spans="2:17">
      <c r="B17" s="2" t="str">
        <f>'Greek Equities'!C24</f>
        <v>PPC (DEI)</v>
      </c>
      <c r="C17" s="3">
        <v>1491.2190000000001</v>
      </c>
      <c r="D17" s="3">
        <v>1374.4749999999999</v>
      </c>
      <c r="E17" s="3">
        <v>1549.8309999999999</v>
      </c>
      <c r="G17" s="3">
        <v>523.125</v>
      </c>
      <c r="H17" s="3">
        <v>327.67099999999999</v>
      </c>
      <c r="I17" s="3">
        <v>231.875</v>
      </c>
      <c r="K17" s="3">
        <v>259.04300000000001</v>
      </c>
      <c r="L17" s="3">
        <v>85.536000000000001</v>
      </c>
      <c r="M17" s="3">
        <v>-470</v>
      </c>
      <c r="O17" s="3">
        <v>6720.29</v>
      </c>
      <c r="P17" s="3">
        <v>6854.74</v>
      </c>
      <c r="Q17" s="3">
        <v>6444.6620000000003</v>
      </c>
    </row>
    <row r="18" spans="2:17">
      <c r="B18" s="2" t="str">
        <f>'Greek Equities'!C12</f>
        <v>HEL. PETROLEUM (ELPE)</v>
      </c>
      <c r="C18" s="3">
        <v>2134.2220000000002</v>
      </c>
      <c r="D18" s="3">
        <v>2419.4810000000002</v>
      </c>
      <c r="E18" s="3">
        <v>2716.2260000000001</v>
      </c>
      <c r="G18" s="3">
        <v>148.72800000000001</v>
      </c>
      <c r="H18" s="3">
        <v>164.23099999999999</v>
      </c>
      <c r="I18" s="3">
        <v>107.30500000000001</v>
      </c>
      <c r="K18" s="3">
        <v>45.033999999999999</v>
      </c>
      <c r="L18" s="3">
        <v>30.827000000000002</v>
      </c>
      <c r="M18" s="3">
        <v>79.221000000000004</v>
      </c>
      <c r="O18" s="3">
        <v>2412.328</v>
      </c>
      <c r="P18" s="3">
        <v>2417.7109999999998</v>
      </c>
      <c r="Q18" s="3">
        <v>2476.817</v>
      </c>
    </row>
    <row r="19" spans="2:17">
      <c r="B19" s="2" t="str">
        <f>'Greek Equities'!C20</f>
        <v>MOTOR OIL</v>
      </c>
      <c r="C19" s="3">
        <v>1109.9559999999999</v>
      </c>
      <c r="D19" s="3">
        <v>1824.8230000000001</v>
      </c>
      <c r="E19" s="3">
        <v>2303.5830000000001</v>
      </c>
      <c r="G19" s="3">
        <v>12.513</v>
      </c>
      <c r="H19" s="3">
        <v>118.28700000000001</v>
      </c>
      <c r="I19" s="3">
        <v>92.847999999999999</v>
      </c>
      <c r="K19" s="3">
        <v>35.630000000000003</v>
      </c>
      <c r="L19" s="3">
        <v>62.255000000000003</v>
      </c>
      <c r="M19" s="3">
        <v>39.395000000000003</v>
      </c>
      <c r="O19" s="3">
        <v>363.464</v>
      </c>
      <c r="P19" s="3">
        <v>488.43700000000001</v>
      </c>
      <c r="Q19" s="3">
        <v>586.47900000000004</v>
      </c>
    </row>
    <row r="20" spans="2:17">
      <c r="B20" s="2" t="str">
        <f>'Greek Equities'!C15</f>
        <v>JUMBO *</v>
      </c>
      <c r="C20" s="3">
        <v>116.527198</v>
      </c>
      <c r="D20" s="3">
        <v>116.466757</v>
      </c>
      <c r="E20" s="3">
        <v>120.548227</v>
      </c>
      <c r="G20" s="3">
        <v>26.889703999999998</v>
      </c>
      <c r="H20" s="3">
        <v>24.253806999999998</v>
      </c>
      <c r="I20" s="3">
        <v>25.580366000000001</v>
      </c>
      <c r="K20" s="3">
        <v>17.532481000000001</v>
      </c>
      <c r="L20" s="3">
        <v>16.674965</v>
      </c>
      <c r="M20" s="3">
        <v>17.849651999999999</v>
      </c>
      <c r="O20" s="3">
        <v>418.422011</v>
      </c>
      <c r="P20" s="3">
        <v>469.50242400000002</v>
      </c>
      <c r="Q20" s="3">
        <v>540.79958399999998</v>
      </c>
    </row>
    <row r="21" spans="2:17">
      <c r="B21" s="2" t="str">
        <f>'Greek Equities'!C9</f>
        <v>FF GROUP (FOLLI FOLLIE)</v>
      </c>
      <c r="C21" s="3">
        <v>229.38737499999999</v>
      </c>
      <c r="D21" s="3">
        <v>219.223129</v>
      </c>
      <c r="E21" s="3">
        <v>229.30541199999999</v>
      </c>
      <c r="G21" s="3">
        <v>54.306474999999999</v>
      </c>
      <c r="H21" s="3">
        <v>43.530616000000002</v>
      </c>
      <c r="I21" s="3">
        <v>49.095914999999998</v>
      </c>
      <c r="K21" s="3">
        <v>51.706150000000001</v>
      </c>
      <c r="L21" s="3">
        <v>-7.1536330000000001</v>
      </c>
      <c r="M21" s="3">
        <v>1.310805</v>
      </c>
      <c r="O21" s="3">
        <v>522.03436299999998</v>
      </c>
      <c r="P21" s="3">
        <v>522.03436299999998</v>
      </c>
      <c r="Q21" s="3">
        <v>722.68877699999996</v>
      </c>
    </row>
    <row r="22" spans="2:17">
      <c r="B22" s="2" t="str">
        <f>'Greek Equities'!C23</f>
        <v>OTE</v>
      </c>
      <c r="C22" s="3">
        <v>1409.3</v>
      </c>
      <c r="D22" s="3">
        <v>1224.8</v>
      </c>
      <c r="E22" s="3">
        <v>1180.2</v>
      </c>
      <c r="G22" s="3">
        <v>478.7</v>
      </c>
      <c r="H22" s="3">
        <v>393.3</v>
      </c>
      <c r="I22" s="3">
        <v>417.5</v>
      </c>
      <c r="K22" s="3">
        <v>115.8</v>
      </c>
      <c r="L22" s="3">
        <v>89.5</v>
      </c>
      <c r="M22" s="3">
        <v>63.1</v>
      </c>
      <c r="O22" s="3">
        <v>1243.5</v>
      </c>
      <c r="P22" s="3">
        <v>1189.5999999999999</v>
      </c>
      <c r="Q22" s="3">
        <v>1447.3</v>
      </c>
    </row>
    <row r="23" spans="2:17">
      <c r="B23" s="2" t="str">
        <f>'Greek Equities'!C10</f>
        <v>FOURLIS</v>
      </c>
      <c r="C23" s="3">
        <v>100.324</v>
      </c>
      <c r="D23" s="3">
        <v>95.778000000000006</v>
      </c>
      <c r="E23" s="3">
        <v>90.596999999999994</v>
      </c>
      <c r="G23" s="3">
        <v>10.961</v>
      </c>
      <c r="H23" s="3">
        <v>5.6950000000000003</v>
      </c>
      <c r="I23" s="3">
        <v>0.86799999999999999</v>
      </c>
      <c r="K23" s="3">
        <v>4.49</v>
      </c>
      <c r="L23" s="3">
        <v>1.085</v>
      </c>
      <c r="M23" s="3">
        <v>-5.1440000000000001</v>
      </c>
      <c r="O23" s="3">
        <v>219.505</v>
      </c>
      <c r="P23" s="3">
        <v>217.46299999999999</v>
      </c>
      <c r="Q23" s="3">
        <v>182.697</v>
      </c>
    </row>
    <row r="24" spans="2:17">
      <c r="B24" s="2" t="str">
        <f>'Greek Equities'!C14</f>
        <v>INTRALOT</v>
      </c>
      <c r="C24" s="3">
        <v>228.01599999999999</v>
      </c>
      <c r="D24" s="3">
        <v>300.92899999999997</v>
      </c>
      <c r="E24" s="3">
        <v>347.22399999999999</v>
      </c>
      <c r="G24" s="3">
        <v>34.015000000000001</v>
      </c>
      <c r="H24" s="3">
        <v>38.981000000000002</v>
      </c>
      <c r="I24" s="3">
        <v>41.689</v>
      </c>
      <c r="K24" s="3">
        <v>19.888000000000002</v>
      </c>
      <c r="L24" s="3">
        <v>4.0949999999999998</v>
      </c>
      <c r="M24" s="3">
        <v>1.5589999999999999</v>
      </c>
      <c r="O24" s="3">
        <v>293.07400000000001</v>
      </c>
      <c r="P24" s="3">
        <v>289.02800000000002</v>
      </c>
      <c r="Q24" s="3">
        <v>300.524</v>
      </c>
    </row>
    <row r="26" spans="2:17">
      <c r="H26" s="4"/>
      <c r="I26" s="4"/>
    </row>
    <row r="27" spans="2:17">
      <c r="D27" s="4"/>
      <c r="G27" s="4"/>
      <c r="H27" s="4"/>
    </row>
    <row r="28" spans="2:17">
      <c r="D28" s="4"/>
      <c r="G28" s="4"/>
      <c r="H28" s="4"/>
      <c r="I28" s="4"/>
    </row>
    <row r="29" spans="2:17">
      <c r="D29" s="4"/>
      <c r="G29" s="4"/>
      <c r="H29" s="4"/>
      <c r="I29" s="4"/>
    </row>
    <row r="30" spans="2:17">
      <c r="G30" s="4"/>
      <c r="H30" s="4"/>
      <c r="I30" s="4"/>
    </row>
    <row r="31" spans="2:17">
      <c r="G31" s="4"/>
    </row>
  </sheetData>
  <mergeCells count="4">
    <mergeCell ref="C2:E2"/>
    <mergeCell ref="G2:I2"/>
    <mergeCell ref="K2:M2"/>
    <mergeCell ref="O2:Q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B2:Q31"/>
  <sheetViews>
    <sheetView showGridLines="0" zoomScale="80" zoomScaleNormal="80" workbookViewId="0"/>
  </sheetViews>
  <sheetFormatPr defaultRowHeight="15"/>
  <cols>
    <col min="1" max="1" width="5.42578125" customWidth="1"/>
    <col min="2" max="2" width="23.5703125" customWidth="1"/>
    <col min="3" max="5" width="13.5703125" bestFit="1" customWidth="1"/>
    <col min="6" max="6" width="5.5703125" customWidth="1"/>
    <col min="7" max="9" width="11.7109375" bestFit="1" customWidth="1"/>
    <col min="10" max="10" width="4.42578125" customWidth="1"/>
    <col min="11" max="13" width="14.28515625" bestFit="1" customWidth="1"/>
    <col min="14" max="14" width="5.7109375" customWidth="1"/>
    <col min="15" max="15" width="15.42578125" customWidth="1"/>
    <col min="16" max="16" width="15.140625" customWidth="1"/>
    <col min="17" max="17" width="14.85546875" customWidth="1"/>
  </cols>
  <sheetData>
    <row r="2" spans="2:17" s="2" customFormat="1">
      <c r="C2" s="73" t="s">
        <v>0</v>
      </c>
      <c r="D2" s="73"/>
      <c r="E2" s="73"/>
      <c r="G2" s="73" t="s">
        <v>1</v>
      </c>
      <c r="H2" s="73"/>
      <c r="I2" s="73"/>
      <c r="K2" s="73" t="s">
        <v>7</v>
      </c>
      <c r="L2" s="73"/>
      <c r="M2" s="73"/>
      <c r="O2" s="73" t="s">
        <v>6</v>
      </c>
      <c r="P2" s="73"/>
      <c r="Q2" s="73"/>
    </row>
    <row r="3" spans="2:17">
      <c r="C3">
        <v>2010</v>
      </c>
      <c r="D3">
        <v>2011</v>
      </c>
      <c r="E3">
        <v>2012</v>
      </c>
      <c r="G3">
        <v>2010</v>
      </c>
      <c r="H3">
        <v>2011</v>
      </c>
      <c r="I3">
        <v>2012</v>
      </c>
      <c r="K3">
        <v>2010</v>
      </c>
      <c r="L3">
        <v>2011</v>
      </c>
      <c r="M3">
        <v>2012</v>
      </c>
      <c r="O3">
        <v>2010</v>
      </c>
      <c r="P3">
        <v>2011</v>
      </c>
      <c r="Q3">
        <v>2012</v>
      </c>
    </row>
    <row r="4" spans="2:17" ht="8.25" customHeight="1"/>
    <row r="5" spans="2:17">
      <c r="B5" s="2" t="str">
        <f>'Greek Equities'!C19</f>
        <v>MLS</v>
      </c>
      <c r="C5" s="3">
        <v>5.8200349999999998</v>
      </c>
      <c r="D5" s="3">
        <v>4.3632600000000004</v>
      </c>
      <c r="E5" s="3">
        <v>3.088911</v>
      </c>
      <c r="G5" s="3">
        <v>2.748853</v>
      </c>
      <c r="H5" s="3">
        <v>2.8670330000000002</v>
      </c>
      <c r="I5" s="3">
        <v>2.0685910000000001</v>
      </c>
      <c r="K5" s="3">
        <v>1.282837</v>
      </c>
      <c r="L5" s="3">
        <v>1.30393</v>
      </c>
      <c r="M5" s="3">
        <v>0.66753300000000004</v>
      </c>
      <c r="O5" s="3">
        <v>15.234766</v>
      </c>
      <c r="P5" s="3">
        <v>16.877663999999999</v>
      </c>
      <c r="Q5" s="3">
        <v>17.735845000000001</v>
      </c>
    </row>
    <row r="6" spans="2:17">
      <c r="B6" s="2" t="str">
        <f>'Greek Equities'!C25</f>
        <v>SARANTIS</v>
      </c>
      <c r="C6" s="3">
        <v>111.195869</v>
      </c>
      <c r="D6" s="3">
        <v>111.881167</v>
      </c>
      <c r="E6" s="3">
        <v>116.73208200000001</v>
      </c>
      <c r="G6" s="3">
        <v>9.9563109999999995</v>
      </c>
      <c r="H6" s="3">
        <v>6.4357889999999998</v>
      </c>
      <c r="I6" s="3">
        <v>5.9833970000000001</v>
      </c>
      <c r="K6" s="3">
        <v>3.035561</v>
      </c>
      <c r="L6" s="3">
        <v>2.6112120000000001</v>
      </c>
      <c r="M6" s="3">
        <v>1.005968</v>
      </c>
      <c r="O6" s="3">
        <v>118.258111</v>
      </c>
      <c r="P6" s="3">
        <v>126.357758</v>
      </c>
      <c r="Q6" s="3">
        <v>126.639678</v>
      </c>
    </row>
    <row r="7" spans="2:17">
      <c r="B7" s="2" t="str">
        <f>'Greek Equities'!C8</f>
        <v>FG EUROPE</v>
      </c>
      <c r="C7" s="3">
        <v>50.576000000000001</v>
      </c>
      <c r="D7" s="3">
        <v>56.545999999999999</v>
      </c>
      <c r="E7" s="3">
        <v>58.066000000000003</v>
      </c>
      <c r="G7" s="3">
        <v>7.9569999999999999</v>
      </c>
      <c r="H7" s="3">
        <v>7.5090000000000003</v>
      </c>
      <c r="I7" s="3">
        <v>12.186999999999999</v>
      </c>
      <c r="K7" s="3">
        <v>2.3650000000000002</v>
      </c>
      <c r="L7" s="3">
        <v>3.4670000000000001</v>
      </c>
      <c r="M7" s="3">
        <v>4.806</v>
      </c>
      <c r="O7" s="3">
        <v>27.396999999999998</v>
      </c>
      <c r="P7" s="3">
        <v>31.916</v>
      </c>
      <c r="Q7" s="3">
        <v>35.887</v>
      </c>
    </row>
    <row r="8" spans="2:17">
      <c r="B8" s="2" t="str">
        <f>'Greek Equities'!C27</f>
        <v>TITAN</v>
      </c>
      <c r="C8" s="3">
        <v>680.81</v>
      </c>
      <c r="D8" s="3">
        <v>556.97500000000002</v>
      </c>
      <c r="E8" s="3">
        <v>547.85699999999997</v>
      </c>
      <c r="G8" s="3">
        <v>161.38800000000001</v>
      </c>
      <c r="H8" s="3">
        <v>142.45099999999999</v>
      </c>
      <c r="I8" s="3">
        <v>112.11799999999999</v>
      </c>
      <c r="K8" s="3">
        <v>68.275999999999996</v>
      </c>
      <c r="L8" s="3">
        <v>24.084</v>
      </c>
      <c r="M8" s="3">
        <v>8.3460000000000001</v>
      </c>
      <c r="O8" s="3">
        <v>1650.229</v>
      </c>
      <c r="P8" s="3">
        <v>1494.0250000000001</v>
      </c>
      <c r="Q8" s="3">
        <v>1618.4290000000001</v>
      </c>
    </row>
    <row r="9" spans="2:17">
      <c r="B9" s="2" t="str">
        <f>'Greek Equities'!C26</f>
        <v>THRACE PLASTICS</v>
      </c>
      <c r="C9" s="3">
        <v>110.886</v>
      </c>
      <c r="D9" s="3">
        <v>132.20500000000001</v>
      </c>
      <c r="E9" s="3">
        <v>137.226</v>
      </c>
      <c r="G9" s="3">
        <v>10.378</v>
      </c>
      <c r="H9" s="3">
        <v>10.590999999999999</v>
      </c>
      <c r="I9" s="3">
        <v>14.659000000000001</v>
      </c>
      <c r="K9" s="3">
        <v>-0.80100000000000005</v>
      </c>
      <c r="L9" s="3">
        <v>-1.61</v>
      </c>
      <c r="M9" s="3">
        <v>2.72</v>
      </c>
      <c r="O9" s="3">
        <v>93.463999999999999</v>
      </c>
      <c r="P9" s="3">
        <v>102.51300000000001</v>
      </c>
      <c r="Q9" s="3">
        <v>102.053</v>
      </c>
    </row>
    <row r="10" spans="2:17">
      <c r="B10" s="2" t="str">
        <f>'Greek Equities'!C21</f>
        <v>OLP</v>
      </c>
      <c r="C10" s="3">
        <v>64.314752999999996</v>
      </c>
      <c r="D10" s="3">
        <v>51.342886999999997</v>
      </c>
      <c r="E10" s="3">
        <v>52.986373999999998</v>
      </c>
      <c r="G10" s="3">
        <v>7.9949510000000004</v>
      </c>
      <c r="H10" s="3">
        <v>15.311968999999999</v>
      </c>
      <c r="I10" s="3">
        <v>10.672902000000001</v>
      </c>
      <c r="K10" s="3">
        <v>1.645205</v>
      </c>
      <c r="L10" s="3">
        <v>3.6555900000000001</v>
      </c>
      <c r="M10" s="3">
        <v>1.120047</v>
      </c>
      <c r="O10" s="3">
        <v>143.60302999999999</v>
      </c>
      <c r="P10" s="3">
        <v>152.15648200000001</v>
      </c>
      <c r="Q10" s="3">
        <v>155.91625999999999</v>
      </c>
    </row>
    <row r="11" spans="2:17">
      <c r="B11" s="2" t="str">
        <f>'Greek Equities'!C16</f>
        <v>KORRES</v>
      </c>
      <c r="C11" s="3">
        <v>23.021777</v>
      </c>
      <c r="D11" s="3">
        <v>21.587168999999999</v>
      </c>
      <c r="E11" s="3">
        <v>21.717877999999999</v>
      </c>
      <c r="G11" s="3">
        <v>5.2737170000000004</v>
      </c>
      <c r="H11" s="3">
        <v>5.0786889999999998</v>
      </c>
      <c r="I11" s="3">
        <v>5.1005599999999998</v>
      </c>
      <c r="K11" s="3">
        <v>1.207247</v>
      </c>
      <c r="L11" s="3">
        <v>1.939697</v>
      </c>
      <c r="M11" s="3">
        <v>1.349059</v>
      </c>
      <c r="O11" s="3">
        <v>24.354977000000002</v>
      </c>
      <c r="P11" s="3">
        <v>34.887931999999999</v>
      </c>
      <c r="Q11" s="3">
        <v>29.029489999999999</v>
      </c>
    </row>
    <row r="12" spans="2:17">
      <c r="B12" s="2" t="str">
        <f>'Greek Equities'!C11</f>
        <v>HELLENIC CABLES</v>
      </c>
      <c r="C12" s="3">
        <v>170.20550399999999</v>
      </c>
      <c r="D12" s="3">
        <v>203.88019499999999</v>
      </c>
      <c r="E12" s="3">
        <v>226.73437799999999</v>
      </c>
      <c r="G12" s="3">
        <v>5.564991</v>
      </c>
      <c r="H12" s="3">
        <v>11.413066000000001</v>
      </c>
      <c r="I12" s="3">
        <v>4.5254969999999997</v>
      </c>
      <c r="K12" s="3">
        <v>-1.9526520000000001</v>
      </c>
      <c r="L12" s="3">
        <v>2.1550950000000002</v>
      </c>
      <c r="M12" s="3">
        <v>-8.6715070000000001</v>
      </c>
      <c r="O12" s="3">
        <v>101.90128300000001</v>
      </c>
      <c r="P12" s="3">
        <v>106.102388</v>
      </c>
      <c r="Q12" s="3">
        <v>106.589129</v>
      </c>
    </row>
    <row r="13" spans="2:17">
      <c r="B13" s="2" t="str">
        <f>'Greek Equities'!C18</f>
        <v>MEVACO</v>
      </c>
      <c r="C13" s="3">
        <v>9.7943250000000006</v>
      </c>
      <c r="D13" s="3">
        <v>16.054362000000001</v>
      </c>
      <c r="E13" s="3">
        <v>14.807942000000001</v>
      </c>
      <c r="G13" s="3">
        <v>0.76524199999999998</v>
      </c>
      <c r="H13" s="3">
        <v>1.978593</v>
      </c>
      <c r="I13" s="3">
        <v>1.5750040000000001</v>
      </c>
      <c r="K13" s="3">
        <v>0.115122</v>
      </c>
      <c r="L13" s="3">
        <v>1.1492720000000001</v>
      </c>
      <c r="M13" s="3">
        <v>0.53314300000000003</v>
      </c>
      <c r="O13" s="3">
        <v>27.951822</v>
      </c>
      <c r="P13" s="3">
        <v>29.081759999999999</v>
      </c>
      <c r="Q13" s="3">
        <v>31.568403</v>
      </c>
    </row>
    <row r="14" spans="2:17">
      <c r="B14" s="2" t="str">
        <f>'Greek Equities'!C13</f>
        <v>IASO</v>
      </c>
      <c r="C14" s="3">
        <v>82.936083999999994</v>
      </c>
      <c r="D14" s="3">
        <v>65.220494000000002</v>
      </c>
      <c r="E14" s="3">
        <v>62.758434000000001</v>
      </c>
      <c r="G14" s="3">
        <v>12.666840000000001</v>
      </c>
      <c r="H14" s="3">
        <v>10.158956</v>
      </c>
      <c r="I14" s="3">
        <v>9.6654630000000008</v>
      </c>
      <c r="K14" s="3">
        <v>1.9589700000000001</v>
      </c>
      <c r="L14" s="3">
        <v>1.6200680000000001</v>
      </c>
      <c r="M14" s="3">
        <v>-2.3632E-2</v>
      </c>
      <c r="O14" s="3">
        <v>118.03738</v>
      </c>
      <c r="P14" s="3">
        <v>130.978937</v>
      </c>
      <c r="Q14" s="3">
        <v>129.06869499999999</v>
      </c>
    </row>
    <row r="15" spans="2:17">
      <c r="B15" s="2" t="str">
        <f>'Greek Equities'!C17</f>
        <v>KRI-KRI</v>
      </c>
      <c r="C15" s="3">
        <v>26.497018000000001</v>
      </c>
      <c r="D15" s="3">
        <v>25.926746000000001</v>
      </c>
      <c r="E15" s="3">
        <v>31.338573</v>
      </c>
      <c r="G15" s="3">
        <v>4.7236000000000002</v>
      </c>
      <c r="H15" s="3">
        <v>4.6862370000000002</v>
      </c>
      <c r="I15" s="3">
        <v>6.0672430000000004</v>
      </c>
      <c r="K15" s="3">
        <v>2.3261599999999998</v>
      </c>
      <c r="L15" s="3">
        <v>2.6656970000000002</v>
      </c>
      <c r="M15" s="3">
        <v>4.1538060000000003</v>
      </c>
      <c r="O15" s="3">
        <v>29.402906999999999</v>
      </c>
      <c r="P15" s="3">
        <v>29.455224000000001</v>
      </c>
      <c r="Q15" s="3">
        <v>33.160862000000002</v>
      </c>
    </row>
    <row r="16" spans="2:17">
      <c r="B16" s="2" t="str">
        <f>'Greek Equities'!C22</f>
        <v>OPAP</v>
      </c>
      <c r="C16" s="3">
        <v>2744.038</v>
      </c>
      <c r="D16" s="3">
        <v>2191.3829999999998</v>
      </c>
      <c r="E16" s="3">
        <v>2054.8150000000001</v>
      </c>
      <c r="G16" s="3">
        <v>475.63099999999997</v>
      </c>
      <c r="H16" s="3">
        <v>368.13400000000001</v>
      </c>
      <c r="I16" s="3">
        <v>344.58499999999998</v>
      </c>
      <c r="K16" s="3">
        <v>251.87899999999999</v>
      </c>
      <c r="L16" s="3">
        <v>273.702</v>
      </c>
      <c r="M16" s="3">
        <v>258.04599999999999</v>
      </c>
      <c r="O16" s="3">
        <v>519.39099999999996</v>
      </c>
      <c r="P16" s="3">
        <v>625.75599999999997</v>
      </c>
      <c r="Q16" s="3">
        <v>917.87800000000004</v>
      </c>
    </row>
    <row r="17" spans="2:17">
      <c r="B17" s="2" t="str">
        <f>'Greek Equities'!C24</f>
        <v>PPC (DEI)</v>
      </c>
      <c r="C17" s="3">
        <v>2894.453</v>
      </c>
      <c r="D17" s="3">
        <v>2711.48</v>
      </c>
      <c r="E17" s="3">
        <v>2937.9830000000002</v>
      </c>
      <c r="G17" s="3">
        <v>821.101</v>
      </c>
      <c r="H17" s="3">
        <v>603.80899999999997</v>
      </c>
      <c r="I17" s="3">
        <v>483.35</v>
      </c>
      <c r="K17" s="3">
        <v>331.59800000000001</v>
      </c>
      <c r="L17" s="7">
        <v>128.804</v>
      </c>
      <c r="M17" s="3">
        <v>17.686</v>
      </c>
      <c r="O17" s="3">
        <v>6561.9589999999998</v>
      </c>
      <c r="P17" s="3">
        <v>6707.0550000000003</v>
      </c>
      <c r="Q17" s="3">
        <v>6419.2790000000005</v>
      </c>
    </row>
    <row r="18" spans="2:17">
      <c r="B18" s="2" t="str">
        <f>'Greek Equities'!C12</f>
        <v>HEL. PETROLEUM (ELPE)</v>
      </c>
      <c r="C18" s="3">
        <v>4213.8519999999999</v>
      </c>
      <c r="D18" s="3">
        <v>4599.7049999999999</v>
      </c>
      <c r="E18" s="3">
        <v>5355.4350000000004</v>
      </c>
      <c r="G18" s="3">
        <v>289.98099999999999</v>
      </c>
      <c r="H18" s="3">
        <v>266.70699999999999</v>
      </c>
      <c r="I18" s="3">
        <v>160.46299999999999</v>
      </c>
      <c r="K18" s="3">
        <v>57.773000000000003</v>
      </c>
      <c r="L18" s="3">
        <v>143.76</v>
      </c>
      <c r="M18" s="3">
        <v>58.298999999999999</v>
      </c>
      <c r="O18" s="3">
        <v>2333.3760000000002</v>
      </c>
      <c r="P18" s="3">
        <v>2438.9520000000002</v>
      </c>
      <c r="Q18" s="3">
        <v>2318.36</v>
      </c>
    </row>
    <row r="19" spans="2:17">
      <c r="B19" s="2" t="str">
        <f>'Greek Equities'!C20</f>
        <v>MOTOR OIL</v>
      </c>
      <c r="C19" s="3">
        <v>2441.752</v>
      </c>
      <c r="D19" s="3">
        <v>4135.317</v>
      </c>
      <c r="E19" s="8">
        <v>4786.0079999999998</v>
      </c>
      <c r="G19" s="3">
        <v>85.805000000000007</v>
      </c>
      <c r="H19" s="3">
        <v>207.45400000000001</v>
      </c>
      <c r="I19" s="3">
        <v>119.776</v>
      </c>
      <c r="K19" s="3">
        <v>19.135999999999999</v>
      </c>
      <c r="L19" s="3">
        <v>105.02500000000001</v>
      </c>
      <c r="M19" s="3">
        <v>27.422000000000001</v>
      </c>
      <c r="O19" s="3">
        <v>314.697</v>
      </c>
      <c r="P19" s="3">
        <v>509.30500000000001</v>
      </c>
      <c r="Q19" s="3">
        <v>519.11500000000001</v>
      </c>
    </row>
    <row r="20" spans="2:17">
      <c r="B20" s="2" t="str">
        <f>'Greek Equities'!C15</f>
        <v>JUMBO *</v>
      </c>
      <c r="C20" s="3">
        <v>292.08323100000001</v>
      </c>
      <c r="D20" s="3">
        <v>290.17439100000001</v>
      </c>
      <c r="E20" s="3">
        <v>293.05838599999998</v>
      </c>
      <c r="G20" s="3">
        <v>84.416691</v>
      </c>
      <c r="H20" s="3">
        <v>52.679634999999998</v>
      </c>
      <c r="I20" s="3">
        <v>78.260001000000003</v>
      </c>
      <c r="K20" s="3">
        <v>49.37321</v>
      </c>
      <c r="L20" s="3">
        <v>53.992393</v>
      </c>
      <c r="M20" s="3">
        <v>57.736066999999998</v>
      </c>
      <c r="O20" s="3">
        <v>422.31418300000001</v>
      </c>
      <c r="P20" s="3">
        <v>482.27306199999998</v>
      </c>
      <c r="Q20" s="3">
        <v>553.15799900000002</v>
      </c>
    </row>
    <row r="21" spans="2:17">
      <c r="B21" s="2" t="str">
        <f>'Greek Equities'!C9</f>
        <v>FF GROUP (FOLLI FOLLIE)</v>
      </c>
      <c r="C21" s="3">
        <v>464.68053600000002</v>
      </c>
      <c r="D21" s="3">
        <v>488.78928000000002</v>
      </c>
      <c r="E21" s="3">
        <v>532.88645899999995</v>
      </c>
      <c r="G21" s="3">
        <v>33.956912000000003</v>
      </c>
      <c r="H21" s="3">
        <v>97.759967000000003</v>
      </c>
      <c r="I21" s="3">
        <v>105.512542</v>
      </c>
      <c r="K21" s="3">
        <v>112.560587</v>
      </c>
      <c r="L21" s="3">
        <v>12.191183000000001</v>
      </c>
      <c r="M21" s="3">
        <v>71.458641999999998</v>
      </c>
      <c r="O21" s="3">
        <v>434.54353099999997</v>
      </c>
      <c r="P21" s="3">
        <v>623.35577499999999</v>
      </c>
      <c r="Q21" s="3">
        <v>792.84027300000002</v>
      </c>
    </row>
    <row r="22" spans="2:17">
      <c r="B22" s="2" t="str">
        <f>'Greek Equities'!C23</f>
        <v>OTE</v>
      </c>
      <c r="C22" s="3">
        <v>2759.7</v>
      </c>
      <c r="D22" s="3">
        <v>2479.6999999999998</v>
      </c>
      <c r="E22" s="3">
        <v>2369.3000000000002</v>
      </c>
      <c r="G22" s="3">
        <v>941.9</v>
      </c>
      <c r="H22" s="3">
        <v>790.2</v>
      </c>
      <c r="I22" s="3">
        <v>834.2</v>
      </c>
      <c r="K22" s="3">
        <v>-48.8</v>
      </c>
      <c r="L22" s="3">
        <v>109.5</v>
      </c>
      <c r="M22" s="3">
        <v>135.80000000000001</v>
      </c>
      <c r="O22" s="3">
        <v>994.3</v>
      </c>
      <c r="P22" s="3">
        <v>1157.4000000000001</v>
      </c>
      <c r="Q22" s="3">
        <v>1521</v>
      </c>
    </row>
    <row r="23" spans="2:17">
      <c r="B23" s="2" t="str">
        <f>'Greek Equities'!C10</f>
        <v>FOURLIS</v>
      </c>
      <c r="C23" s="3">
        <v>316.79000000000002</v>
      </c>
      <c r="D23" s="3">
        <v>194.339</v>
      </c>
      <c r="E23" s="3">
        <v>186.19</v>
      </c>
      <c r="G23" s="3">
        <v>19.193000000000001</v>
      </c>
      <c r="H23" s="3">
        <v>13.933</v>
      </c>
      <c r="I23" s="3">
        <v>3.2730000000000001</v>
      </c>
      <c r="K23" s="3">
        <v>1.653</v>
      </c>
      <c r="L23" s="3">
        <v>1.9419999999999999</v>
      </c>
      <c r="M23" s="3">
        <v>-9.2590000000000003</v>
      </c>
      <c r="O23" s="3">
        <v>203.654</v>
      </c>
      <c r="P23" s="3">
        <v>189.22800000000001</v>
      </c>
      <c r="Q23" s="3">
        <v>178.45500000000001</v>
      </c>
    </row>
    <row r="24" spans="2:17">
      <c r="B24" s="2" t="str">
        <f>'Greek Equities'!C14</f>
        <v>INTRALOT</v>
      </c>
      <c r="C24" s="3">
        <v>540.89599999999996</v>
      </c>
      <c r="D24" s="3">
        <v>586.39700000000005</v>
      </c>
      <c r="E24" s="3">
        <v>687.34799999999996</v>
      </c>
      <c r="G24" s="3">
        <v>70.801000000000002</v>
      </c>
      <c r="H24" s="3">
        <v>72.594999999999999</v>
      </c>
      <c r="I24" s="3">
        <v>81.430000000000007</v>
      </c>
      <c r="K24" s="3">
        <v>34.741</v>
      </c>
      <c r="L24" s="3">
        <v>0.56799999999999995</v>
      </c>
      <c r="M24" s="3">
        <v>8.7639999999999993</v>
      </c>
      <c r="O24" s="3">
        <v>284.61399999999998</v>
      </c>
      <c r="P24" s="3">
        <v>284.81900000000002</v>
      </c>
      <c r="Q24" s="3">
        <v>307.20299999999997</v>
      </c>
    </row>
    <row r="28" spans="2:17">
      <c r="G28" s="4"/>
      <c r="H28" s="4"/>
    </row>
    <row r="29" spans="2:17">
      <c r="G29" s="4"/>
      <c r="H29" s="4"/>
    </row>
    <row r="30" spans="2:17">
      <c r="G30" s="4"/>
      <c r="H30" s="4"/>
    </row>
    <row r="31" spans="2:17">
      <c r="G31" s="4"/>
      <c r="H31" s="4"/>
    </row>
  </sheetData>
  <mergeCells count="4">
    <mergeCell ref="C2:E2"/>
    <mergeCell ref="G2:I2"/>
    <mergeCell ref="K2:M2"/>
    <mergeCell ref="O2:Q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B2:Q31"/>
  <sheetViews>
    <sheetView showGridLines="0" zoomScale="80" zoomScaleNormal="80" workbookViewId="0"/>
  </sheetViews>
  <sheetFormatPr defaultRowHeight="15"/>
  <cols>
    <col min="1" max="1" width="5.42578125" customWidth="1"/>
    <col min="2" max="2" width="23.5703125" customWidth="1"/>
    <col min="3" max="5" width="13.5703125" bestFit="1" customWidth="1"/>
    <col min="6" max="6" width="5.5703125" customWidth="1"/>
    <col min="7" max="9" width="11.7109375" bestFit="1" customWidth="1"/>
    <col min="10" max="10" width="4.42578125" customWidth="1"/>
    <col min="11" max="13" width="14.28515625" bestFit="1" customWidth="1"/>
    <col min="14" max="14" width="5.7109375" customWidth="1"/>
    <col min="15" max="15" width="15.42578125" customWidth="1"/>
    <col min="16" max="16" width="15.140625" customWidth="1"/>
    <col min="17" max="17" width="14.85546875" customWidth="1"/>
  </cols>
  <sheetData>
    <row r="2" spans="2:17" s="2" customFormat="1">
      <c r="C2" s="73" t="s">
        <v>0</v>
      </c>
      <c r="D2" s="73"/>
      <c r="E2" s="73"/>
      <c r="G2" s="73" t="s">
        <v>1</v>
      </c>
      <c r="H2" s="73"/>
      <c r="I2" s="73"/>
      <c r="K2" s="73" t="s">
        <v>7</v>
      </c>
      <c r="L2" s="73"/>
      <c r="M2" s="73"/>
      <c r="O2" s="73" t="s">
        <v>6</v>
      </c>
      <c r="P2" s="73"/>
      <c r="Q2" s="73"/>
    </row>
    <row r="3" spans="2:17">
      <c r="C3">
        <v>2010</v>
      </c>
      <c r="D3">
        <v>2011</v>
      </c>
      <c r="E3">
        <v>2012</v>
      </c>
      <c r="G3">
        <v>2010</v>
      </c>
      <c r="H3">
        <v>2011</v>
      </c>
      <c r="I3">
        <v>2012</v>
      </c>
      <c r="K3">
        <v>2010</v>
      </c>
      <c r="L3">
        <v>2011</v>
      </c>
      <c r="M3">
        <v>2012</v>
      </c>
      <c r="O3">
        <v>2010</v>
      </c>
      <c r="P3">
        <v>2011</v>
      </c>
      <c r="Q3">
        <v>2012</v>
      </c>
    </row>
    <row r="4" spans="2:17" ht="8.25" customHeight="1"/>
    <row r="5" spans="2:17">
      <c r="B5" s="2" t="str">
        <f>'Greek Equities'!C19</f>
        <v>MLS</v>
      </c>
      <c r="C5" s="3">
        <v>7.6292179999999998</v>
      </c>
      <c r="D5" s="3">
        <v>6.0257440000000004</v>
      </c>
      <c r="E5" s="3"/>
      <c r="G5" s="3">
        <v>3.714251</v>
      </c>
      <c r="H5" s="3">
        <v>3.928763</v>
      </c>
      <c r="I5" s="3"/>
      <c r="K5" s="3">
        <v>1.741546</v>
      </c>
      <c r="L5" s="3">
        <v>1.6549830000000001</v>
      </c>
      <c r="M5" s="3"/>
      <c r="O5" s="3">
        <v>16.688227000000001</v>
      </c>
      <c r="P5" s="3">
        <v>17.264932000000002</v>
      </c>
      <c r="Q5" s="3"/>
    </row>
    <row r="6" spans="2:17">
      <c r="B6" s="2" t="str">
        <f>'Greek Equities'!C25</f>
        <v>SARANTIS</v>
      </c>
      <c r="C6" s="3">
        <v>161.278064</v>
      </c>
      <c r="D6" s="3">
        <v>163.45811800000001</v>
      </c>
      <c r="E6" s="3"/>
      <c r="G6" s="3">
        <v>11.638140999999999</v>
      </c>
      <c r="H6" s="3">
        <v>11.246076</v>
      </c>
      <c r="I6" s="3"/>
      <c r="K6" s="3">
        <v>2.7906689999999998</v>
      </c>
      <c r="L6" s="3">
        <v>-0.67898700000000001</v>
      </c>
      <c r="M6" s="3"/>
      <c r="O6" s="3">
        <v>117.892326</v>
      </c>
      <c r="P6" s="3">
        <v>122.896697</v>
      </c>
      <c r="Q6" s="3"/>
    </row>
    <row r="7" spans="2:17">
      <c r="B7" s="2" t="str">
        <f>'Greek Equities'!C8</f>
        <v>FG EUROPE</v>
      </c>
      <c r="C7" s="3">
        <v>75.644999999999996</v>
      </c>
      <c r="D7" s="3">
        <v>82.289000000000001</v>
      </c>
      <c r="E7" s="3"/>
      <c r="G7" s="3">
        <v>10.433999999999999</v>
      </c>
      <c r="H7" s="3">
        <v>10.449</v>
      </c>
      <c r="I7" s="3"/>
      <c r="K7" s="3">
        <v>3.23</v>
      </c>
      <c r="L7" s="3">
        <v>4.4359999999999999</v>
      </c>
      <c r="M7" s="3"/>
      <c r="O7" s="3">
        <v>28.12</v>
      </c>
      <c r="P7" s="3">
        <v>31.858000000000001</v>
      </c>
      <c r="Q7" s="3"/>
    </row>
    <row r="8" spans="2:17">
      <c r="B8" s="2" t="str">
        <f>'Greek Equities'!C27</f>
        <v>TITAN</v>
      </c>
      <c r="C8" s="3">
        <v>1028.491</v>
      </c>
      <c r="D8" s="3">
        <v>838.94</v>
      </c>
      <c r="E8" s="3"/>
      <c r="G8" s="3">
        <v>260.26</v>
      </c>
      <c r="H8" s="3">
        <v>219.82599999999999</v>
      </c>
      <c r="I8" s="3"/>
      <c r="K8" s="3">
        <v>98.322999999999993</v>
      </c>
      <c r="L8" s="3">
        <v>52.923000000000002</v>
      </c>
      <c r="M8" s="3"/>
      <c r="O8" s="3">
        <v>1575.8879999999999</v>
      </c>
      <c r="P8" s="3">
        <v>1572.059</v>
      </c>
      <c r="Q8" s="3"/>
    </row>
    <row r="9" spans="2:17">
      <c r="B9" s="2" t="str">
        <f>'Greek Equities'!C26</f>
        <v>THRACE PLASTICS</v>
      </c>
      <c r="C9" s="3">
        <v>173.095</v>
      </c>
      <c r="D9" s="3">
        <v>202.267</v>
      </c>
      <c r="E9" s="3"/>
      <c r="G9" s="3">
        <v>14.839</v>
      </c>
      <c r="H9" s="3">
        <v>17.879000000000001</v>
      </c>
      <c r="I9" s="3"/>
      <c r="K9" s="3">
        <v>-1.794</v>
      </c>
      <c r="L9" s="3">
        <v>-2.3010000000000002</v>
      </c>
      <c r="M9" s="3"/>
      <c r="O9" s="3">
        <v>92.445999999999998</v>
      </c>
      <c r="P9" s="3">
        <v>101.831</v>
      </c>
      <c r="Q9" s="3"/>
    </row>
    <row r="10" spans="2:17">
      <c r="B10" s="2" t="str">
        <f>'Greek Equities'!C21</f>
        <v>OLP</v>
      </c>
      <c r="C10" s="3">
        <v>92.286291000000006</v>
      </c>
      <c r="D10" s="3">
        <v>80.958364000000003</v>
      </c>
      <c r="E10" s="3"/>
      <c r="G10" s="3">
        <v>12.311353</v>
      </c>
      <c r="H10" s="3">
        <v>23.200216000000001</v>
      </c>
      <c r="I10" s="3"/>
      <c r="K10" s="3">
        <v>1.8652</v>
      </c>
      <c r="L10" s="3">
        <v>5.554138</v>
      </c>
      <c r="M10" s="3"/>
      <c r="O10" s="3">
        <v>143.823026</v>
      </c>
      <c r="P10" s="3">
        <v>154.05503100000001</v>
      </c>
      <c r="Q10" s="3"/>
    </row>
    <row r="11" spans="2:17">
      <c r="B11" s="2" t="str">
        <f>'Greek Equities'!C16</f>
        <v>KORRES</v>
      </c>
      <c r="C11" s="3">
        <v>31.836421000000001</v>
      </c>
      <c r="D11" s="3">
        <v>31.830836000000001</v>
      </c>
      <c r="E11" s="3"/>
      <c r="G11" s="3">
        <v>6.4654210000000001</v>
      </c>
      <c r="H11" s="3">
        <v>6.5873080000000002</v>
      </c>
      <c r="I11" s="3"/>
      <c r="K11" s="3">
        <v>1.8529990000000001</v>
      </c>
      <c r="L11" s="3">
        <v>0.48152699999999998</v>
      </c>
      <c r="M11" s="3"/>
      <c r="O11" s="3">
        <v>24.268279</v>
      </c>
      <c r="P11" s="3">
        <v>34.162211999999997</v>
      </c>
      <c r="Q11" s="3"/>
    </row>
    <row r="12" spans="2:17">
      <c r="B12" s="2" t="str">
        <f>'Greek Equities'!C11</f>
        <v>HELLENIC CABLES</v>
      </c>
      <c r="C12" s="3">
        <v>249.04661899999999</v>
      </c>
      <c r="D12" s="3">
        <v>304.84171700000002</v>
      </c>
      <c r="E12" s="3"/>
      <c r="G12" s="3">
        <v>7.7969049999999998</v>
      </c>
      <c r="H12" s="3">
        <v>14.768831</v>
      </c>
      <c r="I12" s="3"/>
      <c r="K12" s="3">
        <v>-1.5145169999999999</v>
      </c>
      <c r="L12" s="3">
        <v>1.0474920000000001</v>
      </c>
      <c r="M12" s="3"/>
      <c r="O12" s="3">
        <v>102.33941799999999</v>
      </c>
      <c r="P12" s="3">
        <v>114.588706</v>
      </c>
      <c r="Q12" s="3"/>
    </row>
    <row r="13" spans="2:17">
      <c r="B13" s="2" t="str">
        <f>'Greek Equities'!C18</f>
        <v>MEVACO</v>
      </c>
      <c r="C13" s="3">
        <v>13.900289000000001</v>
      </c>
      <c r="D13" s="3">
        <v>22.872212999999999</v>
      </c>
      <c r="E13" s="3"/>
      <c r="G13" s="3">
        <v>1.0592619999999999</v>
      </c>
      <c r="H13" s="3">
        <v>2.5216660000000002</v>
      </c>
      <c r="I13" s="3"/>
      <c r="K13" s="3">
        <v>5.6528000000000002E-2</v>
      </c>
      <c r="L13" s="3">
        <v>1.378177</v>
      </c>
      <c r="M13" s="3"/>
      <c r="O13" s="3">
        <v>27.870930999999999</v>
      </c>
      <c r="P13" s="3">
        <v>29.310663999999999</v>
      </c>
      <c r="Q13" s="3"/>
    </row>
    <row r="14" spans="2:17">
      <c r="B14" s="2" t="str">
        <f>'Greek Equities'!C13</f>
        <v>IASO</v>
      </c>
      <c r="C14" s="3">
        <v>114.50636900000001</v>
      </c>
      <c r="D14" s="3">
        <v>94.241919999999993</v>
      </c>
      <c r="E14" s="3"/>
      <c r="G14" s="3">
        <v>13.882078999999999</v>
      </c>
      <c r="H14" s="3">
        <v>14.305583</v>
      </c>
      <c r="I14" s="3"/>
      <c r="K14" s="3">
        <v>9.3539999999999998E-2</v>
      </c>
      <c r="L14" s="3">
        <v>0.67579999999999996</v>
      </c>
      <c r="M14" s="3"/>
      <c r="O14" s="3">
        <v>116.17197899999999</v>
      </c>
      <c r="P14" s="3">
        <v>129.99607800000001</v>
      </c>
      <c r="Q14" s="3"/>
    </row>
    <row r="15" spans="2:17">
      <c r="B15" s="2" t="str">
        <f>'Greek Equities'!C17</f>
        <v>KRI-KRI</v>
      </c>
      <c r="C15" s="3">
        <v>42.236904000000003</v>
      </c>
      <c r="D15" s="3">
        <v>41.447465999999999</v>
      </c>
      <c r="E15" s="3"/>
      <c r="G15" s="3">
        <v>8.4401890000000002</v>
      </c>
      <c r="H15" s="3">
        <v>7.5427980000000003</v>
      </c>
      <c r="I15" s="3"/>
      <c r="K15" s="3">
        <v>4.3532339999999996</v>
      </c>
      <c r="L15" s="3">
        <v>4.3164870000000004</v>
      </c>
      <c r="M15" s="3"/>
      <c r="O15" s="3">
        <v>28.629169000000001</v>
      </c>
      <c r="P15" s="3">
        <v>31.106013999999998</v>
      </c>
      <c r="Q15" s="3"/>
    </row>
    <row r="16" spans="2:17">
      <c r="B16" s="2" t="str">
        <f>'Greek Equities'!C22</f>
        <v>OPAP</v>
      </c>
      <c r="C16" s="3">
        <v>3878.6619999999998</v>
      </c>
      <c r="D16" s="3">
        <v>3196.1669999999999</v>
      </c>
      <c r="E16" s="3"/>
      <c r="G16" s="3">
        <v>695.91200000000003</v>
      </c>
      <c r="H16" s="3">
        <v>549.25199999999995</v>
      </c>
      <c r="I16" s="3"/>
      <c r="K16" s="3">
        <v>413.113</v>
      </c>
      <c r="L16" s="3">
        <v>409.12400000000002</v>
      </c>
      <c r="M16" s="3"/>
      <c r="O16" s="3">
        <v>680.625</v>
      </c>
      <c r="P16" s="3">
        <v>761.178</v>
      </c>
      <c r="Q16" s="3"/>
    </row>
    <row r="17" spans="2:17">
      <c r="B17" s="2" t="str">
        <f>'Greek Equities'!C24</f>
        <v>PPC (DEI)</v>
      </c>
      <c r="C17" s="3">
        <v>4239.6149999999998</v>
      </c>
      <c r="D17" s="3">
        <v>3979.4720000000002</v>
      </c>
      <c r="E17" s="3"/>
      <c r="G17" s="3">
        <v>630.07270000000005</v>
      </c>
      <c r="H17" s="3">
        <v>1078.0429999999999</v>
      </c>
      <c r="I17" s="3"/>
      <c r="K17" s="3">
        <v>510.56900000000002</v>
      </c>
      <c r="L17" s="3">
        <v>84.772000000000006</v>
      </c>
      <c r="M17" s="3"/>
      <c r="O17" s="3">
        <v>6736.0910000000003</v>
      </c>
      <c r="P17" s="3">
        <v>6693.2120000000004</v>
      </c>
      <c r="Q17" s="3"/>
    </row>
    <row r="18" spans="2:17">
      <c r="B18" s="2" t="str">
        <f>'Greek Equities'!C12</f>
        <v>HEL. PETROLEUM (ELPE)</v>
      </c>
      <c r="C18" s="3">
        <v>6180.0739999999996</v>
      </c>
      <c r="D18" s="3">
        <v>6807.6450000000004</v>
      </c>
      <c r="E18" s="3"/>
      <c r="G18" s="3">
        <v>375.57900000000001</v>
      </c>
      <c r="H18" s="3">
        <v>335.92500000000001</v>
      </c>
      <c r="I18" s="3"/>
      <c r="K18" s="3">
        <v>128.02799999999999</v>
      </c>
      <c r="L18" s="3">
        <v>159.57499999999999</v>
      </c>
      <c r="M18" s="3"/>
      <c r="O18" s="3">
        <v>2357.7860000000001</v>
      </c>
      <c r="P18" s="3">
        <v>2454.7669999999998</v>
      </c>
      <c r="Q18" s="3"/>
    </row>
    <row r="19" spans="2:17">
      <c r="B19" s="2" t="str">
        <f>'Greek Equities'!C20</f>
        <v>MOTOR OIL</v>
      </c>
      <c r="C19" s="3">
        <v>4115.4650000000001</v>
      </c>
      <c r="D19" s="3">
        <v>6452.8919999999998</v>
      </c>
      <c r="E19" s="3"/>
      <c r="G19" s="3">
        <v>157.06700000000001</v>
      </c>
      <c r="H19" s="3">
        <v>294.05399999999997</v>
      </c>
      <c r="I19" s="3"/>
      <c r="K19" s="3">
        <v>133.929</v>
      </c>
      <c r="L19" s="3">
        <v>142.959</v>
      </c>
      <c r="M19" s="3"/>
      <c r="O19" s="3">
        <v>362.13</v>
      </c>
      <c r="P19" s="3">
        <v>547.23900000000003</v>
      </c>
      <c r="Q19" s="3"/>
    </row>
    <row r="20" spans="2:17">
      <c r="B20" s="2" t="str">
        <f>'Greek Equities'!C15</f>
        <v>JUMBO *</v>
      </c>
      <c r="C20" s="3">
        <v>394.51788599999998</v>
      </c>
      <c r="D20" s="3">
        <v>372.7072</v>
      </c>
      <c r="E20" s="3">
        <v>380.308627</v>
      </c>
      <c r="G20" s="3">
        <v>64.432165999999995</v>
      </c>
      <c r="H20" s="3">
        <v>93.179257000000007</v>
      </c>
      <c r="I20" s="3">
        <v>95.525694000000001</v>
      </c>
      <c r="K20" s="3">
        <v>107.362756</v>
      </c>
      <c r="L20" s="3">
        <v>64.418996000000007</v>
      </c>
      <c r="M20" s="3">
        <v>67.841898</v>
      </c>
      <c r="O20" s="3">
        <v>437.74515700000001</v>
      </c>
      <c r="P20" s="3">
        <v>492.69966599999998</v>
      </c>
      <c r="Q20" s="3">
        <v>563.38373000000001</v>
      </c>
    </row>
    <row r="21" spans="2:17">
      <c r="B21" s="2" t="str">
        <f>'Greek Equities'!C9</f>
        <v>FF GROUP (FOLLI FOLLIE)</v>
      </c>
      <c r="C21" s="3">
        <v>737.63234</v>
      </c>
      <c r="D21" s="3">
        <v>775.49042099999997</v>
      </c>
      <c r="E21" s="3"/>
      <c r="G21" s="3">
        <v>168.69251199999999</v>
      </c>
      <c r="H21" s="3">
        <v>160.87217699999999</v>
      </c>
      <c r="I21" s="3"/>
      <c r="K21" s="3">
        <v>95.729922000000002</v>
      </c>
      <c r="L21" s="3">
        <v>84.795260999999996</v>
      </c>
      <c r="M21" s="3"/>
      <c r="O21" s="3">
        <v>403.41752300000002</v>
      </c>
      <c r="P21" s="3">
        <v>694.03876500000001</v>
      </c>
      <c r="Q21" s="3"/>
    </row>
    <row r="22" spans="2:17">
      <c r="B22" s="2" t="str">
        <f>'Greek Equities'!C23</f>
        <v>OTE</v>
      </c>
      <c r="C22" s="3">
        <v>4152.3999999999996</v>
      </c>
      <c r="D22" s="3">
        <v>3792.2</v>
      </c>
      <c r="E22" s="3"/>
      <c r="G22" s="3">
        <v>92.2</v>
      </c>
      <c r="H22" s="3">
        <v>370.5</v>
      </c>
      <c r="I22" s="3"/>
      <c r="K22" s="3">
        <v>1436.9</v>
      </c>
      <c r="L22" s="3">
        <v>1254.5</v>
      </c>
      <c r="M22" s="3"/>
      <c r="O22" s="3">
        <v>1136.5999999999999</v>
      </c>
      <c r="P22" s="3">
        <v>1420.1</v>
      </c>
      <c r="Q22" s="3"/>
    </row>
    <row r="23" spans="2:17">
      <c r="B23" s="2" t="str">
        <f>'Greek Equities'!C10</f>
        <v>FOURLIS</v>
      </c>
      <c r="C23" s="3">
        <v>463.33300000000003</v>
      </c>
      <c r="D23" s="3">
        <v>314.31700000000001</v>
      </c>
      <c r="E23" s="3"/>
      <c r="G23" s="3">
        <v>29.718</v>
      </c>
      <c r="H23" s="3">
        <v>20.369</v>
      </c>
      <c r="I23" s="3"/>
      <c r="K23" s="3">
        <v>6.931</v>
      </c>
      <c r="L23" s="3">
        <v>1.474</v>
      </c>
      <c r="M23" s="3"/>
      <c r="O23" s="3">
        <v>207.911</v>
      </c>
      <c r="P23" s="3">
        <v>187.92099999999999</v>
      </c>
      <c r="Q23" s="3"/>
    </row>
    <row r="24" spans="2:17">
      <c r="B24" s="2" t="str">
        <f>'Greek Equities'!C14</f>
        <v>INTRALOT</v>
      </c>
      <c r="C24" s="3">
        <v>797.72299999999996</v>
      </c>
      <c r="D24" s="3">
        <v>856.5</v>
      </c>
      <c r="E24" s="3"/>
      <c r="G24" s="3">
        <v>109.843</v>
      </c>
      <c r="H24" s="3">
        <v>112.13200000000001</v>
      </c>
      <c r="I24" s="3"/>
      <c r="K24" s="3">
        <v>33.301000000000002</v>
      </c>
      <c r="L24" s="3">
        <v>9.0440000000000005</v>
      </c>
      <c r="M24" s="3"/>
      <c r="O24" s="3">
        <v>283.16500000000002</v>
      </c>
      <c r="P24" s="3">
        <v>290.38499999999999</v>
      </c>
      <c r="Q24" s="3"/>
    </row>
    <row r="27" spans="2:17">
      <c r="E27" s="4"/>
      <c r="G27" s="4"/>
    </row>
    <row r="28" spans="2:17">
      <c r="E28" s="4"/>
      <c r="G28" s="4"/>
    </row>
    <row r="29" spans="2:17">
      <c r="E29" s="4"/>
      <c r="F29" s="4"/>
      <c r="G29" s="4"/>
    </row>
    <row r="30" spans="2:17">
      <c r="E30" s="4"/>
      <c r="F30" s="4"/>
      <c r="G30" s="4"/>
    </row>
    <row r="31" spans="2:17">
      <c r="E31" s="4"/>
      <c r="F31" s="4"/>
      <c r="G31" s="4"/>
    </row>
  </sheetData>
  <mergeCells count="4">
    <mergeCell ref="C2:E2"/>
    <mergeCell ref="G2:I2"/>
    <mergeCell ref="K2:M2"/>
    <mergeCell ref="O2:Q2"/>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B2:Q30"/>
  <sheetViews>
    <sheetView showGridLines="0" zoomScale="80" zoomScaleNormal="80" workbookViewId="0">
      <selection activeCell="I11" sqref="I11"/>
    </sheetView>
  </sheetViews>
  <sheetFormatPr defaultRowHeight="15"/>
  <cols>
    <col min="1" max="1" width="5.42578125" customWidth="1"/>
    <col min="2" max="2" width="23.5703125" customWidth="1"/>
    <col min="3" max="5" width="13.5703125" bestFit="1" customWidth="1"/>
    <col min="6" max="6" width="4.28515625" customWidth="1"/>
    <col min="7" max="9" width="11.7109375" bestFit="1" customWidth="1"/>
    <col min="10" max="10" width="4.42578125" customWidth="1"/>
    <col min="11" max="13" width="14.28515625" bestFit="1" customWidth="1"/>
    <col min="14" max="14" width="5.7109375" customWidth="1"/>
    <col min="15" max="15" width="15.42578125" customWidth="1"/>
    <col min="16" max="16" width="15.140625" customWidth="1"/>
    <col min="17" max="17" width="14.85546875" customWidth="1"/>
  </cols>
  <sheetData>
    <row r="2" spans="2:17" s="2" customFormat="1">
      <c r="C2" s="73" t="s">
        <v>0</v>
      </c>
      <c r="D2" s="73"/>
      <c r="E2" s="73"/>
      <c r="G2" s="73" t="s">
        <v>1</v>
      </c>
      <c r="H2" s="73"/>
      <c r="I2" s="73"/>
      <c r="K2" s="73" t="s">
        <v>7</v>
      </c>
      <c r="L2" s="73"/>
      <c r="M2" s="73"/>
      <c r="O2" s="73" t="s">
        <v>6</v>
      </c>
      <c r="P2" s="73"/>
      <c r="Q2" s="73"/>
    </row>
    <row r="3" spans="2:17">
      <c r="C3">
        <v>2010</v>
      </c>
      <c r="D3">
        <v>2011</v>
      </c>
      <c r="E3">
        <v>2012</v>
      </c>
      <c r="G3">
        <v>2010</v>
      </c>
      <c r="H3">
        <v>2011</v>
      </c>
      <c r="I3">
        <v>2012</v>
      </c>
      <c r="K3">
        <v>2010</v>
      </c>
      <c r="L3">
        <v>2011</v>
      </c>
      <c r="M3">
        <v>2012</v>
      </c>
      <c r="O3">
        <v>2010</v>
      </c>
      <c r="P3">
        <v>2011</v>
      </c>
      <c r="Q3">
        <v>2012</v>
      </c>
    </row>
    <row r="4" spans="2:17" ht="8.25" customHeight="1"/>
    <row r="5" spans="2:17">
      <c r="B5" s="2" t="str">
        <f>'Greek Equities'!C19</f>
        <v>MLS</v>
      </c>
      <c r="C5" s="3">
        <v>10.016605</v>
      </c>
      <c r="D5" s="3">
        <v>7.5409160000000002</v>
      </c>
      <c r="E5" s="3"/>
      <c r="G5" s="3">
        <v>4.388617</v>
      </c>
      <c r="H5" s="3">
        <v>4.0660080000000001</v>
      </c>
      <c r="I5" s="3"/>
      <c r="K5" s="3">
        <v>1.6396569999999999</v>
      </c>
      <c r="L5" s="3">
        <v>1.3328759999999999</v>
      </c>
      <c r="M5" s="3"/>
      <c r="O5" s="3">
        <v>16.586338000000001</v>
      </c>
      <c r="P5" s="3">
        <v>17.287019000000001</v>
      </c>
      <c r="Q5" s="3"/>
    </row>
    <row r="6" spans="2:17">
      <c r="B6" s="2" t="str">
        <f>'Greek Equities'!C25</f>
        <v>SARANTIS</v>
      </c>
      <c r="C6" s="3">
        <v>223.34042299999999</v>
      </c>
      <c r="D6" s="3">
        <v>221.29339200000001</v>
      </c>
      <c r="E6" s="3"/>
      <c r="G6" s="3">
        <v>20.481794000000001</v>
      </c>
      <c r="H6" s="3">
        <v>18.768488999999999</v>
      </c>
      <c r="I6" s="3"/>
      <c r="K6" s="3">
        <v>9.5226950000000006</v>
      </c>
      <c r="L6" s="3">
        <v>3.0711840000000001</v>
      </c>
      <c r="M6" s="3"/>
      <c r="O6" s="3">
        <v>124.207629</v>
      </c>
      <c r="P6" s="3">
        <v>126.525948</v>
      </c>
      <c r="Q6" s="3"/>
    </row>
    <row r="7" spans="2:17">
      <c r="B7" s="2" t="str">
        <f>'Greek Equities'!C8</f>
        <v>FG EUROPE</v>
      </c>
      <c r="C7" s="3">
        <v>96.370999999999995</v>
      </c>
      <c r="D7" s="3">
        <v>99.724000000000004</v>
      </c>
      <c r="E7" s="3"/>
      <c r="G7" s="3">
        <v>11.766999999999999</v>
      </c>
      <c r="H7" s="3">
        <v>11.574</v>
      </c>
      <c r="I7" s="3"/>
      <c r="K7" s="3">
        <v>3.4630000000000001</v>
      </c>
      <c r="L7" s="3">
        <v>2.7170000000000001</v>
      </c>
      <c r="M7" s="3"/>
      <c r="O7" s="3">
        <v>28.552</v>
      </c>
      <c r="P7" s="3">
        <v>31.158000000000001</v>
      </c>
      <c r="Q7" s="3"/>
    </row>
    <row r="8" spans="2:17">
      <c r="B8" s="2" t="str">
        <f>'Greek Equities'!C27</f>
        <v>TITAN</v>
      </c>
      <c r="C8" s="3">
        <v>1350.4880000000001</v>
      </c>
      <c r="D8" s="3">
        <v>1091.404</v>
      </c>
      <c r="E8" s="3"/>
      <c r="G8" s="3">
        <v>315.08499999999998</v>
      </c>
      <c r="H8" s="3">
        <v>242.667</v>
      </c>
      <c r="I8" s="3"/>
      <c r="K8" s="3">
        <v>103.075</v>
      </c>
      <c r="L8" s="3">
        <v>11.010999999999999</v>
      </c>
      <c r="M8" s="3"/>
      <c r="O8" s="3">
        <v>1568.2670000000001</v>
      </c>
      <c r="P8" s="3">
        <v>1557.4659999999999</v>
      </c>
      <c r="Q8" s="3"/>
    </row>
    <row r="9" spans="2:17">
      <c r="B9" s="2" t="str">
        <f>'Greek Equities'!C26</f>
        <v>THRACE PLASTICS</v>
      </c>
      <c r="C9" s="3">
        <v>234.52</v>
      </c>
      <c r="D9" s="3">
        <v>261.88400000000001</v>
      </c>
      <c r="E9" s="3"/>
      <c r="G9" s="3">
        <v>18.459</v>
      </c>
      <c r="H9" s="3">
        <v>21.954999999999998</v>
      </c>
      <c r="I9" s="3"/>
      <c r="K9" s="3">
        <v>11.555</v>
      </c>
      <c r="L9" s="3">
        <v>-4.7969999999999997</v>
      </c>
      <c r="M9" s="3"/>
      <c r="O9" s="3">
        <v>105.755</v>
      </c>
      <c r="P9" s="3">
        <v>99.332999999999998</v>
      </c>
      <c r="Q9" s="3"/>
    </row>
    <row r="10" spans="2:17">
      <c r="B10" s="2" t="str">
        <f>'Greek Equities'!C21</f>
        <v>OLP</v>
      </c>
      <c r="C10" s="3">
        <v>116.720753</v>
      </c>
      <c r="D10" s="3">
        <v>105.12768800000001</v>
      </c>
      <c r="E10" s="3"/>
      <c r="G10" s="3">
        <v>26.652999999999999</v>
      </c>
      <c r="H10" s="3">
        <v>28.456</v>
      </c>
      <c r="I10" s="3">
        <v>21.387</v>
      </c>
      <c r="K10" s="45">
        <v>7.13</v>
      </c>
      <c r="L10" s="45">
        <v>6.47</v>
      </c>
      <c r="M10" s="3"/>
      <c r="O10" s="3">
        <v>149.084203</v>
      </c>
      <c r="P10" s="3">
        <v>155.046212</v>
      </c>
      <c r="Q10" s="3"/>
    </row>
    <row r="11" spans="2:17">
      <c r="B11" s="2" t="str">
        <f>'Greek Equities'!C16</f>
        <v>KORRES</v>
      </c>
      <c r="C11" s="3">
        <v>44.114725999999997</v>
      </c>
      <c r="D11" s="3">
        <v>42.679754000000003</v>
      </c>
      <c r="E11" s="3"/>
      <c r="G11" s="3">
        <v>8.3465179999999997</v>
      </c>
      <c r="H11" s="3">
        <v>7.6227260000000001</v>
      </c>
      <c r="I11" s="3"/>
      <c r="K11" s="3">
        <v>1.8532740000000001</v>
      </c>
      <c r="L11" s="3">
        <v>-3.3587370000000001</v>
      </c>
      <c r="M11" s="3"/>
      <c r="O11" s="3">
        <v>23.276216000000002</v>
      </c>
      <c r="P11" s="3">
        <v>28.068154</v>
      </c>
      <c r="Q11" s="3"/>
    </row>
    <row r="12" spans="2:17">
      <c r="B12" s="2" t="str">
        <f>'Greek Equities'!C11</f>
        <v>HELLENIC CABLES</v>
      </c>
      <c r="C12" s="3">
        <v>351.88398100000001</v>
      </c>
      <c r="D12" s="3">
        <v>414.59344599999997</v>
      </c>
      <c r="E12" s="3"/>
      <c r="G12" s="3">
        <v>13.224328</v>
      </c>
      <c r="H12" s="3">
        <v>20.850207000000001</v>
      </c>
      <c r="I12" s="3"/>
      <c r="K12" s="3">
        <v>9.3357999999999997E-2</v>
      </c>
      <c r="L12" s="3">
        <v>1.7546010000000001</v>
      </c>
      <c r="M12" s="3"/>
      <c r="O12" s="3">
        <v>103.947293</v>
      </c>
      <c r="P12" s="3">
        <v>115.295816</v>
      </c>
      <c r="Q12" s="3"/>
    </row>
    <row r="13" spans="2:17">
      <c r="B13" s="2" t="str">
        <f>'Greek Equities'!C18</f>
        <v>MEVACO</v>
      </c>
      <c r="C13" s="3">
        <v>21.024526999999999</v>
      </c>
      <c r="D13" s="3">
        <v>29.617156999999999</v>
      </c>
      <c r="E13" s="3"/>
      <c r="G13" s="3">
        <v>1.3816660000000001</v>
      </c>
      <c r="H13" s="3">
        <v>2.738359</v>
      </c>
      <c r="I13" s="3"/>
      <c r="K13" s="3">
        <v>0.11808299999999999</v>
      </c>
      <c r="L13" s="3">
        <v>0.94010899999999997</v>
      </c>
      <c r="M13" s="3"/>
      <c r="O13" s="3">
        <v>27.932486999999998</v>
      </c>
      <c r="P13" s="3">
        <v>31.882652</v>
      </c>
      <c r="Q13" s="3"/>
    </row>
    <row r="14" spans="2:17">
      <c r="B14" s="2" t="str">
        <f>'Greek Equities'!C13</f>
        <v>IASO</v>
      </c>
      <c r="C14" s="3">
        <v>149.07095000000001</v>
      </c>
      <c r="D14" s="3">
        <v>124.367193</v>
      </c>
      <c r="E14" s="3"/>
      <c r="G14" s="3">
        <v>19.285926</v>
      </c>
      <c r="H14" s="3">
        <v>20.130265000000001</v>
      </c>
      <c r="I14" s="3"/>
      <c r="K14" s="3">
        <v>-3.6665999999999997E-2</v>
      </c>
      <c r="L14" s="3">
        <v>-0.22763600000000001</v>
      </c>
      <c r="M14" s="3"/>
      <c r="O14" s="3">
        <v>129.420286</v>
      </c>
      <c r="P14" s="3">
        <v>129.09230500000001</v>
      </c>
      <c r="Q14" s="3"/>
    </row>
    <row r="15" spans="2:17">
      <c r="B15" s="2" t="str">
        <f>'Greek Equities'!C17</f>
        <v>KRI-KRI</v>
      </c>
      <c r="C15" s="3">
        <v>47.195965000000001</v>
      </c>
      <c r="D15" s="3">
        <v>47.907032999999998</v>
      </c>
      <c r="E15" s="3"/>
      <c r="G15" s="3">
        <v>5.419721</v>
      </c>
      <c r="H15" s="3">
        <v>5.1699400000000004</v>
      </c>
      <c r="I15" s="3"/>
      <c r="K15" s="3">
        <v>2.513592</v>
      </c>
      <c r="L15" s="3">
        <v>2.21753</v>
      </c>
      <c r="M15" s="3"/>
      <c r="O15" s="3">
        <v>26.789527</v>
      </c>
      <c r="P15" s="3">
        <v>29.007057</v>
      </c>
      <c r="Q15" s="3"/>
    </row>
    <row r="16" spans="2:17">
      <c r="B16" s="2" t="str">
        <f>'Greek Equities'!C22</f>
        <v>OPAP</v>
      </c>
      <c r="C16" s="3">
        <v>5140.0150000000003</v>
      </c>
      <c r="D16" s="3">
        <v>4358.4870000000001</v>
      </c>
      <c r="E16" s="3"/>
      <c r="G16" s="3">
        <v>734.22400000000005</v>
      </c>
      <c r="H16" s="3">
        <v>911.25199999999995</v>
      </c>
      <c r="I16" s="3"/>
      <c r="K16" s="3">
        <v>575.80200000000002</v>
      </c>
      <c r="L16" s="3">
        <v>537.45799999999997</v>
      </c>
      <c r="M16" s="3"/>
      <c r="O16" s="3">
        <v>696.57399999999996</v>
      </c>
      <c r="P16" s="3">
        <v>889.51199999999994</v>
      </c>
      <c r="Q16" s="3"/>
    </row>
    <row r="17" spans="2:17">
      <c r="B17" s="2" t="str">
        <f>'Greek Equities'!C24</f>
        <v>PPC (DEI)</v>
      </c>
      <c r="C17" s="3">
        <v>5809.732</v>
      </c>
      <c r="D17" s="3">
        <v>5513.5519999999997</v>
      </c>
      <c r="E17" s="3"/>
      <c r="G17" s="3">
        <v>1497.7</v>
      </c>
      <c r="H17" s="3">
        <v>769.4</v>
      </c>
      <c r="I17" s="3"/>
      <c r="K17" s="3">
        <v>557.92499999999995</v>
      </c>
      <c r="L17" s="3">
        <v>-148.947</v>
      </c>
      <c r="M17" s="3"/>
      <c r="O17" s="3">
        <v>6769.5280000000002</v>
      </c>
      <c r="P17" s="3">
        <v>6448.6949999999997</v>
      </c>
      <c r="Q17" s="3"/>
    </row>
    <row r="18" spans="2:17">
      <c r="B18" s="2" t="str">
        <f>'Greek Equities'!C12</f>
        <v>HEL. PETROLEUM (ELPE)</v>
      </c>
      <c r="C18" s="3">
        <v>8476.8050000000003</v>
      </c>
      <c r="D18" s="3">
        <v>9307.5820000000003</v>
      </c>
      <c r="E18" s="3"/>
      <c r="G18" s="3">
        <v>496.84699999999998</v>
      </c>
      <c r="H18" s="3">
        <v>330.88900000000001</v>
      </c>
      <c r="I18" s="3"/>
      <c r="K18" s="3">
        <v>155.773</v>
      </c>
      <c r="L18" s="3">
        <v>101.286</v>
      </c>
      <c r="M18" s="3"/>
      <c r="O18" s="3">
        <v>2386.884</v>
      </c>
      <c r="P18" s="3">
        <v>2397.5970000000002</v>
      </c>
      <c r="Q18" s="3"/>
    </row>
    <row r="19" spans="2:17">
      <c r="B19" s="2" t="str">
        <f>'Greek Equities'!C20</f>
        <v>MOTOR OIL</v>
      </c>
      <c r="C19" s="3">
        <v>6184.4350000000004</v>
      </c>
      <c r="D19" s="3">
        <v>8739.2749999999996</v>
      </c>
      <c r="E19" s="3"/>
      <c r="G19" s="3">
        <v>236.99100000000001</v>
      </c>
      <c r="H19" s="3">
        <v>338.93200000000002</v>
      </c>
      <c r="I19" s="3"/>
      <c r="K19" s="3">
        <v>164.11199999999999</v>
      </c>
      <c r="L19" s="3">
        <v>142.804</v>
      </c>
      <c r="M19" s="3"/>
      <c r="O19" s="3">
        <v>459.673</v>
      </c>
      <c r="P19" s="3">
        <v>547.08399999999995</v>
      </c>
      <c r="Q19" s="3"/>
    </row>
    <row r="20" spans="2:17">
      <c r="B20" s="2" t="str">
        <f>'Greek Equities'!C15</f>
        <v>JUMBO *</v>
      </c>
      <c r="C20" s="3">
        <v>487.33482700000002</v>
      </c>
      <c r="D20" s="3">
        <v>489.97216100000003</v>
      </c>
      <c r="E20" s="3">
        <v>494.28850299999999</v>
      </c>
      <c r="G20" s="3">
        <v>144.72771900000001</v>
      </c>
      <c r="H20" s="3">
        <v>135.14985200000001</v>
      </c>
      <c r="I20" s="3">
        <v>134.422583</v>
      </c>
      <c r="K20" s="3">
        <v>79.162994999999995</v>
      </c>
      <c r="L20" s="3">
        <v>94.669262000000003</v>
      </c>
      <c r="M20" s="3">
        <v>97.373379999999997</v>
      </c>
      <c r="O20" s="3">
        <v>452.473185</v>
      </c>
      <c r="P20" s="3">
        <v>522.94993199999999</v>
      </c>
      <c r="Q20" s="3">
        <v>592.91241300000002</v>
      </c>
    </row>
    <row r="21" spans="2:17">
      <c r="B21" s="2" t="str">
        <f>'Greek Equities'!C9</f>
        <v>FF GROUP (FOLLI FOLLIE)</v>
      </c>
      <c r="C21" s="3">
        <v>989.60091699999998</v>
      </c>
      <c r="D21" s="3">
        <v>1021.4172160000001</v>
      </c>
      <c r="E21" s="3"/>
      <c r="G21" s="3">
        <v>193.347983</v>
      </c>
      <c r="H21" s="3">
        <v>198.748243</v>
      </c>
      <c r="I21" s="3"/>
      <c r="K21" s="3">
        <v>99.246442000000002</v>
      </c>
      <c r="L21" s="3">
        <v>114.716081</v>
      </c>
      <c r="M21" s="3"/>
      <c r="O21" s="3">
        <v>529.17355899999995</v>
      </c>
      <c r="P21" s="3">
        <v>721.377972</v>
      </c>
      <c r="Q21" s="3"/>
    </row>
    <row r="22" spans="2:17">
      <c r="B22" s="2" t="str">
        <f>'Greek Equities'!C23</f>
        <v>OTE</v>
      </c>
      <c r="C22" s="3">
        <v>5482.8</v>
      </c>
      <c r="D22" s="3">
        <v>5038.3</v>
      </c>
      <c r="E22" s="3"/>
      <c r="G22" s="3">
        <v>1747.9</v>
      </c>
      <c r="H22" s="3">
        <v>1662.8</v>
      </c>
      <c r="I22" s="3"/>
      <c r="K22" s="3">
        <v>54.3</v>
      </c>
      <c r="L22" s="3">
        <v>339.4</v>
      </c>
      <c r="M22" s="3"/>
      <c r="O22" s="3">
        <v>1099.5999999999999</v>
      </c>
      <c r="P22" s="3">
        <v>1383.5</v>
      </c>
      <c r="Q22" s="3"/>
    </row>
    <row r="23" spans="2:17">
      <c r="B23" s="2" t="str">
        <f>'Greek Equities'!C10</f>
        <v>FOURLIS</v>
      </c>
      <c r="C23" s="3">
        <v>638.15</v>
      </c>
      <c r="D23" s="3">
        <v>438.24900000000002</v>
      </c>
      <c r="E23" s="3"/>
      <c r="G23" s="46">
        <v>46.65</v>
      </c>
      <c r="H23" s="46">
        <v>27.97</v>
      </c>
      <c r="I23" s="3"/>
      <c r="K23" s="3">
        <v>15.295999999999999</v>
      </c>
      <c r="L23" s="3">
        <v>1.776</v>
      </c>
      <c r="M23" s="3"/>
      <c r="O23" s="3">
        <v>187.95699999999999</v>
      </c>
      <c r="P23" s="3">
        <v>187.79900000000001</v>
      </c>
      <c r="Q23" s="3"/>
    </row>
    <row r="24" spans="2:17">
      <c r="B24" s="2" t="str">
        <f>'Greek Equities'!C14</f>
        <v>INTRALOT</v>
      </c>
      <c r="C24" s="3">
        <v>1115.721</v>
      </c>
      <c r="D24" s="3">
        <v>1202.354</v>
      </c>
      <c r="E24" s="3"/>
      <c r="G24" s="3">
        <v>152.66200000000001</v>
      </c>
      <c r="H24" s="3">
        <v>153.80600000000001</v>
      </c>
      <c r="I24" s="3"/>
      <c r="K24" s="3">
        <v>33.917000000000002</v>
      </c>
      <c r="L24" s="3">
        <v>17.292999999999999</v>
      </c>
      <c r="M24" s="3"/>
      <c r="O24" s="3">
        <v>284.09800000000001</v>
      </c>
      <c r="P24" s="3">
        <v>299.36</v>
      </c>
      <c r="Q24" s="3"/>
    </row>
    <row r="27" spans="2:17">
      <c r="D27" s="5"/>
    </row>
    <row r="30" spans="2:17">
      <c r="D30" s="5"/>
      <c r="E30" s="5"/>
    </row>
  </sheetData>
  <mergeCells count="4">
    <mergeCell ref="C2:E2"/>
    <mergeCell ref="G2:I2"/>
    <mergeCell ref="K2:M2"/>
    <mergeCell ref="O2:Q2"/>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K179"/>
  <sheetViews>
    <sheetView showGridLines="0" topLeftCell="A143" zoomScale="70" zoomScaleNormal="70" workbookViewId="0">
      <selection activeCell="A155" sqref="A155:A179"/>
    </sheetView>
  </sheetViews>
  <sheetFormatPr defaultRowHeight="15"/>
  <cols>
    <col min="1" max="1" width="22.7109375" style="10" customWidth="1"/>
    <col min="2" max="2" width="5.7109375" style="11" customWidth="1"/>
    <col min="3" max="4" width="11.5703125" style="10" customWidth="1"/>
    <col min="5" max="7" width="11.5703125" style="11" customWidth="1"/>
    <col min="8" max="8" width="27.42578125" style="10" customWidth="1"/>
    <col min="9" max="11" width="11.5703125" style="11" customWidth="1"/>
    <col min="12" max="16384" width="9.140625" style="11"/>
  </cols>
  <sheetData>
    <row r="1" spans="1:11" ht="14.25" customHeight="1"/>
    <row r="2" spans="1:11" ht="14.25" customHeight="1"/>
    <row r="3" spans="1:11" ht="14.25" customHeight="1"/>
    <row r="4" spans="1:11" ht="14.25" customHeight="1"/>
    <row r="5" spans="1:11" ht="14.25" customHeight="1">
      <c r="A5" s="14"/>
      <c r="B5" s="35"/>
      <c r="C5" s="14"/>
      <c r="D5" s="14"/>
      <c r="E5" s="13" t="s">
        <v>117</v>
      </c>
      <c r="F5" s="14"/>
      <c r="G5" s="14"/>
      <c r="H5" s="14" t="s">
        <v>124</v>
      </c>
      <c r="I5" s="13" t="s">
        <v>117</v>
      </c>
      <c r="J5" s="14"/>
      <c r="K5" s="14"/>
    </row>
    <row r="6" spans="1:11" s="12" customFormat="1" ht="40.5" customHeight="1">
      <c r="A6" s="10"/>
      <c r="B6" s="36"/>
      <c r="C6" s="10">
        <v>2010</v>
      </c>
      <c r="D6" s="10">
        <v>2011</v>
      </c>
      <c r="E6" s="10">
        <v>2012</v>
      </c>
      <c r="F6" s="10">
        <v>2013</v>
      </c>
      <c r="G6" s="10">
        <v>2014</v>
      </c>
      <c r="H6" s="14"/>
      <c r="I6" s="10">
        <v>2012</v>
      </c>
      <c r="J6" s="10">
        <v>2013</v>
      </c>
      <c r="K6" s="10">
        <v>2014</v>
      </c>
    </row>
    <row r="7" spans="1:11" ht="14.25" customHeight="1">
      <c r="B7" s="36"/>
      <c r="E7" s="10"/>
      <c r="F7" s="10"/>
      <c r="G7" s="10"/>
      <c r="I7" s="10"/>
      <c r="J7" s="10"/>
      <c r="K7" s="10"/>
    </row>
    <row r="8" spans="1:11">
      <c r="A8" s="14" t="s">
        <v>4</v>
      </c>
      <c r="B8" s="36"/>
      <c r="C8" s="48">
        <v>96.370999999999995</v>
      </c>
      <c r="D8" s="48">
        <v>99.724000000000004</v>
      </c>
      <c r="E8" s="48"/>
      <c r="F8" s="38"/>
      <c r="G8" s="38"/>
      <c r="H8" s="1" t="s">
        <v>125</v>
      </c>
      <c r="I8" s="48">
        <v>111.122</v>
      </c>
      <c r="J8" s="38">
        <v>116.6781</v>
      </c>
      <c r="K8" s="38">
        <v>120.76183349999999</v>
      </c>
    </row>
    <row r="9" spans="1:11">
      <c r="A9" s="43" t="s">
        <v>14</v>
      </c>
      <c r="B9" s="36"/>
      <c r="C9" s="9">
        <v>989.60091699999998</v>
      </c>
      <c r="D9" s="9">
        <v>1021.4172160000001</v>
      </c>
      <c r="E9" s="50"/>
      <c r="F9" s="50"/>
      <c r="G9" s="50"/>
      <c r="H9" s="1" t="s">
        <v>136</v>
      </c>
      <c r="I9" s="50">
        <v>1123.5589376</v>
      </c>
      <c r="J9" s="50">
        <v>1235.9148313600001</v>
      </c>
      <c r="K9" s="50">
        <v>1359.5063144960002</v>
      </c>
    </row>
    <row r="10" spans="1:11">
      <c r="A10" s="43" t="s">
        <v>16</v>
      </c>
      <c r="B10" s="36"/>
      <c r="C10" s="9">
        <v>638.15</v>
      </c>
      <c r="D10" s="9">
        <v>438.24900000000002</v>
      </c>
      <c r="E10" s="50"/>
      <c r="F10" s="50"/>
      <c r="G10" s="50"/>
      <c r="H10" s="1" t="s">
        <v>136</v>
      </c>
      <c r="I10" s="50">
        <v>405</v>
      </c>
      <c r="J10" s="50">
        <v>390</v>
      </c>
      <c r="K10" s="50">
        <v>385</v>
      </c>
    </row>
    <row r="11" spans="1:11">
      <c r="A11" s="43" t="s">
        <v>9</v>
      </c>
      <c r="B11" s="36"/>
      <c r="C11" s="9">
        <v>351.88398100000001</v>
      </c>
      <c r="D11" s="9">
        <v>414.59344599999997</v>
      </c>
      <c r="E11" s="50"/>
      <c r="F11" s="50"/>
      <c r="G11" s="50"/>
      <c r="H11" s="1" t="s">
        <v>136</v>
      </c>
      <c r="I11" s="50">
        <v>430</v>
      </c>
      <c r="J11" s="50">
        <v>450</v>
      </c>
      <c r="K11" s="50">
        <v>470</v>
      </c>
    </row>
    <row r="12" spans="1:11">
      <c r="A12" s="14" t="s">
        <v>133</v>
      </c>
      <c r="B12" s="36"/>
      <c r="C12" s="48">
        <v>8476.8050000000003</v>
      </c>
      <c r="D12" s="48">
        <v>9307.5820000000003</v>
      </c>
      <c r="E12" s="48"/>
      <c r="F12" s="38"/>
      <c r="G12" s="38"/>
      <c r="H12" s="1" t="s">
        <v>125</v>
      </c>
      <c r="I12" s="48">
        <v>10468.870000000001</v>
      </c>
      <c r="J12" s="38">
        <v>10730.59175</v>
      </c>
      <c r="K12" s="38">
        <v>10998.856543749998</v>
      </c>
    </row>
    <row r="13" spans="1:11">
      <c r="A13" s="43" t="s">
        <v>11</v>
      </c>
      <c r="B13" s="36"/>
      <c r="C13" s="9">
        <v>149.07095000000001</v>
      </c>
      <c r="D13" s="9">
        <v>124.367193</v>
      </c>
      <c r="E13" s="50"/>
      <c r="F13" s="50"/>
      <c r="G13" s="50"/>
      <c r="H13" s="1" t="s">
        <v>136</v>
      </c>
      <c r="I13" s="50">
        <v>115</v>
      </c>
      <c r="J13" s="50">
        <v>110</v>
      </c>
      <c r="K13" s="50">
        <v>105</v>
      </c>
    </row>
    <row r="14" spans="1:11">
      <c r="A14" s="14" t="s">
        <v>17</v>
      </c>
      <c r="B14" s="36"/>
      <c r="C14" s="52">
        <v>1115.721</v>
      </c>
      <c r="D14" s="52">
        <v>1202.354</v>
      </c>
      <c r="E14" s="48"/>
      <c r="F14" s="38"/>
      <c r="G14" s="38"/>
      <c r="H14" s="1" t="s">
        <v>125</v>
      </c>
      <c r="I14" s="48">
        <v>1374.021</v>
      </c>
      <c r="J14" s="38">
        <v>1442.7220500000001</v>
      </c>
      <c r="K14" s="38">
        <v>1500.4309320000002</v>
      </c>
    </row>
    <row r="15" spans="1:11">
      <c r="A15" s="43" t="s">
        <v>130</v>
      </c>
      <c r="B15" s="36"/>
      <c r="C15" s="9">
        <v>487.33482700000002</v>
      </c>
      <c r="D15" s="9">
        <v>489.97216100000003</v>
      </c>
      <c r="E15" s="9"/>
      <c r="F15" s="50"/>
      <c r="G15" s="50"/>
      <c r="H15" s="1" t="s">
        <v>136</v>
      </c>
      <c r="I15" s="9">
        <v>494.28850299999999</v>
      </c>
      <c r="J15" s="50">
        <v>495</v>
      </c>
      <c r="K15" s="50">
        <v>505</v>
      </c>
    </row>
    <row r="16" spans="1:11">
      <c r="A16" s="43" t="s">
        <v>64</v>
      </c>
      <c r="B16" s="36"/>
      <c r="C16" s="9">
        <v>44.114725999999997</v>
      </c>
      <c r="D16" s="9">
        <v>42.679754000000003</v>
      </c>
      <c r="E16" s="51"/>
      <c r="F16" s="51"/>
      <c r="G16" s="51"/>
      <c r="H16" s="1" t="s">
        <v>136</v>
      </c>
      <c r="I16" s="51">
        <v>40</v>
      </c>
      <c r="J16" s="51">
        <v>38</v>
      </c>
      <c r="K16" s="51">
        <v>40</v>
      </c>
    </row>
    <row r="17" spans="1:11">
      <c r="A17" s="43" t="s">
        <v>115</v>
      </c>
      <c r="B17" s="36"/>
      <c r="C17" s="9">
        <v>47.195965000000001</v>
      </c>
      <c r="D17" s="9">
        <v>47.907032999999998</v>
      </c>
      <c r="E17" s="50"/>
      <c r="F17" s="50"/>
      <c r="G17" s="50"/>
      <c r="H17" s="1" t="s">
        <v>136</v>
      </c>
      <c r="I17" s="50">
        <v>52.697736300000003</v>
      </c>
      <c r="J17" s="50">
        <v>57.967509930000006</v>
      </c>
      <c r="K17" s="50">
        <v>63.764260923000009</v>
      </c>
    </row>
    <row r="18" spans="1:11">
      <c r="A18" s="43" t="s">
        <v>10</v>
      </c>
      <c r="B18" s="36"/>
      <c r="C18" s="9">
        <v>21.024526999999999</v>
      </c>
      <c r="D18" s="9">
        <v>29.617156999999999</v>
      </c>
      <c r="E18" s="50"/>
      <c r="F18" s="50"/>
      <c r="G18" s="50"/>
      <c r="H18" s="1" t="s">
        <v>136</v>
      </c>
      <c r="I18" s="50">
        <v>26.6554413</v>
      </c>
      <c r="J18" s="50">
        <v>23.989897169999999</v>
      </c>
      <c r="K18" s="50">
        <v>21.590907453</v>
      </c>
    </row>
    <row r="19" spans="1:11">
      <c r="A19" s="14" t="s">
        <v>2</v>
      </c>
      <c r="B19" s="36"/>
      <c r="C19" s="48">
        <v>10.016605</v>
      </c>
      <c r="D19" s="48">
        <v>7.5409160000000002</v>
      </c>
      <c r="E19" s="48"/>
      <c r="F19" s="38"/>
      <c r="G19" s="38"/>
      <c r="H19" s="1" t="s">
        <v>125</v>
      </c>
      <c r="I19" s="48">
        <v>7.47</v>
      </c>
      <c r="J19" s="38">
        <v>7.6722259199999998</v>
      </c>
      <c r="K19" s="38">
        <v>7.9</v>
      </c>
    </row>
    <row r="20" spans="1:11" ht="15" customHeight="1">
      <c r="A20" s="14" t="s">
        <v>13</v>
      </c>
      <c r="B20" s="36"/>
      <c r="C20" s="48">
        <v>6184.4350000000004</v>
      </c>
      <c r="D20" s="48">
        <v>8739.2749999999996</v>
      </c>
      <c r="E20" s="48"/>
      <c r="F20" s="38"/>
      <c r="G20" s="38"/>
      <c r="H20" s="1" t="s">
        <v>125</v>
      </c>
      <c r="I20" s="48">
        <v>9681.8829999999998</v>
      </c>
      <c r="J20" s="38">
        <v>9587.3067737500005</v>
      </c>
      <c r="K20" s="38">
        <v>9738.2394430937493</v>
      </c>
    </row>
    <row r="21" spans="1:11">
      <c r="A21" s="43" t="s">
        <v>8</v>
      </c>
      <c r="B21" s="36"/>
      <c r="C21" s="9">
        <v>116.720753</v>
      </c>
      <c r="D21" s="9">
        <v>105.12768800000001</v>
      </c>
      <c r="E21" s="50"/>
      <c r="F21" s="50"/>
      <c r="G21" s="50"/>
      <c r="H21" s="1" t="s">
        <v>136</v>
      </c>
      <c r="I21" s="50">
        <v>100</v>
      </c>
      <c r="J21" s="50">
        <v>110</v>
      </c>
      <c r="K21" s="50">
        <v>120</v>
      </c>
    </row>
    <row r="22" spans="1:11" ht="14.25" customHeight="1">
      <c r="A22" s="14" t="s">
        <v>12</v>
      </c>
      <c r="B22" s="36"/>
      <c r="C22" s="48">
        <v>5140.0150000000003</v>
      </c>
      <c r="D22" s="48">
        <v>4358.4870000000001</v>
      </c>
      <c r="E22" s="48"/>
      <c r="F22" s="38"/>
      <c r="G22" s="38"/>
      <c r="H22" s="1" t="s">
        <v>125</v>
      </c>
      <c r="I22" s="48">
        <v>3971.6280000000002</v>
      </c>
      <c r="J22" s="38">
        <v>3872.3373000000001</v>
      </c>
      <c r="K22" s="38">
        <v>3949.7840460000002</v>
      </c>
    </row>
    <row r="23" spans="1:11" ht="15" customHeight="1">
      <c r="A23" s="14" t="s">
        <v>15</v>
      </c>
      <c r="B23" s="36"/>
      <c r="C23" s="48">
        <v>5482.8</v>
      </c>
      <c r="D23" s="48">
        <v>5038.3</v>
      </c>
      <c r="E23" s="48"/>
      <c r="F23" s="38"/>
      <c r="G23" s="38"/>
      <c r="H23" s="1" t="s">
        <v>125</v>
      </c>
      <c r="I23" s="48">
        <v>4680.3</v>
      </c>
      <c r="J23" s="38">
        <v>4516.4894999999997</v>
      </c>
      <c r="K23" s="38">
        <v>4403.5772625</v>
      </c>
    </row>
    <row r="24" spans="1:11">
      <c r="A24" s="14" t="s">
        <v>134</v>
      </c>
      <c r="B24" s="36"/>
      <c r="C24" s="48">
        <v>5809.732</v>
      </c>
      <c r="D24" s="48">
        <v>5513.5519999999997</v>
      </c>
      <c r="E24" s="48"/>
      <c r="F24" s="38"/>
      <c r="G24" s="38"/>
      <c r="H24" s="1" t="s">
        <v>125</v>
      </c>
      <c r="I24" s="48">
        <v>5985.2219999999998</v>
      </c>
      <c r="J24" s="38">
        <v>6134.8525499999996</v>
      </c>
      <c r="K24" s="38">
        <v>6288.2238637499995</v>
      </c>
    </row>
    <row r="25" spans="1:11">
      <c r="A25" s="14" t="s">
        <v>3</v>
      </c>
      <c r="B25" s="36"/>
      <c r="C25" s="48">
        <v>223.34042299999999</v>
      </c>
      <c r="D25" s="48">
        <v>221.29339200000001</v>
      </c>
      <c r="E25" s="48"/>
      <c r="F25" s="38"/>
      <c r="G25" s="38"/>
      <c r="H25" s="1" t="s">
        <v>125</v>
      </c>
      <c r="I25" s="48">
        <v>235.99829</v>
      </c>
      <c r="J25" s="38">
        <v>245.43822159999999</v>
      </c>
      <c r="K25" s="38">
        <v>252.80136824799999</v>
      </c>
    </row>
    <row r="26" spans="1:11">
      <c r="A26" s="14" t="s">
        <v>132</v>
      </c>
      <c r="B26" s="36"/>
      <c r="C26" s="48">
        <v>234.52</v>
      </c>
      <c r="D26" s="48">
        <v>259.28500000000003</v>
      </c>
      <c r="E26" s="48"/>
      <c r="F26" s="38"/>
      <c r="G26" s="38"/>
      <c r="H26" s="1" t="s">
        <v>125</v>
      </c>
      <c r="I26" s="48">
        <v>264.74799999999999</v>
      </c>
      <c r="J26" s="38">
        <v>274.02256921999998</v>
      </c>
      <c r="K26" s="38">
        <v>283.98655081575009</v>
      </c>
    </row>
    <row r="27" spans="1:11">
      <c r="A27" s="43" t="s">
        <v>5</v>
      </c>
      <c r="B27" s="36"/>
      <c r="C27" s="9">
        <v>1350.4880000000001</v>
      </c>
      <c r="D27" s="9">
        <v>1091.404</v>
      </c>
      <c r="E27" s="50"/>
      <c r="F27" s="50"/>
      <c r="G27" s="50"/>
      <c r="H27" s="1" t="s">
        <v>136</v>
      </c>
      <c r="I27" s="50">
        <v>982.2636</v>
      </c>
      <c r="J27" s="50">
        <v>884.03724</v>
      </c>
      <c r="K27" s="50">
        <v>795.63351599999999</v>
      </c>
    </row>
    <row r="28" spans="1:11">
      <c r="B28" s="37"/>
    </row>
    <row r="29" spans="1:11">
      <c r="B29" s="37"/>
    </row>
    <row r="30" spans="1:11">
      <c r="B30" s="37"/>
    </row>
    <row r="31" spans="1:11">
      <c r="B31" s="37"/>
    </row>
    <row r="32" spans="1:11">
      <c r="B32" s="37"/>
    </row>
    <row r="33" spans="1:11">
      <c r="B33" s="37"/>
    </row>
    <row r="34" spans="1:11">
      <c r="B34" s="37"/>
    </row>
    <row r="35" spans="1:11">
      <c r="B35" s="37"/>
    </row>
    <row r="36" spans="1:11">
      <c r="B36" s="37"/>
    </row>
    <row r="37" spans="1:11">
      <c r="B37" s="37"/>
    </row>
    <row r="38" spans="1:11">
      <c r="B38" s="37"/>
    </row>
    <row r="39" spans="1:11">
      <c r="B39" s="37"/>
    </row>
    <row r="40" spans="1:11">
      <c r="B40" s="37"/>
    </row>
    <row r="41" spans="1:11">
      <c r="B41" s="37"/>
    </row>
    <row r="42" spans="1:11">
      <c r="B42" s="37"/>
    </row>
    <row r="43" spans="1:11">
      <c r="B43" s="37"/>
    </row>
    <row r="44" spans="1:11">
      <c r="A44" s="14"/>
      <c r="B44" s="35"/>
      <c r="C44" s="14"/>
      <c r="D44" s="14"/>
      <c r="E44" s="13" t="s">
        <v>118</v>
      </c>
      <c r="F44" s="13"/>
      <c r="G44" s="13"/>
      <c r="I44" s="13" t="s">
        <v>118</v>
      </c>
      <c r="J44" s="13"/>
      <c r="K44" s="13"/>
    </row>
    <row r="45" spans="1:11">
      <c r="B45" s="36"/>
      <c r="C45" s="10">
        <v>2010</v>
      </c>
      <c r="D45" s="10">
        <v>2011</v>
      </c>
      <c r="E45" s="10">
        <v>2012</v>
      </c>
      <c r="F45" s="10">
        <v>2013</v>
      </c>
      <c r="G45" s="10">
        <v>2014</v>
      </c>
      <c r="I45" s="10">
        <v>2012</v>
      </c>
      <c r="J45" s="10">
        <v>2013</v>
      </c>
      <c r="K45" s="10">
        <v>2014</v>
      </c>
    </row>
    <row r="46" spans="1:11">
      <c r="B46" s="36"/>
      <c r="E46" s="10"/>
      <c r="F46" s="10"/>
      <c r="G46" s="10"/>
      <c r="I46" s="10"/>
      <c r="J46" s="10"/>
      <c r="K46" s="10"/>
    </row>
    <row r="47" spans="1:11">
      <c r="A47" s="14" t="s">
        <v>4</v>
      </c>
      <c r="B47" s="49"/>
      <c r="C47" s="48">
        <v>11.766999999999999</v>
      </c>
      <c r="D47" s="48">
        <v>11.574</v>
      </c>
      <c r="E47" s="48"/>
      <c r="F47" s="38"/>
      <c r="G47" s="38"/>
      <c r="H47" s="1" t="s">
        <v>125</v>
      </c>
      <c r="I47" s="48">
        <v>15.972000000000001</v>
      </c>
      <c r="J47" s="38">
        <v>18.668496000000001</v>
      </c>
      <c r="K47" s="38">
        <v>19.9257025275</v>
      </c>
    </row>
    <row r="48" spans="1:11">
      <c r="A48" s="43" t="s">
        <v>14</v>
      </c>
      <c r="B48" s="36"/>
      <c r="C48" s="9">
        <v>193.347983</v>
      </c>
      <c r="D48" s="9">
        <v>198.748243</v>
      </c>
      <c r="E48" s="50"/>
      <c r="F48" s="50"/>
      <c r="G48" s="50"/>
      <c r="H48" s="1" t="s">
        <v>136</v>
      </c>
      <c r="I48" s="42">
        <v>205</v>
      </c>
      <c r="J48" s="42">
        <v>210</v>
      </c>
      <c r="K48" s="42">
        <v>215</v>
      </c>
    </row>
    <row r="49" spans="1:11">
      <c r="A49" s="43" t="s">
        <v>16</v>
      </c>
      <c r="B49" s="36"/>
      <c r="C49" s="44">
        <v>46.65</v>
      </c>
      <c r="D49" s="44">
        <v>27.97</v>
      </c>
      <c r="E49" s="50"/>
      <c r="F49" s="50"/>
      <c r="G49" s="50"/>
      <c r="H49" s="1" t="s">
        <v>136</v>
      </c>
      <c r="I49" s="42">
        <v>15</v>
      </c>
      <c r="J49" s="42">
        <v>12</v>
      </c>
      <c r="K49" s="42">
        <v>10</v>
      </c>
    </row>
    <row r="50" spans="1:11">
      <c r="A50" s="43" t="s">
        <v>9</v>
      </c>
      <c r="B50" s="36"/>
      <c r="C50" s="9">
        <v>13.224328</v>
      </c>
      <c r="D50" s="9">
        <v>20.850207000000001</v>
      </c>
      <c r="E50" s="50"/>
      <c r="F50" s="50"/>
      <c r="G50" s="50"/>
      <c r="H50" s="1" t="s">
        <v>136</v>
      </c>
      <c r="I50" s="42">
        <v>2.5</v>
      </c>
      <c r="J50" s="42">
        <v>5</v>
      </c>
      <c r="K50" s="42">
        <v>7</v>
      </c>
    </row>
    <row r="51" spans="1:11">
      <c r="A51" s="14" t="s">
        <v>133</v>
      </c>
      <c r="B51" s="49"/>
      <c r="C51" s="48">
        <v>496.84699999999998</v>
      </c>
      <c r="D51" s="48">
        <v>330.88900000000001</v>
      </c>
      <c r="E51" s="48"/>
      <c r="F51" s="38"/>
      <c r="G51" s="38"/>
      <c r="H51" s="1" t="s">
        <v>125</v>
      </c>
      <c r="I51" s="48">
        <v>298.28300000000002</v>
      </c>
      <c r="J51" s="38">
        <v>343.37893600000001</v>
      </c>
      <c r="K51" s="38">
        <v>384.95997903124999</v>
      </c>
    </row>
    <row r="52" spans="1:11">
      <c r="A52" s="43" t="s">
        <v>11</v>
      </c>
      <c r="B52" s="36"/>
      <c r="C52" s="9">
        <v>19.285926</v>
      </c>
      <c r="D52" s="9">
        <v>20.130265000000001</v>
      </c>
      <c r="E52" s="50"/>
      <c r="F52" s="50"/>
      <c r="G52" s="50"/>
      <c r="H52" s="1" t="s">
        <v>136</v>
      </c>
      <c r="I52" s="42">
        <v>18</v>
      </c>
      <c r="J52" s="42">
        <v>16</v>
      </c>
      <c r="K52" s="42">
        <v>15</v>
      </c>
    </row>
    <row r="53" spans="1:11">
      <c r="A53" s="14" t="s">
        <v>17</v>
      </c>
      <c r="B53" s="49"/>
      <c r="C53" s="48">
        <v>152.66200000000001</v>
      </c>
      <c r="D53" s="48">
        <v>153.80600000000001</v>
      </c>
      <c r="E53" s="48"/>
      <c r="F53" s="38"/>
      <c r="G53" s="38"/>
      <c r="H53" s="1" t="s">
        <v>125</v>
      </c>
      <c r="I53" s="48">
        <v>177.536</v>
      </c>
      <c r="J53" s="38">
        <v>190.43931060000003</v>
      </c>
      <c r="K53" s="38">
        <v>202.55817582000003</v>
      </c>
    </row>
    <row r="54" spans="1:11">
      <c r="A54" s="43" t="s">
        <v>130</v>
      </c>
      <c r="B54" s="36"/>
      <c r="C54" s="44">
        <v>130</v>
      </c>
      <c r="D54" s="44">
        <v>121</v>
      </c>
      <c r="E54" s="9"/>
      <c r="F54" s="50"/>
      <c r="G54" s="50"/>
      <c r="H54" s="1" t="s">
        <v>136</v>
      </c>
      <c r="I54" s="44">
        <v>119</v>
      </c>
      <c r="J54" s="42">
        <v>110</v>
      </c>
      <c r="K54" s="42">
        <v>110</v>
      </c>
    </row>
    <row r="55" spans="1:11">
      <c r="A55" s="43" t="s">
        <v>64</v>
      </c>
      <c r="B55" s="36"/>
      <c r="C55" s="9">
        <v>8.3465179999999997</v>
      </c>
      <c r="D55" s="9">
        <v>7.6227260000000001</v>
      </c>
      <c r="E55" s="51"/>
      <c r="F55" s="51"/>
      <c r="G55" s="51"/>
      <c r="H55" s="1" t="s">
        <v>136</v>
      </c>
      <c r="I55" s="42">
        <v>6.8604533999999999</v>
      </c>
      <c r="J55" s="42">
        <v>6.1744080600000002</v>
      </c>
      <c r="K55" s="42">
        <v>5.5569672539999999</v>
      </c>
    </row>
    <row r="56" spans="1:11">
      <c r="A56" s="43" t="s">
        <v>115</v>
      </c>
      <c r="B56" s="36"/>
      <c r="C56" s="9">
        <v>5.419721</v>
      </c>
      <c r="D56" s="9">
        <v>5.1699400000000004</v>
      </c>
      <c r="E56" s="50"/>
      <c r="F56" s="50"/>
      <c r="G56" s="50"/>
      <c r="H56" s="1" t="s">
        <v>136</v>
      </c>
      <c r="I56" s="42">
        <v>7.7549100000000006</v>
      </c>
      <c r="J56" s="42">
        <v>8.5</v>
      </c>
      <c r="K56" s="42">
        <v>10</v>
      </c>
    </row>
    <row r="57" spans="1:11">
      <c r="A57" s="43" t="s">
        <v>10</v>
      </c>
      <c r="B57" s="36"/>
      <c r="C57" s="9">
        <v>1.3816660000000001</v>
      </c>
      <c r="D57" s="9">
        <v>2.738359</v>
      </c>
      <c r="E57" s="50"/>
      <c r="F57" s="50"/>
      <c r="G57" s="50"/>
      <c r="H57" s="1" t="s">
        <v>136</v>
      </c>
      <c r="I57" s="42">
        <v>1.9168512999999998</v>
      </c>
      <c r="J57" s="42">
        <v>1.3417959099999999</v>
      </c>
      <c r="K57" s="42">
        <v>0.9392571369999998</v>
      </c>
    </row>
    <row r="58" spans="1:11">
      <c r="A58" s="14" t="s">
        <v>2</v>
      </c>
      <c r="B58" s="49"/>
      <c r="C58" s="48">
        <v>4.388617</v>
      </c>
      <c r="D58" s="48">
        <v>4.0660080000000001</v>
      </c>
      <c r="E58" s="48"/>
      <c r="F58" s="38"/>
      <c r="G58" s="38"/>
      <c r="H58" s="1" t="s">
        <v>125</v>
      </c>
      <c r="I58" s="48">
        <v>4.9580000000000002</v>
      </c>
      <c r="J58" s="38">
        <v>5.1403913664000003</v>
      </c>
      <c r="K58" s="38">
        <v>5.3720000000000008</v>
      </c>
    </row>
    <row r="59" spans="1:11">
      <c r="A59" s="14" t="s">
        <v>13</v>
      </c>
      <c r="B59" s="49"/>
      <c r="C59" s="48">
        <v>236.99100000000001</v>
      </c>
      <c r="D59" s="48">
        <v>338.93200000000002</v>
      </c>
      <c r="E59" s="48"/>
      <c r="F59" s="38"/>
      <c r="G59" s="38"/>
      <c r="H59" s="1" t="s">
        <v>125</v>
      </c>
      <c r="I59" s="48">
        <v>270.62</v>
      </c>
      <c r="J59" s="38">
        <v>287.6192032125</v>
      </c>
      <c r="K59" s="38">
        <v>311.62366217900001</v>
      </c>
    </row>
    <row r="60" spans="1:11">
      <c r="A60" s="43" t="s">
        <v>8</v>
      </c>
      <c r="B60" s="36"/>
      <c r="C60" s="9">
        <v>7.1263779999999999</v>
      </c>
      <c r="D60" s="9">
        <v>6.4661530000000003</v>
      </c>
      <c r="E60" s="50"/>
      <c r="F60" s="50"/>
      <c r="G60" s="50"/>
      <c r="H60" s="1" t="s">
        <v>136</v>
      </c>
      <c r="I60" s="42">
        <v>6</v>
      </c>
      <c r="J60" s="42">
        <v>5.5</v>
      </c>
      <c r="K60" s="42">
        <v>5</v>
      </c>
    </row>
    <row r="61" spans="1:11">
      <c r="A61" s="14" t="s">
        <v>12</v>
      </c>
      <c r="B61" s="49"/>
      <c r="C61" s="48"/>
      <c r="D61" s="48">
        <v>734.22400000000005</v>
      </c>
      <c r="E61" s="48"/>
      <c r="F61" s="38"/>
      <c r="G61" s="38"/>
      <c r="H61" s="1" t="s">
        <v>125</v>
      </c>
      <c r="I61" s="48">
        <v>673.80500000000006</v>
      </c>
      <c r="J61" s="38">
        <v>658.29734100000007</v>
      </c>
      <c r="K61" s="38">
        <v>671.46328782000012</v>
      </c>
    </row>
    <row r="62" spans="1:11">
      <c r="A62" s="14" t="s">
        <v>15</v>
      </c>
      <c r="B62" s="49"/>
      <c r="C62" s="48">
        <v>1747.9</v>
      </c>
      <c r="D62" s="48">
        <v>1662.8</v>
      </c>
      <c r="E62" s="48"/>
      <c r="F62" s="38"/>
      <c r="G62" s="38"/>
      <c r="H62" s="1" t="s">
        <v>125</v>
      </c>
      <c r="I62" s="48">
        <v>1533.9</v>
      </c>
      <c r="J62" s="38">
        <v>1476.8920665000001</v>
      </c>
      <c r="K62" s="38">
        <v>1439.9697648375</v>
      </c>
    </row>
    <row r="63" spans="1:11">
      <c r="A63" s="14" t="s">
        <v>134</v>
      </c>
      <c r="B63" s="49"/>
      <c r="C63" s="48">
        <v>1497.7</v>
      </c>
      <c r="D63" s="48">
        <v>779.82</v>
      </c>
      <c r="E63" s="48"/>
      <c r="F63" s="38"/>
      <c r="G63" s="38"/>
      <c r="H63" s="1" t="s">
        <v>125</v>
      </c>
      <c r="I63" s="48">
        <v>990.85500000000002</v>
      </c>
      <c r="J63" s="38">
        <v>1010.52</v>
      </c>
      <c r="K63" s="38">
        <v>1036.47</v>
      </c>
    </row>
    <row r="64" spans="1:11">
      <c r="A64" s="14" t="s">
        <v>3</v>
      </c>
      <c r="B64" s="49"/>
      <c r="C64" s="48">
        <v>20.481794000000001</v>
      </c>
      <c r="D64" s="48">
        <v>19.619</v>
      </c>
      <c r="E64" s="48"/>
      <c r="F64" s="38"/>
      <c r="G64" s="38"/>
      <c r="H64" s="1" t="s">
        <v>125</v>
      </c>
      <c r="I64" s="48">
        <v>21.166</v>
      </c>
      <c r="J64" s="38">
        <v>21.598563500800001</v>
      </c>
      <c r="K64" s="38">
        <v>22.246520405824</v>
      </c>
    </row>
    <row r="65" spans="1:11">
      <c r="A65" s="14" t="s">
        <v>132</v>
      </c>
      <c r="B65" s="49"/>
      <c r="C65" s="48">
        <v>18.459</v>
      </c>
      <c r="D65" s="48">
        <v>22.08</v>
      </c>
      <c r="E65" s="48"/>
      <c r="F65" s="38"/>
      <c r="G65" s="38"/>
      <c r="H65" s="1" t="s">
        <v>125</v>
      </c>
      <c r="I65" s="48">
        <v>24.896999999999998</v>
      </c>
      <c r="J65" s="38">
        <v>27.523954611557492</v>
      </c>
      <c r="K65" s="38">
        <v>28.790938094082733</v>
      </c>
    </row>
    <row r="66" spans="1:11">
      <c r="A66" s="43" t="s">
        <v>5</v>
      </c>
      <c r="B66" s="36"/>
      <c r="C66" s="9">
        <v>315.08499999999998</v>
      </c>
      <c r="D66" s="9">
        <v>242.667</v>
      </c>
      <c r="E66" s="50"/>
      <c r="F66" s="50"/>
      <c r="G66" s="50"/>
      <c r="H66" s="1" t="s">
        <v>136</v>
      </c>
      <c r="I66" s="42">
        <v>206.26695000000001</v>
      </c>
      <c r="J66" s="42">
        <v>175.3269075</v>
      </c>
      <c r="K66" s="42">
        <v>149.02787137499999</v>
      </c>
    </row>
    <row r="67" spans="1:11">
      <c r="B67" s="37"/>
    </row>
    <row r="68" spans="1:11">
      <c r="B68" s="37"/>
    </row>
    <row r="69" spans="1:11">
      <c r="B69" s="37"/>
    </row>
    <row r="70" spans="1:11">
      <c r="B70" s="37"/>
    </row>
    <row r="71" spans="1:11">
      <c r="B71" s="37"/>
    </row>
    <row r="72" spans="1:11">
      <c r="B72" s="37"/>
    </row>
    <row r="73" spans="1:11">
      <c r="B73" s="37"/>
    </row>
    <row r="74" spans="1:11">
      <c r="B74" s="37"/>
    </row>
    <row r="75" spans="1:11">
      <c r="B75" s="37"/>
    </row>
    <row r="76" spans="1:11">
      <c r="B76" s="37"/>
    </row>
    <row r="77" spans="1:11">
      <c r="B77" s="37"/>
    </row>
    <row r="78" spans="1:11">
      <c r="B78" s="37"/>
    </row>
    <row r="79" spans="1:11">
      <c r="B79" s="37"/>
    </row>
    <row r="80" spans="1:11">
      <c r="B80" s="37"/>
    </row>
    <row r="81" spans="1:11">
      <c r="B81" s="37"/>
    </row>
    <row r="82" spans="1:11">
      <c r="B82" s="37"/>
    </row>
    <row r="83" spans="1:11">
      <c r="B83" s="37"/>
    </row>
    <row r="84" spans="1:11">
      <c r="B84" s="37"/>
    </row>
    <row r="85" spans="1:11">
      <c r="A85" s="14"/>
      <c r="B85" s="35"/>
      <c r="C85" s="14"/>
      <c r="D85" s="13" t="s">
        <v>119</v>
      </c>
      <c r="E85" s="13"/>
      <c r="F85" s="15"/>
      <c r="G85" s="15"/>
      <c r="I85" s="13"/>
      <c r="J85" s="15"/>
      <c r="K85" s="15"/>
    </row>
    <row r="86" spans="1:11">
      <c r="B86" s="36"/>
      <c r="C86" s="10">
        <v>2010</v>
      </c>
      <c r="D86" s="10">
        <v>2011</v>
      </c>
      <c r="E86" s="10">
        <v>2012</v>
      </c>
      <c r="F86" s="10">
        <v>2013</v>
      </c>
      <c r="G86" s="10">
        <v>2014</v>
      </c>
      <c r="I86" s="10">
        <v>2012</v>
      </c>
      <c r="J86" s="10">
        <v>2013</v>
      </c>
      <c r="K86" s="10">
        <v>2014</v>
      </c>
    </row>
    <row r="87" spans="1:11">
      <c r="B87" s="36"/>
      <c r="E87" s="10"/>
      <c r="F87" s="10"/>
      <c r="G87" s="10"/>
      <c r="I87" s="10"/>
      <c r="J87" s="10"/>
      <c r="K87" s="10"/>
    </row>
    <row r="88" spans="1:11">
      <c r="A88" s="14" t="s">
        <v>4</v>
      </c>
      <c r="B88" s="49"/>
      <c r="C88" s="48">
        <v>3.4630000000000001</v>
      </c>
      <c r="D88" s="48">
        <v>4.1719999999999997</v>
      </c>
      <c r="E88" s="48"/>
      <c r="F88" s="38"/>
      <c r="G88" s="38"/>
      <c r="H88" s="1" t="s">
        <v>125</v>
      </c>
      <c r="I88" s="48">
        <v>4.7919999999999998</v>
      </c>
      <c r="J88" s="38">
        <v>5.6005488000000003</v>
      </c>
      <c r="K88" s="38">
        <v>5.9777107582499998</v>
      </c>
    </row>
    <row r="89" spans="1:11">
      <c r="A89" s="43" t="s">
        <v>14</v>
      </c>
      <c r="B89" s="36"/>
      <c r="C89" s="9">
        <v>99.246442000000002</v>
      </c>
      <c r="D89" s="9">
        <v>114.716081</v>
      </c>
      <c r="E89" s="50"/>
      <c r="F89" s="50"/>
      <c r="G89" s="50"/>
      <c r="H89" s="1" t="s">
        <v>136</v>
      </c>
      <c r="I89" s="42">
        <v>120</v>
      </c>
      <c r="J89" s="42">
        <v>125</v>
      </c>
      <c r="K89" s="42">
        <v>125</v>
      </c>
    </row>
    <row r="90" spans="1:11">
      <c r="A90" s="43" t="s">
        <v>16</v>
      </c>
      <c r="B90" s="36"/>
      <c r="C90" s="9">
        <v>15.295999999999999</v>
      </c>
      <c r="D90" s="9">
        <v>1.776</v>
      </c>
      <c r="E90" s="50"/>
      <c r="F90" s="50"/>
      <c r="G90" s="50"/>
      <c r="H90" s="1" t="s">
        <v>136</v>
      </c>
      <c r="I90" s="42">
        <v>-10</v>
      </c>
      <c r="J90" s="42">
        <v>-10</v>
      </c>
      <c r="K90" s="42">
        <v>-5</v>
      </c>
    </row>
    <row r="91" spans="1:11">
      <c r="A91" s="43" t="s">
        <v>9</v>
      </c>
      <c r="B91" s="36"/>
      <c r="C91" s="9">
        <v>9.3357999999999997E-2</v>
      </c>
      <c r="D91" s="9">
        <v>1.7546010000000001</v>
      </c>
      <c r="E91" s="50"/>
      <c r="F91" s="50"/>
      <c r="G91" s="50"/>
      <c r="H91" s="1" t="s">
        <v>136</v>
      </c>
      <c r="I91" s="42">
        <v>-12</v>
      </c>
      <c r="J91" s="42">
        <v>-5</v>
      </c>
      <c r="K91" s="42">
        <v>-2</v>
      </c>
    </row>
    <row r="92" spans="1:11">
      <c r="A92" s="14" t="s">
        <v>133</v>
      </c>
      <c r="B92" s="49"/>
      <c r="C92" s="48">
        <v>155.773</v>
      </c>
      <c r="D92" s="48">
        <v>114.15</v>
      </c>
      <c r="E92" s="48"/>
      <c r="F92" s="38"/>
      <c r="G92" s="38"/>
      <c r="H92" s="1" t="s">
        <v>125</v>
      </c>
      <c r="I92" s="48">
        <v>84.191000000000003</v>
      </c>
      <c r="J92" s="38">
        <v>103.0136808</v>
      </c>
      <c r="K92" s="38">
        <v>115.48799370937499</v>
      </c>
    </row>
    <row r="93" spans="1:11">
      <c r="A93" s="43" t="s">
        <v>11</v>
      </c>
      <c r="B93" s="36"/>
      <c r="C93" s="9">
        <v>-3.6665999999999997E-2</v>
      </c>
      <c r="D93" s="9">
        <v>-0.22763600000000001</v>
      </c>
      <c r="E93" s="50"/>
      <c r="F93" s="50"/>
      <c r="G93" s="50"/>
      <c r="H93" s="1" t="s">
        <v>136</v>
      </c>
      <c r="I93" s="42">
        <v>-3</v>
      </c>
      <c r="J93" s="42">
        <v>-2</v>
      </c>
      <c r="K93" s="42">
        <v>-2</v>
      </c>
    </row>
    <row r="94" spans="1:11">
      <c r="A94" s="14" t="s">
        <v>17</v>
      </c>
      <c r="B94" s="49"/>
      <c r="C94" s="48">
        <v>33.917000000000002</v>
      </c>
      <c r="D94" s="48">
        <v>17.701000000000001</v>
      </c>
      <c r="E94" s="48"/>
      <c r="F94" s="38"/>
      <c r="G94" s="38"/>
      <c r="H94" s="1" t="s">
        <v>125</v>
      </c>
      <c r="I94" s="48">
        <v>6.1159999999999997</v>
      </c>
      <c r="J94" s="38">
        <v>7.0462544922000019</v>
      </c>
      <c r="K94" s="38">
        <v>8.1023270328000017</v>
      </c>
    </row>
    <row r="95" spans="1:11">
      <c r="A95" s="43" t="s">
        <v>130</v>
      </c>
      <c r="B95" s="36"/>
      <c r="C95" s="9">
        <v>79.162994999999995</v>
      </c>
      <c r="D95" s="9">
        <v>94.669262000000003</v>
      </c>
      <c r="E95" s="9"/>
      <c r="F95" s="50"/>
      <c r="G95" s="50"/>
      <c r="H95" s="1" t="s">
        <v>136</v>
      </c>
      <c r="I95" s="9">
        <v>97.373379999999997</v>
      </c>
      <c r="J95" s="42">
        <v>80</v>
      </c>
      <c r="K95" s="42">
        <v>75</v>
      </c>
    </row>
    <row r="96" spans="1:11">
      <c r="A96" s="43" t="s">
        <v>64</v>
      </c>
      <c r="B96" s="36"/>
      <c r="C96" s="9">
        <v>1.8532740000000001</v>
      </c>
      <c r="D96" s="9">
        <v>-3.3587370000000001</v>
      </c>
      <c r="E96" s="51"/>
      <c r="F96" s="51"/>
      <c r="G96" s="51"/>
      <c r="H96" s="1" t="s">
        <v>136</v>
      </c>
      <c r="I96" s="42">
        <v>-2.5</v>
      </c>
      <c r="J96" s="42">
        <v>-2</v>
      </c>
      <c r="K96" s="42">
        <v>-2</v>
      </c>
    </row>
    <row r="97" spans="1:11">
      <c r="A97" s="43" t="s">
        <v>115</v>
      </c>
      <c r="B97" s="36"/>
      <c r="C97" s="9">
        <v>2.513592</v>
      </c>
      <c r="D97" s="9">
        <v>2.21753</v>
      </c>
      <c r="E97" s="50"/>
      <c r="F97" s="50"/>
      <c r="G97" s="50"/>
      <c r="H97" s="1" t="s">
        <v>136</v>
      </c>
      <c r="I97" s="42">
        <v>3</v>
      </c>
      <c r="J97" s="42">
        <v>3.5</v>
      </c>
      <c r="K97" s="42">
        <v>4</v>
      </c>
    </row>
    <row r="98" spans="1:11">
      <c r="A98" s="43" t="s">
        <v>10</v>
      </c>
      <c r="B98" s="36"/>
      <c r="C98" s="9">
        <v>0.11808299999999999</v>
      </c>
      <c r="D98" s="9">
        <v>0.94010899999999997</v>
      </c>
      <c r="E98" s="50"/>
      <c r="F98" s="50"/>
      <c r="G98" s="50"/>
      <c r="H98" s="1" t="s">
        <v>136</v>
      </c>
      <c r="I98" s="42">
        <v>0.65807629999999995</v>
      </c>
      <c r="J98" s="42">
        <v>0.46065340999999993</v>
      </c>
      <c r="K98" s="42">
        <v>0.32245738699999993</v>
      </c>
    </row>
    <row r="99" spans="1:11">
      <c r="A99" s="14" t="s">
        <v>2</v>
      </c>
      <c r="B99" s="49"/>
      <c r="C99" s="48">
        <v>1.6396569999999999</v>
      </c>
      <c r="D99" s="48">
        <v>1.3328759999999999</v>
      </c>
      <c r="E99" s="48"/>
      <c r="F99" s="38"/>
      <c r="G99" s="38"/>
      <c r="H99" s="1" t="s">
        <v>125</v>
      </c>
      <c r="I99" s="48">
        <v>0.94277999999999995</v>
      </c>
      <c r="J99" s="38">
        <v>1.130886100608</v>
      </c>
      <c r="K99" s="38">
        <v>1.3430000000000002</v>
      </c>
    </row>
    <row r="100" spans="1:11">
      <c r="A100" s="14" t="s">
        <v>13</v>
      </c>
      <c r="B100" s="49"/>
      <c r="C100" s="48">
        <v>164.11199999999999</v>
      </c>
      <c r="D100" s="48">
        <v>142.804</v>
      </c>
      <c r="E100" s="48"/>
      <c r="F100" s="38"/>
      <c r="G100" s="38"/>
      <c r="H100" s="1" t="s">
        <v>125</v>
      </c>
      <c r="I100" s="48">
        <v>78.019000000000005</v>
      </c>
      <c r="J100" s="38">
        <v>89.161952995874998</v>
      </c>
      <c r="K100" s="38">
        <v>102.83580851907001</v>
      </c>
    </row>
    <row r="101" spans="1:11">
      <c r="A101" s="43" t="s">
        <v>8</v>
      </c>
      <c r="B101" s="36"/>
      <c r="C101" s="44">
        <v>7.13</v>
      </c>
      <c r="D101" s="44">
        <v>6.47</v>
      </c>
      <c r="E101" s="50"/>
      <c r="F101" s="50"/>
      <c r="G101" s="50"/>
      <c r="H101" s="1" t="s">
        <v>136</v>
      </c>
      <c r="I101" s="42">
        <v>7</v>
      </c>
      <c r="J101" s="42">
        <v>6.5</v>
      </c>
      <c r="K101" s="42">
        <v>6.5</v>
      </c>
    </row>
    <row r="102" spans="1:11">
      <c r="A102" s="14" t="s">
        <v>12</v>
      </c>
      <c r="B102" s="49"/>
      <c r="C102" s="48">
        <v>575.80200000000002</v>
      </c>
      <c r="D102" s="48">
        <v>537.45799999999997</v>
      </c>
      <c r="E102" s="48"/>
      <c r="F102" s="38"/>
      <c r="G102" s="38"/>
      <c r="H102" s="1" t="s">
        <v>125</v>
      </c>
      <c r="I102" s="48">
        <v>505.48700000000002</v>
      </c>
      <c r="J102" s="38">
        <v>263.31893640000004</v>
      </c>
      <c r="K102" s="38">
        <v>268.58531512800005</v>
      </c>
    </row>
    <row r="103" spans="1:11">
      <c r="A103" s="14" t="s">
        <v>15</v>
      </c>
      <c r="B103" s="49"/>
      <c r="C103" s="48">
        <v>54.3</v>
      </c>
      <c r="D103" s="48">
        <v>119.7</v>
      </c>
      <c r="E103" s="48"/>
      <c r="F103" s="38"/>
      <c r="G103" s="38"/>
      <c r="H103" s="1" t="s">
        <v>125</v>
      </c>
      <c r="I103" s="48">
        <v>476.4</v>
      </c>
      <c r="J103" s="38">
        <v>472.60546128000004</v>
      </c>
      <c r="K103" s="38">
        <v>460.79032474799999</v>
      </c>
    </row>
    <row r="104" spans="1:11">
      <c r="A104" s="14" t="s">
        <v>134</v>
      </c>
      <c r="B104" s="49"/>
      <c r="C104" s="48">
        <v>557.92499999999995</v>
      </c>
      <c r="D104" s="48">
        <v>-148.947</v>
      </c>
      <c r="E104" s="48"/>
      <c r="F104" s="38"/>
      <c r="G104" s="38"/>
      <c r="H104" s="1" t="s">
        <v>125</v>
      </c>
      <c r="I104" s="48">
        <v>30.529</v>
      </c>
      <c r="J104" s="38">
        <v>42.5</v>
      </c>
      <c r="K104" s="38">
        <v>45.5</v>
      </c>
    </row>
    <row r="105" spans="1:11">
      <c r="A105" s="14" t="s">
        <v>3</v>
      </c>
      <c r="B105" s="49"/>
      <c r="C105" s="48">
        <v>9.5226950000000006</v>
      </c>
      <c r="D105" s="48">
        <v>9.7358740000000008</v>
      </c>
      <c r="E105" s="48"/>
      <c r="F105" s="38"/>
      <c r="G105" s="38"/>
      <c r="H105" s="1" t="s">
        <v>125</v>
      </c>
      <c r="I105" s="48">
        <v>12.154275999999999</v>
      </c>
      <c r="J105" s="38">
        <v>11.879209925440001</v>
      </c>
      <c r="K105" s="38">
        <v>12.235586223203201</v>
      </c>
    </row>
    <row r="106" spans="1:11">
      <c r="A106" s="14" t="s">
        <v>132</v>
      </c>
      <c r="B106" s="49"/>
      <c r="C106" s="48">
        <v>1.07</v>
      </c>
      <c r="D106" s="48">
        <v>4.4779999999999998</v>
      </c>
      <c r="E106" s="48"/>
      <c r="F106" s="38"/>
      <c r="G106" s="38"/>
      <c r="H106" s="1" t="s">
        <v>125</v>
      </c>
      <c r="I106" s="48">
        <v>7.2510000000000003</v>
      </c>
      <c r="J106" s="38">
        <v>8.6191914586681442</v>
      </c>
      <c r="K106" s="38">
        <v>9.4814290705620312</v>
      </c>
    </row>
    <row r="107" spans="1:11">
      <c r="A107" s="43" t="s">
        <v>5</v>
      </c>
      <c r="B107" s="36"/>
      <c r="C107" s="9">
        <v>103.075</v>
      </c>
      <c r="D107" s="9">
        <v>11.010999999999999</v>
      </c>
      <c r="E107" s="50"/>
      <c r="F107" s="50"/>
      <c r="G107" s="50"/>
      <c r="H107" s="1" t="s">
        <v>136</v>
      </c>
      <c r="I107" s="42">
        <v>5</v>
      </c>
      <c r="J107" s="42">
        <v>10</v>
      </c>
      <c r="K107" s="42">
        <v>40</v>
      </c>
    </row>
    <row r="108" spans="1:11">
      <c r="B108" s="37"/>
    </row>
    <row r="109" spans="1:11">
      <c r="B109" s="37"/>
    </row>
    <row r="110" spans="1:11">
      <c r="B110" s="37"/>
    </row>
    <row r="111" spans="1:11">
      <c r="B111" s="37"/>
    </row>
    <row r="112" spans="1:11">
      <c r="B112" s="37"/>
    </row>
    <row r="113" spans="1:11">
      <c r="B113" s="37"/>
    </row>
    <row r="114" spans="1:11">
      <c r="B114" s="37"/>
    </row>
    <row r="115" spans="1:11">
      <c r="B115" s="37"/>
    </row>
    <row r="116" spans="1:11">
      <c r="B116" s="37"/>
    </row>
    <row r="117" spans="1:11">
      <c r="B117" s="37"/>
    </row>
    <row r="118" spans="1:11">
      <c r="B118" s="37"/>
    </row>
    <row r="119" spans="1:11">
      <c r="B119" s="37"/>
    </row>
    <row r="120" spans="1:11">
      <c r="B120" s="37"/>
    </row>
    <row r="121" spans="1:11">
      <c r="B121" s="37"/>
    </row>
    <row r="122" spans="1:11">
      <c r="B122" s="37"/>
    </row>
    <row r="123" spans="1:11">
      <c r="B123" s="37"/>
    </row>
    <row r="124" spans="1:11">
      <c r="B124" s="37"/>
    </row>
    <row r="125" spans="1:11">
      <c r="A125" s="14"/>
      <c r="B125" s="35"/>
      <c r="C125" s="13" t="s">
        <v>120</v>
      </c>
      <c r="D125" s="13"/>
      <c r="E125" s="13"/>
      <c r="F125" s="15"/>
      <c r="G125" s="15"/>
      <c r="I125" s="13"/>
      <c r="J125" s="15"/>
      <c r="K125" s="15"/>
    </row>
    <row r="126" spans="1:11">
      <c r="B126" s="36"/>
      <c r="C126" s="10">
        <v>2010</v>
      </c>
      <c r="D126" s="10">
        <v>2011</v>
      </c>
      <c r="E126" s="10">
        <v>2012</v>
      </c>
      <c r="F126" s="10">
        <v>2013</v>
      </c>
      <c r="G126" s="10">
        <v>2014</v>
      </c>
      <c r="I126" s="10">
        <v>2012</v>
      </c>
      <c r="J126" s="10">
        <v>2013</v>
      </c>
      <c r="K126" s="10">
        <v>2014</v>
      </c>
    </row>
    <row r="127" spans="1:11">
      <c r="B127" s="36"/>
      <c r="E127" s="10"/>
      <c r="F127" s="10"/>
      <c r="G127" s="10"/>
      <c r="I127" s="10"/>
      <c r="J127" s="10"/>
      <c r="K127" s="10"/>
    </row>
    <row r="128" spans="1:11">
      <c r="A128" s="14" t="s">
        <v>4</v>
      </c>
      <c r="B128" s="49"/>
      <c r="C128" s="48">
        <v>28.552</v>
      </c>
      <c r="D128" s="48">
        <v>31.158000000000001</v>
      </c>
      <c r="E128" s="48"/>
      <c r="F128" s="38"/>
      <c r="G128" s="38"/>
      <c r="H128" s="1" t="s">
        <v>125</v>
      </c>
      <c r="I128" s="48">
        <v>35.22</v>
      </c>
      <c r="J128" s="38">
        <v>38.020274399999998</v>
      </c>
      <c r="K128" s="38">
        <v>41.009129779124997</v>
      </c>
    </row>
    <row r="129" spans="1:11">
      <c r="A129" s="43" t="s">
        <v>14</v>
      </c>
      <c r="B129" s="36"/>
      <c r="C129" s="9">
        <v>529.17355899999995</v>
      </c>
      <c r="D129" s="9">
        <v>721.377972</v>
      </c>
      <c r="E129" s="50"/>
      <c r="F129" s="50"/>
      <c r="G129" s="50"/>
      <c r="H129" s="1" t="s">
        <v>136</v>
      </c>
      <c r="I129" s="42">
        <v>820</v>
      </c>
      <c r="J129" s="42">
        <v>900</v>
      </c>
      <c r="K129" s="42">
        <v>980</v>
      </c>
    </row>
    <row r="130" spans="1:11">
      <c r="A130" s="43" t="s">
        <v>16</v>
      </c>
      <c r="B130" s="36"/>
      <c r="C130" s="9">
        <v>187.95699999999999</v>
      </c>
      <c r="D130" s="9">
        <v>187.79900000000001</v>
      </c>
      <c r="E130" s="50"/>
      <c r="F130" s="50"/>
      <c r="G130" s="50"/>
      <c r="H130" s="1" t="s">
        <v>136</v>
      </c>
      <c r="I130" s="42">
        <v>175</v>
      </c>
      <c r="J130" s="42">
        <v>165</v>
      </c>
      <c r="K130" s="42">
        <v>160</v>
      </c>
    </row>
    <row r="131" spans="1:11">
      <c r="A131" s="43" t="s">
        <v>9</v>
      </c>
      <c r="B131" s="36"/>
      <c r="C131" s="9">
        <v>103.947293</v>
      </c>
      <c r="D131" s="9">
        <v>115.295816</v>
      </c>
      <c r="E131" s="50"/>
      <c r="F131" s="50"/>
      <c r="G131" s="50"/>
      <c r="H131" s="1" t="s">
        <v>136</v>
      </c>
      <c r="I131" s="42">
        <v>100</v>
      </c>
      <c r="J131" s="42">
        <v>95</v>
      </c>
      <c r="K131" s="42">
        <v>90</v>
      </c>
    </row>
    <row r="132" spans="1:11">
      <c r="A132" s="14" t="s">
        <v>133</v>
      </c>
      <c r="B132" s="49"/>
      <c r="C132" s="48">
        <v>2386.884</v>
      </c>
      <c r="D132" s="48">
        <v>2397.5970000000002</v>
      </c>
      <c r="E132" s="48"/>
      <c r="F132" s="38"/>
      <c r="G132" s="38"/>
      <c r="H132" s="1" t="s">
        <v>125</v>
      </c>
      <c r="I132" s="48">
        <v>2373.5300000000002</v>
      </c>
      <c r="J132" s="38">
        <v>2425.0368404000001</v>
      </c>
      <c r="K132" s="38">
        <v>2482.7808372546874</v>
      </c>
    </row>
    <row r="133" spans="1:11">
      <c r="A133" s="43" t="s">
        <v>11</v>
      </c>
      <c r="B133" s="36"/>
      <c r="C133" s="9">
        <v>129.420286</v>
      </c>
      <c r="D133" s="9">
        <v>129.09230500000001</v>
      </c>
      <c r="E133" s="50"/>
      <c r="F133" s="50"/>
      <c r="G133" s="50"/>
      <c r="H133" s="1" t="s">
        <v>136</v>
      </c>
      <c r="I133" s="42">
        <v>130</v>
      </c>
      <c r="J133" s="42">
        <v>130</v>
      </c>
      <c r="K133" s="42">
        <v>132</v>
      </c>
    </row>
    <row r="134" spans="1:11">
      <c r="A134" s="14" t="s">
        <v>17</v>
      </c>
      <c r="B134" s="49"/>
      <c r="C134" s="48">
        <v>284.09800000000001</v>
      </c>
      <c r="D134" s="48">
        <v>299.36</v>
      </c>
      <c r="E134" s="48"/>
      <c r="F134" s="38"/>
      <c r="G134" s="38"/>
      <c r="H134" s="1" t="s">
        <v>125</v>
      </c>
      <c r="I134" s="48">
        <v>303.23</v>
      </c>
      <c r="J134" s="38">
        <v>306.75312724610001</v>
      </c>
      <c r="K134" s="38">
        <v>310.80429076249999</v>
      </c>
    </row>
    <row r="135" spans="1:11">
      <c r="A135" s="43" t="s">
        <v>130</v>
      </c>
      <c r="B135" s="36"/>
      <c r="C135" s="9">
        <v>452.473185</v>
      </c>
      <c r="D135" s="9">
        <v>522.94993199999999</v>
      </c>
      <c r="E135" s="9"/>
      <c r="F135" s="50"/>
      <c r="G135" s="50"/>
      <c r="H135" s="1" t="s">
        <v>136</v>
      </c>
      <c r="I135" s="9">
        <v>592.91241300000002</v>
      </c>
      <c r="J135" s="42">
        <v>640</v>
      </c>
      <c r="K135" s="42">
        <v>700</v>
      </c>
    </row>
    <row r="136" spans="1:11">
      <c r="A136" s="43" t="s">
        <v>64</v>
      </c>
      <c r="B136" s="36"/>
      <c r="C136" s="9">
        <v>23.276216000000002</v>
      </c>
      <c r="D136" s="9">
        <v>28.068154</v>
      </c>
      <c r="E136" s="51"/>
      <c r="F136" s="51"/>
      <c r="G136" s="51"/>
      <c r="H136" s="1" t="s">
        <v>136</v>
      </c>
      <c r="I136" s="42">
        <v>29</v>
      </c>
      <c r="J136" s="42">
        <v>30</v>
      </c>
      <c r="K136" s="42">
        <v>30</v>
      </c>
    </row>
    <row r="137" spans="1:11">
      <c r="A137" s="43" t="s">
        <v>115</v>
      </c>
      <c r="B137" s="36"/>
      <c r="C137" s="9">
        <v>26.789527</v>
      </c>
      <c r="D137" s="9">
        <v>29.007057</v>
      </c>
      <c r="E137" s="50"/>
      <c r="F137" s="50"/>
      <c r="G137" s="50"/>
      <c r="H137" s="1" t="s">
        <v>136</v>
      </c>
      <c r="I137" s="42">
        <v>32.5</v>
      </c>
      <c r="J137" s="42">
        <v>35</v>
      </c>
      <c r="K137" s="42">
        <v>37</v>
      </c>
    </row>
    <row r="138" spans="1:11">
      <c r="A138" s="43" t="s">
        <v>10</v>
      </c>
      <c r="B138" s="36"/>
      <c r="C138" s="9">
        <v>27.932486999999998</v>
      </c>
      <c r="D138" s="9">
        <v>31.882652</v>
      </c>
      <c r="E138" s="50"/>
      <c r="F138" s="50"/>
      <c r="G138" s="50"/>
      <c r="H138" s="1" t="s">
        <v>136</v>
      </c>
      <c r="I138" s="42">
        <v>31.563825479999998</v>
      </c>
      <c r="J138" s="42">
        <v>31.248187225199999</v>
      </c>
      <c r="K138" s="42">
        <v>30.935705352947998</v>
      </c>
    </row>
    <row r="139" spans="1:11">
      <c r="A139" s="14" t="s">
        <v>2</v>
      </c>
      <c r="B139" s="49"/>
      <c r="C139" s="48">
        <v>16.586338000000001</v>
      </c>
      <c r="D139" s="48">
        <v>17.287019000000001</v>
      </c>
      <c r="E139" s="48"/>
      <c r="F139" s="38"/>
      <c r="G139" s="38"/>
      <c r="H139" s="1" t="s">
        <v>125</v>
      </c>
      <c r="I139" s="48">
        <v>17.670000000000002</v>
      </c>
      <c r="J139" s="38">
        <v>18.0092658301824</v>
      </c>
      <c r="K139" s="38">
        <v>18.412165830182399</v>
      </c>
    </row>
    <row r="140" spans="1:11">
      <c r="A140" s="14" t="s">
        <v>13</v>
      </c>
      <c r="B140" s="49"/>
      <c r="C140" s="48">
        <v>459.673</v>
      </c>
      <c r="D140" s="48">
        <v>547.08399999999995</v>
      </c>
      <c r="E140" s="48"/>
      <c r="F140" s="38"/>
      <c r="G140" s="38"/>
      <c r="H140" s="1" t="s">
        <v>125</v>
      </c>
      <c r="I140" s="48">
        <v>569.55999999999995</v>
      </c>
      <c r="J140" s="38">
        <v>596.30858589876243</v>
      </c>
      <c r="K140" s="38">
        <v>627.15932845448344</v>
      </c>
    </row>
    <row r="141" spans="1:11">
      <c r="A141" s="43" t="s">
        <v>8</v>
      </c>
      <c r="B141" s="36"/>
      <c r="C141" s="9">
        <v>149.084203</v>
      </c>
      <c r="D141" s="9">
        <v>155.046212</v>
      </c>
      <c r="E141" s="50"/>
      <c r="F141" s="50"/>
      <c r="G141" s="50"/>
      <c r="H141" s="1" t="s">
        <v>136</v>
      </c>
      <c r="I141" s="42">
        <v>160</v>
      </c>
      <c r="J141" s="42">
        <v>165</v>
      </c>
      <c r="K141" s="42">
        <v>170</v>
      </c>
    </row>
    <row r="142" spans="1:11">
      <c r="A142" s="14" t="s">
        <v>12</v>
      </c>
      <c r="B142" s="49"/>
      <c r="C142" s="48">
        <v>696.57399999999996</v>
      </c>
      <c r="D142" s="48">
        <v>889.51199999999994</v>
      </c>
      <c r="E142" s="48"/>
      <c r="F142" s="38"/>
      <c r="G142" s="38"/>
      <c r="H142" s="1" t="s">
        <v>125</v>
      </c>
      <c r="I142" s="48">
        <v>1165.319</v>
      </c>
      <c r="J142" s="38">
        <v>1104.2512437280413</v>
      </c>
      <c r="K142" s="38">
        <v>1175.0862730480285</v>
      </c>
    </row>
    <row r="143" spans="1:11">
      <c r="A143" s="14" t="s">
        <v>15</v>
      </c>
      <c r="B143" s="49"/>
      <c r="C143" s="48">
        <v>1099.5999999999999</v>
      </c>
      <c r="D143" s="48">
        <v>1383.5</v>
      </c>
      <c r="E143" s="48"/>
      <c r="F143" s="38"/>
      <c r="G143" s="38"/>
      <c r="H143" s="1" t="s">
        <v>125</v>
      </c>
      <c r="I143" s="48">
        <v>1623.8</v>
      </c>
      <c r="J143" s="38">
        <v>2001.8843690240001</v>
      </c>
      <c r="K143" s="38">
        <v>2370.5166288224</v>
      </c>
    </row>
    <row r="144" spans="1:11">
      <c r="A144" s="14" t="s">
        <v>134</v>
      </c>
      <c r="B144" s="49"/>
      <c r="C144" s="48">
        <v>6769.5280000000002</v>
      </c>
      <c r="D144" s="48">
        <v>6500.39</v>
      </c>
      <c r="E144" s="48"/>
      <c r="F144" s="38"/>
      <c r="G144" s="38"/>
      <c r="H144" s="1" t="s">
        <v>125</v>
      </c>
      <c r="I144" s="48">
        <v>5854.4589999999998</v>
      </c>
      <c r="J144" s="38">
        <v>5888.4589999999998</v>
      </c>
      <c r="K144" s="38">
        <v>5924.8589999999995</v>
      </c>
    </row>
    <row r="145" spans="1:11">
      <c r="A145" s="14" t="s">
        <v>3</v>
      </c>
      <c r="B145" s="49"/>
      <c r="C145" s="48">
        <v>124.207629</v>
      </c>
      <c r="D145" s="48">
        <v>126.525948</v>
      </c>
      <c r="E145" s="48"/>
      <c r="F145" s="38"/>
      <c r="G145" s="38"/>
      <c r="H145" s="1" t="s">
        <v>125</v>
      </c>
      <c r="I145" s="48">
        <v>142.60290000000001</v>
      </c>
      <c r="J145" s="38">
        <v>152.10626794035201</v>
      </c>
      <c r="K145" s="38">
        <v>161.89473691891459</v>
      </c>
    </row>
    <row r="146" spans="1:11">
      <c r="A146" s="14" t="s">
        <v>132</v>
      </c>
      <c r="B146" s="49"/>
      <c r="C146" s="48">
        <v>105.755</v>
      </c>
      <c r="D146" s="48">
        <v>99.332999999999998</v>
      </c>
      <c r="E146" s="48"/>
      <c r="F146" s="38"/>
      <c r="G146" s="38"/>
      <c r="H146" s="1" t="s">
        <v>125</v>
      </c>
      <c r="I146" s="48">
        <v>109.58499999999999</v>
      </c>
      <c r="J146" s="38">
        <v>111.30883829173364</v>
      </c>
      <c r="K146" s="38">
        <v>113.20512410584604</v>
      </c>
    </row>
    <row r="147" spans="1:11">
      <c r="A147" s="43" t="s">
        <v>5</v>
      </c>
      <c r="B147" s="36"/>
      <c r="C147" s="9">
        <v>1568.2670000000001</v>
      </c>
      <c r="D147" s="9">
        <v>1557.4659999999999</v>
      </c>
      <c r="E147" s="50"/>
      <c r="F147" s="50"/>
      <c r="G147" s="50"/>
      <c r="H147" s="1" t="s">
        <v>136</v>
      </c>
      <c r="I147" s="42">
        <v>1590</v>
      </c>
      <c r="J147" s="42">
        <v>1610</v>
      </c>
      <c r="K147" s="42">
        <v>1650</v>
      </c>
    </row>
    <row r="148" spans="1:11">
      <c r="B148" s="37"/>
    </row>
    <row r="149" spans="1:11">
      <c r="B149" s="37"/>
    </row>
    <row r="155" spans="1:11">
      <c r="A155" s="10" t="s">
        <v>166</v>
      </c>
    </row>
    <row r="156" spans="1:11">
      <c r="A156" s="10" t="s">
        <v>143</v>
      </c>
    </row>
    <row r="157" spans="1:11">
      <c r="A157" s="10" t="s">
        <v>4</v>
      </c>
    </row>
    <row r="158" spans="1:11">
      <c r="A158" s="10" t="s">
        <v>14</v>
      </c>
    </row>
    <row r="159" spans="1:11">
      <c r="A159" s="10" t="s">
        <v>16</v>
      </c>
    </row>
    <row r="160" spans="1:11">
      <c r="A160" s="10" t="s">
        <v>151</v>
      </c>
    </row>
    <row r="161" spans="1:1">
      <c r="A161" s="10" t="s">
        <v>133</v>
      </c>
    </row>
    <row r="162" spans="1:1">
      <c r="A162" s="10" t="s">
        <v>9</v>
      </c>
    </row>
    <row r="163" spans="1:1">
      <c r="A163" s="10" t="s">
        <v>11</v>
      </c>
    </row>
    <row r="164" spans="1:1">
      <c r="A164" s="10" t="s">
        <v>17</v>
      </c>
    </row>
    <row r="165" spans="1:1">
      <c r="A165" s="10" t="s">
        <v>130</v>
      </c>
    </row>
    <row r="166" spans="1:1">
      <c r="A166" s="10" t="s">
        <v>64</v>
      </c>
    </row>
    <row r="167" spans="1:1">
      <c r="A167" s="10" t="s">
        <v>115</v>
      </c>
    </row>
    <row r="168" spans="1:1">
      <c r="A168" s="10" t="s">
        <v>161</v>
      </c>
    </row>
    <row r="169" spans="1:1">
      <c r="A169" s="10" t="s">
        <v>10</v>
      </c>
    </row>
    <row r="170" spans="1:1">
      <c r="A170" s="10" t="s">
        <v>2</v>
      </c>
    </row>
    <row r="171" spans="1:1">
      <c r="A171" s="10" t="s">
        <v>13</v>
      </c>
    </row>
    <row r="172" spans="1:1">
      <c r="A172" s="10" t="s">
        <v>156</v>
      </c>
    </row>
    <row r="173" spans="1:1">
      <c r="A173" s="10" t="s">
        <v>8</v>
      </c>
    </row>
    <row r="174" spans="1:1">
      <c r="A174" s="10" t="s">
        <v>12</v>
      </c>
    </row>
    <row r="175" spans="1:1">
      <c r="A175" s="10" t="s">
        <v>15</v>
      </c>
    </row>
    <row r="176" spans="1:1">
      <c r="A176" s="10" t="s">
        <v>134</v>
      </c>
    </row>
    <row r="177" spans="1:1">
      <c r="A177" s="10" t="s">
        <v>3</v>
      </c>
    </row>
    <row r="178" spans="1:1">
      <c r="A178" s="10" t="s">
        <v>132</v>
      </c>
    </row>
    <row r="179" spans="1:1">
      <c r="A179" s="10" t="s">
        <v>5</v>
      </c>
    </row>
  </sheetData>
  <sortState ref="A155:A179">
    <sortCondition ref="A155"/>
  </sortState>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6</vt:i4>
      </vt:variant>
    </vt:vector>
  </HeadingPairs>
  <TitlesOfParts>
    <vt:vector size="6" baseType="lpstr">
      <vt:lpstr>Greek Equities</vt:lpstr>
      <vt:lpstr>1Quarter</vt:lpstr>
      <vt:lpstr>6Month</vt:lpstr>
      <vt:lpstr>9Month</vt:lpstr>
      <vt:lpstr>ANNUAL</vt:lpstr>
      <vt:lpstr>Printout Form</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Georgiadis Nikos</cp:lastModifiedBy>
  <cp:lastPrinted>2013-05-28T13:08:22Z</cp:lastPrinted>
  <dcterms:created xsi:type="dcterms:W3CDTF">2012-10-16T11:26:25Z</dcterms:created>
  <dcterms:modified xsi:type="dcterms:W3CDTF">2014-02-04T10:21:34Z</dcterms:modified>
</cp:coreProperties>
</file>