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15" yWindow="45" windowWidth="19005" windowHeight="10380"/>
  </bookViews>
  <sheets>
    <sheet name="Introduction" sheetId="4" r:id="rId1"/>
    <sheet name="Match_Made_Cover" sheetId="6" r:id="rId2"/>
    <sheet name="Research_Team" sheetId="5" r:id="rId3"/>
    <sheet name="Deal_Data" sheetId="1" r:id="rId4"/>
    <sheet name="Sources" sheetId="2" r:id="rId5"/>
    <sheet name="Blank_Sheet" sheetId="3" r:id="rId6"/>
  </sheets>
  <externalReferences>
    <externalReference r:id="rId7"/>
    <externalReference r:id="rId8"/>
  </externalReferences>
  <definedNames>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hidden="1">{#N/A,#N/A,FALSE,"Results_1997"}</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s" hidden="1">{#N/A,#N/A,FALSE,"Results_1997"}</definedName>
    <definedName name="asa" hidden="1">{#N/A,#N/A,FALSE,"Sheet9";#N/A,#N/A,FALSE,"Sheet23";#N/A,#N/A,FALSE,"Sheet5";#N/A,#N/A,FALSE,"Sheet6";#N/A,#N/A,FALSE,"Sheet7";#N/A,#N/A,FALSE,"Sheet8";#N/A,#N/A,FALSE,"Sheet3";#N/A,#N/A,FALSE,"Sheet4";#N/A,#N/A,FALSE,"Sheet11"}</definedName>
    <definedName name="asas" hidden="1">{#N/A,#N/A,FALSE,"Results_1997"}</definedName>
    <definedName name="asasa" hidden="1">{#N/A,#N/A,FALSE,"Results_1995"}</definedName>
    <definedName name="asasas" hidden="1">{#N/A,#N/A,FALSE,"Results_1996"}</definedName>
    <definedName name="asasasa" hidden="1">{#N/A,#N/A,FALSE,"Results_1997"}</definedName>
    <definedName name="asasasas" hidden="1">{#N/A,#N/A,FALSE,"Results_1998"}</definedName>
    <definedName name="b" hidden="1">{#N/A,#N/A,FALSE,"Results_1997"}</definedName>
    <definedName name="cvcvc" hidden="1">{#N/A,#N/A,FALSE,"Sheet9";#N/A,#N/A,FALSE,"Sheet23";#N/A,#N/A,FALSE,"Sheet5";#N/A,#N/A,FALSE,"Sheet6";#N/A,#N/A,FALSE,"Sheet7";#N/A,#N/A,FALSE,"Sheet8";#N/A,#N/A,FALSE,"Sheet3";#N/A,#N/A,FALSE,"Sheet4";#N/A,#N/A,FALSE,"Sheet11"}</definedName>
    <definedName name="d" hidden="1">{#N/A,#N/A,FALSE,"Results_1998"}</definedName>
    <definedName name="_xlnm.Database">#REF!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g" hidden="1">{#N/A,#N/A,FALSE,"Sheet13";#N/A,#N/A,FALSE,"Sheet23 (2)";#N/A,#N/A,FALSE,"Sheet1";#N/A,#N/A,FALSE,"Sheet16";#N/A,#N/A,FALSE,"Sheet20";#N/A,#N/A,FALSE,"Sheet19";#N/A,#N/A,FALSE,"Sheet18";#N/A,#N/A,FALSE,"Sheet17";#N/A,#N/A,FALSE,"Sheet22";#N/A,#N/A,FALSE,"Sheet21";#N/A,#N/A,FALSE,"Sheet10"}</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oijkl" hidden="1">{#N/A,#N/A,FALSE,"Sheet29";#N/A,#N/A,FALSE,"Sheet25";#N/A,#N/A,FALSE,"Sheet24";#N/A,#N/A,FALSE,"Sheet27";#N/A,#N/A,FALSE,"Sheet26";#N/A,#N/A,FALSE,"Sheet30"}</definedName>
    <definedName name="Irakliou" hidden="1">{#N/A,#N/A,FALSE,"Results_1998"}</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Nicholas" localSheetId="0" hidden="1">{#N/A,#N/A,FALSE,"Results_1995"}</definedName>
    <definedName name="Nicholas" hidden="1">{#N/A,#N/A,FALSE,"Results_1995"}</definedName>
    <definedName name="nick">'[1]Big Table'!#REF!</definedName>
    <definedName name="oil">'[1]Big Table'!#REF!</definedName>
    <definedName name="op" localSheetId="0" hidden="1">{#N/A,#N/A,FALSE,"Results_1997"}</definedName>
    <definedName name="op" hidden="1">{#N/A,#N/A,FALSE,"Results_1997"}</definedName>
    <definedName name="qqq" hidden="1">{#N/A,#N/A,FALSE,"Sales_1995"}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hidden="1">{#N/A,#N/A,FALSE,"Results_1997"}</definedName>
    <definedName name="ss" hidden="1">{#N/A,#N/A,FALSE,"Sheet9";#N/A,#N/A,FALSE,"Sheet23";#N/A,#N/A,FALSE,"Sheet5";#N/A,#N/A,FALSE,"Sheet6";#N/A,#N/A,FALSE,"Sheet7";#N/A,#N/A,FALSE,"Sheet8";#N/A,#N/A,FALSE,"Sheet3";#N/A,#N/A,FALSE,"Sheet4";#N/A,#N/A,FALSE,"Sheet11"}</definedName>
    <definedName name="Storage">'[1]Big Table'!#REF!</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hidden="1">{#N/A,#N/A,FALSE,"Sheet29";#N/A,#N/A,FALSE,"Sheet25";#N/A,#N/A,FALSE,"Sheet24";#N/A,#N/A,FALSE,"Sheet27";#N/A,#N/A,FALSE,"Sheet26";#N/A,#N/A,FALSE,"Sheet30"}</definedName>
    <definedName name="www" hidden="1">{#N/A,#N/A,FALSE,"Sheet13";#N/A,#N/A,FALSE,"Sheet23 (2)";#N/A,#N/A,FALSE,"Sheet1";#N/A,#N/A,FALSE,"Sheet16";#N/A,#N/A,FALSE,"Sheet20";#N/A,#N/A,FALSE,"Sheet19";#N/A,#N/A,FALSE,"Sheet18";#N/A,#N/A,FALSE,"Sheet17";#N/A,#N/A,FALSE,"Sheet22";#N/A,#N/A,FALSE,"Sheet21";#N/A,#N/A,FALSE,"Sheet10"}</definedName>
    <definedName name="wwww" hidden="1">{#N/A,#N/A,FALSE,"Sheet9";#N/A,#N/A,FALSE,"Sheet23";#N/A,#N/A,FALSE,"Sheet5";#N/A,#N/A,FALSE,"Sheet6";#N/A,#N/A,FALSE,"Sheet7";#N/A,#N/A,FALSE,"Sheet8";#N/A,#N/A,FALSE,"Sheet3";#N/A,#N/A,FALSE,"Sheet4";#N/A,#N/A,FALSE,"Sheet11"}</definedName>
    <definedName name="x" hidden="1">{#N/A,#N/A,FALSE,"Results_1995"}</definedName>
    <definedName name="y" hidden="1">{#N/A,#N/A,FALSE,"Sales_1995"}</definedName>
    <definedName name="yy" localSheetId="0">'[1]Big Table'!#REF!</definedName>
    <definedName name="yy">'[2]Big Table'!#REF!</definedName>
    <definedName name="yyy">'[1]Big Table'!#REF!</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M61" i="1"/>
  <c r="J33"/>
  <c r="J28"/>
  <c r="J22"/>
  <c r="M17"/>
  <c r="J25"/>
  <c r="H22"/>
  <c r="J18"/>
  <c r="H15"/>
  <c r="H33" l="1"/>
  <c r="H32"/>
  <c r="M116"/>
  <c r="M111"/>
  <c r="M113"/>
  <c r="M105"/>
  <c r="M173"/>
</calcChain>
</file>

<file path=xl/comments1.xml><?xml version="1.0" encoding="utf-8"?>
<comments xmlns="http://schemas.openxmlformats.org/spreadsheetml/2006/main">
  <authors>
    <author>Georgiadis Nikos</author>
  </authors>
  <commentList>
    <comment ref="M123" authorId="0">
      <text>
        <r>
          <rPr>
            <sz val="9"/>
            <color indexed="81"/>
            <rFont val="Tahoma"/>
            <family val="2"/>
            <charset val="161"/>
          </rPr>
          <t>Enterprise Value of $ 87 million (equity value of $ 87 million and debt of $ 33 million)</t>
        </r>
      </text>
    </comment>
  </commentList>
</comments>
</file>

<file path=xl/sharedStrings.xml><?xml version="1.0" encoding="utf-8"?>
<sst xmlns="http://schemas.openxmlformats.org/spreadsheetml/2006/main" count="2267" uniqueCount="1083">
  <si>
    <t>BOND LOAN</t>
  </si>
  <si>
    <t>TYPE of DEAL</t>
  </si>
  <si>
    <t>KRI KRI</t>
  </si>
  <si>
    <t>TICKER</t>
  </si>
  <si>
    <t>SYMBOL</t>
  </si>
  <si>
    <t>AMOUNT of DEAL</t>
  </si>
  <si>
    <t>in million</t>
  </si>
  <si>
    <t>CURRENCY</t>
  </si>
  <si>
    <t>EUR</t>
  </si>
  <si>
    <t>Lenders: Alpha Bank, Alpha Bank London Ltd.</t>
  </si>
  <si>
    <t>DATE of</t>
  </si>
  <si>
    <t>SHARE CAPITAL INCREASE</t>
  </si>
  <si>
    <t>SELONDA</t>
  </si>
  <si>
    <t>Via capitalization of bank loans.</t>
  </si>
  <si>
    <t>--</t>
  </si>
  <si>
    <t>February 12</t>
  </si>
  <si>
    <t>February 13</t>
  </si>
  <si>
    <t>or NOT</t>
  </si>
  <si>
    <t>REALIZED</t>
  </si>
  <si>
    <t>Realized</t>
  </si>
  <si>
    <t>In Progress</t>
  </si>
  <si>
    <t>ATHINA</t>
  </si>
  <si>
    <t>Via capitalization of the company's liabilities to J&amp;P AVAX</t>
  </si>
  <si>
    <t>SECTOR</t>
  </si>
  <si>
    <t>Dairy products</t>
  </si>
  <si>
    <t>Construction</t>
  </si>
  <si>
    <t>February 11</t>
  </si>
  <si>
    <t>ACQUISITION</t>
  </si>
  <si>
    <t>ACQUIRER</t>
  </si>
  <si>
    <t>TARGET</t>
  </si>
  <si>
    <t>(if applicable)</t>
  </si>
  <si>
    <t>LOULIS MILLS</t>
  </si>
  <si>
    <t>KENFOOD</t>
  </si>
  <si>
    <t>Acquisition</t>
  </si>
  <si>
    <t>Food Ingredients</t>
  </si>
  <si>
    <t>ACQUISITION of EQUITY STAKE</t>
  </si>
  <si>
    <t>FIL LIMITED</t>
  </si>
  <si>
    <t>FOURLIS</t>
  </si>
  <si>
    <t>Consumer Durable Goods</t>
  </si>
  <si>
    <t>FIL Limited held 5.01% of Fourlis as of February 5, 2015</t>
  </si>
  <si>
    <t>February 9</t>
  </si>
  <si>
    <t>CORPORATE ACTION</t>
  </si>
  <si>
    <t>RETURN OF CAPITAL</t>
  </si>
  <si>
    <t>February 6</t>
  </si>
  <si>
    <t>INFORM LYKOS</t>
  </si>
  <si>
    <t>Digital Printing</t>
  </si>
  <si>
    <t>Via capitalization of reserves and simultaneous share capital decrease</t>
  </si>
  <si>
    <t>Return of capital in cash to shareholders</t>
  </si>
  <si>
    <t>February 4</t>
  </si>
  <si>
    <t>D - MARINE INVESTMENTS HOLDING BV (DOGUS GROUP)</t>
  </si>
  <si>
    <t>Yachting, Marine &amp; Tourist Activities</t>
  </si>
  <si>
    <t>LOAN</t>
  </si>
  <si>
    <t>GEB (GENIKI EMPORIOU)</t>
  </si>
  <si>
    <t>[REUTERS]</t>
  </si>
  <si>
    <t>Industrial and hydraulic equipment</t>
  </si>
  <si>
    <t>5-year loan from the Greek Investment Fund sponsored by German and Greek institutions</t>
  </si>
  <si>
    <t>Not disclosed</t>
  </si>
  <si>
    <t>CAPITAL GROUP COMPANIES INC</t>
  </si>
  <si>
    <t>PIRAEUS BANK</t>
  </si>
  <si>
    <t>Banking Services</t>
  </si>
  <si>
    <t>February 5</t>
  </si>
  <si>
    <t>Capital Group held 9.8496% of Piraeus Bank's share capital</t>
  </si>
  <si>
    <t>KLEEMANN HELLAS</t>
  </si>
  <si>
    <t>Lift Systems Manufacturing</t>
  </si>
  <si>
    <t>FOODLINK</t>
  </si>
  <si>
    <t>Logistics Services</t>
  </si>
  <si>
    <t>Capital needs</t>
  </si>
  <si>
    <t>MLS</t>
  </si>
  <si>
    <t>Information Technology</t>
  </si>
  <si>
    <t>February 24</t>
  </si>
  <si>
    <t>Approval of a bond issue according to a decision of the Extraordinary Shareholders Meeting on February 24, 2015.</t>
  </si>
  <si>
    <t>PROPERTY ACQUISITION</t>
  </si>
  <si>
    <t>In Progress (Signing of Agreement)</t>
  </si>
  <si>
    <t>GRIVALIA</t>
  </si>
  <si>
    <t>Real Estate Development</t>
  </si>
  <si>
    <t>Acquisition &amp; Lease Back</t>
  </si>
  <si>
    <t>February 3</t>
  </si>
  <si>
    <t>Grivalia agreed to acquire 9 retail store buildings from Sklavenitis Group (Macro Cash &amp; Carry)</t>
  </si>
  <si>
    <t>COMPANY /</t>
  </si>
  <si>
    <t>ISSUER /</t>
  </si>
  <si>
    <t>SALE of SUBSIDIARIES</t>
  </si>
  <si>
    <t>January 23</t>
  </si>
  <si>
    <r>
      <t xml:space="preserve">FLEXOPACK </t>
    </r>
    <r>
      <rPr>
        <sz val="8"/>
        <color theme="1"/>
        <rFont val="Calibri"/>
        <family val="2"/>
        <charset val="161"/>
        <scheme val="minor"/>
      </rPr>
      <t>INTERNATIONAL LTD</t>
    </r>
  </si>
  <si>
    <t>Plastics Packaging for Food Products</t>
  </si>
  <si>
    <t>Expansion capital</t>
  </si>
  <si>
    <t>January 22</t>
  </si>
  <si>
    <t>January 5</t>
  </si>
  <si>
    <t>BANK LOAN RESTRUCTURING</t>
  </si>
  <si>
    <t>DIONIC</t>
  </si>
  <si>
    <t>Diversified Activities</t>
  </si>
  <si>
    <t>Dionic agreed with Alpha Bank over a restructuring plan of its bank debt obligations</t>
  </si>
  <si>
    <t>January 2</t>
  </si>
  <si>
    <t>CONVERTIBLE BOND LOAN</t>
  </si>
  <si>
    <t>EDRASIS</t>
  </si>
  <si>
    <t>Approval of a convertible bond issue according to a decision of the Extraordinary Shareholders Meeting on January 2, 2015.</t>
  </si>
  <si>
    <t>TERNA ENERGY</t>
  </si>
  <si>
    <t>April 28</t>
  </si>
  <si>
    <t>Shareholders' Meeting decision. Via capitalization of special reserves and simultaneous share capital decrease</t>
  </si>
  <si>
    <t>LISTING ON AIM</t>
  </si>
  <si>
    <t>Disclosure of Management's Plan</t>
  </si>
  <si>
    <t>MEGA YEEROS</t>
  </si>
  <si>
    <t>The management plans to list the company's shares on AIM of London, UK.</t>
  </si>
  <si>
    <t>Expansion of production facilities and penetration into new markets.</t>
  </si>
  <si>
    <t>April 27</t>
  </si>
  <si>
    <t>PLAISIO</t>
  </si>
  <si>
    <t>April 23</t>
  </si>
  <si>
    <t>INVESTMENT IN STARTUP</t>
  </si>
  <si>
    <t>RESIN.IO</t>
  </si>
  <si>
    <t>USD</t>
  </si>
  <si>
    <t>Capital injection from new investors.</t>
  </si>
  <si>
    <t>Expansion of activities</t>
  </si>
  <si>
    <t>April 14</t>
  </si>
  <si>
    <t>April 9</t>
  </si>
  <si>
    <t>Approval of a bond issue via private placement by Alpha Bank according to a decision of the Extraordinary Shareholders Meeting on February 25, 2015.</t>
  </si>
  <si>
    <t>BRAND ACQUISITION</t>
  </si>
  <si>
    <t>SARANTIS</t>
  </si>
  <si>
    <t>Household and Health Care Products</t>
  </si>
  <si>
    <t>According to the agreement, Sarantis would acquire the brand AVA in Greece from Procter &amp; Gamble.</t>
  </si>
  <si>
    <t>April 1</t>
  </si>
  <si>
    <t>Not Disclosed</t>
  </si>
  <si>
    <t>May 21</t>
  </si>
  <si>
    <t>SALE of SUBSIDIARY</t>
  </si>
  <si>
    <t>AL AHLI BANK, KUWAIT</t>
  </si>
  <si>
    <t>PIRAEUS BANK EGYPT</t>
  </si>
  <si>
    <t>Banks</t>
  </si>
  <si>
    <t>http://www.euro2day.gr/news/enterprises/article/1335441/sthn-al-ahli-bank-toy-koyveit-to-985-ths-piraeus.html</t>
  </si>
  <si>
    <t>PURCHASE VIA THE STOCK MARKET</t>
  </si>
  <si>
    <t>WW INVESTMENTS LLC</t>
  </si>
  <si>
    <t>EUROCONSULTANTS</t>
  </si>
  <si>
    <t>Services</t>
  </si>
  <si>
    <t>May 20</t>
  </si>
  <si>
    <t>http://www.euro2day.gr/news/enterprises/article/1335200/evrosymvoyloi-me-11093-h-ww-investments.html</t>
  </si>
  <si>
    <t>AS COMPANY</t>
  </si>
  <si>
    <t>Wholesale Trade</t>
  </si>
  <si>
    <t>http://www.euro2day.gr/news/enterprises/article/1331646/as-company-egkrithhke-h-epistrofh-kefalaioy-004.html</t>
  </si>
  <si>
    <t>1.05</t>
  </si>
  <si>
    <t>May 8</t>
  </si>
  <si>
    <t>http://www.euro2day.gr/news/enterprises/article/1330405/gekterna-sto-148-afxhthhke-to-pososto-ths-york.html</t>
  </si>
  <si>
    <t>INCREASE IN EQUITY STAKE</t>
  </si>
  <si>
    <t>YORK CAPITAL MANAGEMENT</t>
  </si>
  <si>
    <t>GEK TERNA</t>
  </si>
  <si>
    <t>Holding Companies</t>
  </si>
  <si>
    <t>May 5</t>
  </si>
  <si>
    <t>Deal resulted from the conversion of bonds into shares</t>
  </si>
  <si>
    <t>MERGER</t>
  </si>
  <si>
    <t>http://www.euro2day.gr/news/enterprises/article/1329046/oloklhrothhke-h-syghonefsh-metaxy-mythoy-kai-olym.html</t>
  </si>
  <si>
    <t>PAPERPACK</t>
  </si>
  <si>
    <t>Packaging Printing Services</t>
  </si>
  <si>
    <t>March 27</t>
  </si>
  <si>
    <t>Repayment of maturing bond loan.</t>
  </si>
  <si>
    <t>March 24</t>
  </si>
  <si>
    <t>KATHIMERINI</t>
  </si>
  <si>
    <t>Media</t>
  </si>
  <si>
    <t>Repayment of maturing debt liabilities.</t>
  </si>
  <si>
    <t>TRASTOR</t>
  </si>
  <si>
    <t>March 23</t>
  </si>
  <si>
    <t>MIG</t>
  </si>
  <si>
    <t>March 20</t>
  </si>
  <si>
    <t>CRETA FARM</t>
  </si>
  <si>
    <t>BOND LOANS</t>
  </si>
  <si>
    <t>February 27</t>
  </si>
  <si>
    <t>Glass Business Unit of FRIGOGLASS</t>
  </si>
  <si>
    <t>http://www.euro2day.gr/news/enterprises/article/1335660/frigoglass-hryso-deal-h-polhsh-toy-kladoy.html</t>
  </si>
  <si>
    <t>May 22</t>
  </si>
  <si>
    <t>SALE OF SUBSIDIARY</t>
  </si>
  <si>
    <t>INTERWOOD</t>
  </si>
  <si>
    <t>http://www.euro2day.gr/news/enterprises/article/1360581/interwood-prohorhse-se-polhsh-ths-thygatrikhs.html</t>
  </si>
  <si>
    <t>September 11</t>
  </si>
  <si>
    <t>FF GROUP</t>
  </si>
  <si>
    <t>http://www.euro2day.gr/news/enterprises/article/1358938/ff-group-apo-299-h-katavolh-ths-epistrofhs.html</t>
  </si>
  <si>
    <t>September 4</t>
  </si>
  <si>
    <t>PLASTCIS OF CRETE</t>
  </si>
  <si>
    <t>http://www.euro2day.gr/news/enterprises/article/1358513/pl-krhths-kalyfthhke-to-omologiako-ton-5-ekat.html</t>
  </si>
  <si>
    <t>September 3</t>
  </si>
  <si>
    <t>http://www.euro2day.gr/news/enterprises/article/1349727/deh-afxhsh-metohikoy-kefalaioy-gia-th-thygatrikh-s.html</t>
  </si>
  <si>
    <t>July 21</t>
  </si>
  <si>
    <t>FLEXOPACK</t>
  </si>
  <si>
    <t>http://www.euro2day.gr/news/enterprises/article/1344119/flexopack-epistrofh-kefalaioy-009-enekrine-h-gs.html</t>
  </si>
  <si>
    <t>June 26</t>
  </si>
  <si>
    <t>http://www.euro2day.gr/news/enterprises/article/1340878/syghonefetai-me-th-rodoph-h-olympos.html</t>
  </si>
  <si>
    <t>June 15</t>
  </si>
  <si>
    <t>NEL</t>
  </si>
  <si>
    <t>June 12</t>
  </si>
  <si>
    <t>http://www.euro2day.gr/news/enterprises/article/1340898/nel-prasino-fos-apo-th-gs-se-amk-eos-255-ekat.html</t>
  </si>
  <si>
    <t>June 8</t>
  </si>
  <si>
    <t>http://www.euro2day.gr/news/enterprises/article/1339209/neo-5etes-omologiako-gia-thn-e-i-papadopoylos.html</t>
  </si>
  <si>
    <t>EKTER</t>
  </si>
  <si>
    <t>http://www.euro2day.gr/news/enterprises/article/1338864/ekter-gs-stis-266-gia-epistrofh-kefalaioy.html</t>
  </si>
  <si>
    <t>PHARMATHEN</t>
  </si>
  <si>
    <t>http://www.euro2day.gr/news/enterprises/article/1338120/symfonia-exagoras-ths-pharmathen-apo-evropaiko.html</t>
  </si>
  <si>
    <t xml:space="preserve">June 2 </t>
  </si>
  <si>
    <t>ELVAL</t>
  </si>
  <si>
    <t>May 27</t>
  </si>
  <si>
    <t>http://www.euro2day.gr/news/enterprises/article/1336728/elval-ekdosh-omologiakoy-5-ekat-evro.html</t>
  </si>
  <si>
    <t>CHALKOR</t>
  </si>
  <si>
    <t>May 26</t>
  </si>
  <si>
    <t>http://www.euro2day.gr/news/enterprises/article/1336577/halkor-synapse-omologiako-daneio-13-ekat-me-thn.html</t>
  </si>
  <si>
    <t>LINK</t>
  </si>
  <si>
    <t>ELTOP DOO PANCEVO SERBIA</t>
  </si>
  <si>
    <t>N/A</t>
  </si>
  <si>
    <t>HDFr.AT</t>
  </si>
  <si>
    <t>The Board of Directors of FF Group (former Folli Follie) announced the timetable for the share capital return of EUR 0.198 per share based on the General Meeting decision of June 2015.</t>
  </si>
  <si>
    <t>PLAKr.AT</t>
  </si>
  <si>
    <t>The company announced the coverage of its bond issue amounting to EUR 5 million by the Members of the Board and / or relatives of these.</t>
  </si>
  <si>
    <t>PPC ELEKTRIK, TURKEY</t>
  </si>
  <si>
    <t>Public Power Corporation [DEHr.AT] announced the share capital increase of its subsidiary company in Turkey.</t>
  </si>
  <si>
    <t>Approval by Ordinary General Meeting of a share capital return of EUR 0.09 per share.</t>
  </si>
  <si>
    <t>Disinvestment</t>
  </si>
  <si>
    <t>http://www.euro2day.gr/news/enterprises/article/1386040/eurobank-sthn-fairfax-h-eurolife-me-360-ekat.html</t>
  </si>
  <si>
    <t>EUROLIFE</t>
  </si>
  <si>
    <t>FAIRFAX</t>
  </si>
  <si>
    <t>http://www.euro2day.gr/news/enterprises/article/1386024/to-katar-exagorase-thn-finansbank.html</t>
  </si>
  <si>
    <t>FINANSBANK</t>
  </si>
  <si>
    <t>http://www.euro2day.gr/news/enterprises/article/1385930/mig-ekleise-to-deal-me-swissport-gia-th-skyserv.html</t>
  </si>
  <si>
    <t>SKYSERV SA (PARENT COMPANY: MIG)</t>
  </si>
  <si>
    <t>SWISSPORT AVIAREPS SA</t>
  </si>
  <si>
    <t>GREEK PERIPHERAL AIRPORTS</t>
  </si>
  <si>
    <t>http://www.euro2day.gr/news/enterprises/article/1385923/katatethhke-h-prosfora-ths-cosco-gia-ton-olp.html</t>
  </si>
  <si>
    <t>December 21</t>
  </si>
  <si>
    <t>COSCO</t>
  </si>
  <si>
    <t>OLP</t>
  </si>
  <si>
    <t>BINDING OFFER</t>
  </si>
  <si>
    <t>ATTICA BANK</t>
  </si>
  <si>
    <t>POLIPAK</t>
  </si>
  <si>
    <t>December 18</t>
  </si>
  <si>
    <t>http://www.euro2day.gr/news/enterprises/article/1385259/saranths-exagorase-thn-polonikh-etairia-polipak.html</t>
  </si>
  <si>
    <t>http://www.euro2day.gr/news/enterprises/article/1383597/flexopack-thn-kalypsh-omologiakoy-daneioy-enekrine.html</t>
  </si>
  <si>
    <t>December 11</t>
  </si>
  <si>
    <t>December 9</t>
  </si>
  <si>
    <t>ALPHA BANK</t>
  </si>
  <si>
    <t>EUROBANK</t>
  </si>
  <si>
    <t>http://www.euro2day.gr/news/enterprises/article/1382504/strathgiko-ependyth-vrhke-h-synetairistikh-trapeza.html</t>
  </si>
  <si>
    <t>CHANIA CO-OPERATIVE BANK</t>
  </si>
  <si>
    <t>December 8</t>
  </si>
  <si>
    <t>ACQUISITION OF SHARES</t>
  </si>
  <si>
    <t>December 4</t>
  </si>
  <si>
    <t>http://www.euro2day.gr/news/enterprises/article/1381792/eurobank-sto-1688-anhlthe-to-pososto-ths-fairfax.html</t>
  </si>
  <si>
    <t>December 2</t>
  </si>
  <si>
    <t>NIREUS AQUACULTURE</t>
  </si>
  <si>
    <t>http://www.euro2day.gr/news/enterprises/article/1381128/nhrefs-ta-pososta-ton-trapezon-meta-thn-afxhsh-to.html</t>
  </si>
  <si>
    <t>ELTON CHEMICALS</t>
  </si>
  <si>
    <t>http://www.euro2day.gr/news/enterprises/article/1381085/elton-oloklhrothhke-h-exagora-toy-70-toyrkikhs.html</t>
  </si>
  <si>
    <t>BOND ISSUE</t>
  </si>
  <si>
    <t>OTE</t>
  </si>
  <si>
    <t>http://www.euro2day.gr/news/enterprises/article/1379246/ote-yperkalyfthhke-2-fores-h-ekdosh-toy-4etoys.html</t>
  </si>
  <si>
    <t>November 25</t>
  </si>
  <si>
    <t>ACQUISTION</t>
  </si>
  <si>
    <t>November 10</t>
  </si>
  <si>
    <t>http://www.euro2day.gr/news/enterprises/article/1375157/oloklhrothhke-h-polhsh-ths-piraeus-bank-egypt-sthn.html</t>
  </si>
  <si>
    <t>ABK</t>
  </si>
  <si>
    <t>http://www.euro2day.gr/news/enterprises/article/1372911/ependysh-7-ekat-evro-apo-thn-diorama-fund-sthn-el.html</t>
  </si>
  <si>
    <t>INVESTMENT</t>
  </si>
  <si>
    <t>DIORAMA FUND (DEKA)</t>
  </si>
  <si>
    <t>ATLAS TAPES</t>
  </si>
  <si>
    <t>November 2</t>
  </si>
  <si>
    <t>FIXED ASSETS INVESTMENT</t>
  </si>
  <si>
    <t>October 22</t>
  </si>
  <si>
    <t>http://www.euro2day.gr/news/enterprises/article/1370603/synergasia-coca-cola-me-ote-gia-dhmioyrgia-data.html</t>
  </si>
  <si>
    <t>COCA COLA HELLENIC</t>
  </si>
  <si>
    <t>INTANGIBLE ASSET INVESTMENT</t>
  </si>
  <si>
    <t>PLAY (of OLYMPIA GROUP)</t>
  </si>
  <si>
    <t>http://www.euro2day.gr/news/enterprises/article/1370551/ependysh-400-ekat-evro-sthn-polonia-apo-thn-play.html</t>
  </si>
  <si>
    <t>NAKAS</t>
  </si>
  <si>
    <t>http://www.euro2day.gr/news/enterprises/article/1370525/nakas-thn-epistrofh-kefalaioy-007-evro-enekrine.html</t>
  </si>
  <si>
    <t>September 24</t>
  </si>
  <si>
    <t>http://www.euro2day.gr/news/enterprises/article/1363620/ebz-thn-amk-eos-364-ekat-enekrine-h-gs.html</t>
  </si>
  <si>
    <t>December 22</t>
  </si>
  <si>
    <t>EDRR.AT</t>
  </si>
  <si>
    <t>n/a</t>
  </si>
  <si>
    <t>DIOR.AT</t>
  </si>
  <si>
    <t>Capital increase in cash paid by parent company, Flexopack SA [Reuters: FLXR.AT], listed on Athens Exchange, Greece</t>
  </si>
  <si>
    <t>NIRR.AT</t>
  </si>
  <si>
    <t xml:space="preserve">INFORMATION / </t>
  </si>
  <si>
    <t>COMMENT</t>
  </si>
  <si>
    <t>GRIR.AT</t>
  </si>
  <si>
    <t>Stock market transaction via the Athens Exchange</t>
  </si>
  <si>
    <t>BOPR.AT</t>
  </si>
  <si>
    <t>K&amp;G MEDITERRANEAN MARINE MANAGEMENT (KIRIACOULIS GROUP)</t>
  </si>
  <si>
    <t>D-Marine acquired 21.76% of the share capital of K&amp;G member of Kiriacoulis Group [Reuters: KYRr.AT]</t>
  </si>
  <si>
    <t xml:space="preserve">DISCLOSURE / </t>
  </si>
  <si>
    <t>PUBLIC RELEASE</t>
  </si>
  <si>
    <t>GEBKA.AT</t>
  </si>
  <si>
    <t>LYKR.AT</t>
  </si>
  <si>
    <t>FRLR.AT</t>
  </si>
  <si>
    <t>Via a subsidiary company, Loulis Mills will acquire Kenfood</t>
  </si>
  <si>
    <t>LOUR.AT</t>
  </si>
  <si>
    <t>Settlement of liabilities</t>
  </si>
  <si>
    <t>ATHR.AT</t>
  </si>
  <si>
    <t>SELR.AT</t>
  </si>
  <si>
    <t>Yogurt production plant investment</t>
  </si>
  <si>
    <t>KRIR.AT</t>
  </si>
  <si>
    <t>MLSR.AT</t>
  </si>
  <si>
    <t>PLAR.AT</t>
  </si>
  <si>
    <t>SRSR.AT</t>
  </si>
  <si>
    <t>FOODR.AT</t>
  </si>
  <si>
    <t>PPCR.AT</t>
  </si>
  <si>
    <t>Signing of agreement with Piraeus Bank [Reuters: BOPR.AT] for a 5-year bond loan amounting to EUR 2.4 million, euribor plus spread of 4.10%.</t>
  </si>
  <si>
    <t>PRER.AT</t>
  </si>
  <si>
    <t>Piraeus Bank acquired 37.08% or 20,353,776 shares of Trastor from Pasal [Reuters: PASR.AT] for EUR 1.40 per share. Pasal retains a 3-year repurchase option for half of the above shares at predetermined price.</t>
  </si>
  <si>
    <t>MARFR.AT</t>
  </si>
  <si>
    <t>Working capital needs / Debt restructuring</t>
  </si>
  <si>
    <t>Marfin Investment Group (MIG) issued a 3-year bond of EUR 50 million which was covered by Piraeus Bank. Another bond loan of EUR 100 million was also extended to MIG by Piraeus Bank.</t>
  </si>
  <si>
    <t>KRFR.AT</t>
  </si>
  <si>
    <t>Food Sector</t>
  </si>
  <si>
    <t>The General Meeting approved the issuance of a convertible bond of up to EUR 20 million and of an ordinary bond loan of up to EUR 20 million.</t>
  </si>
  <si>
    <t>TENR.AT</t>
  </si>
  <si>
    <t>FFH.TO</t>
  </si>
  <si>
    <t>Insurance Services</t>
  </si>
  <si>
    <t>Binding Offer</t>
  </si>
  <si>
    <t>Sale of non-core assets by Eurobank</t>
  </si>
  <si>
    <t>Fairfax submitted a binding offer of EUR 360 million to Eurobank Ergasias [Reuters: EURBR.AT] for the acquisition of 80% of Eurolife (corresponding to a P/BV ratio of 1x).</t>
  </si>
  <si>
    <t>Banking Sector</t>
  </si>
  <si>
    <t>Bank recapitalization</t>
  </si>
  <si>
    <t>December 30</t>
  </si>
  <si>
    <t>BOAR.AT</t>
  </si>
  <si>
    <t>BANK RECAPITALIZATION</t>
  </si>
  <si>
    <t>http://www.euro2day.gr/market_announcements/announcements/article-market-announcement/1387793/attica-bank-kalypsh-amk.html</t>
  </si>
  <si>
    <t>QATAR NATIONAL BANK</t>
  </si>
  <si>
    <t>FINBN.IS</t>
  </si>
  <si>
    <t>QNBA.CA</t>
  </si>
  <si>
    <t>Sale of non-core assets by NBG</t>
  </si>
  <si>
    <t>Qatar National Bank acquired 99.81% of the share capital of Finansbank from NBG [Reuters: NBGR.AT].</t>
  </si>
  <si>
    <t>Swissport Aviareps acquired Skyserv SA from MIG (Reuters: MARFR.AT] for a total consideration of EUR 18 million (EUR 10 million was paid in cash and the remaining amount via 3 installments).</t>
  </si>
  <si>
    <t>Sale of non-core assets by MIG</t>
  </si>
  <si>
    <t>OLPr.AT</t>
  </si>
  <si>
    <t>Ground Handling Services</t>
  </si>
  <si>
    <t>Port Authorities</t>
  </si>
  <si>
    <t>601919.SS</t>
  </si>
  <si>
    <t>COSCO Holdings submitted a binding offer to the Greek authorities for the acquisition of 51% of Piraeus Port Authority (OLP) listed on the Athens Exchange.</t>
  </si>
  <si>
    <t>http://www.kathimerini.gr/842197/article/oikonomia/ellhnikh-oikonomia/sthn-koinopra3ia--fraport-slentel-ta-14-perifereiaka-aerodromia</t>
  </si>
  <si>
    <t>Signing of Agreement</t>
  </si>
  <si>
    <t>CONCESSION AGREEMENT</t>
  </si>
  <si>
    <t xml:space="preserve">FRAG.DE / </t>
  </si>
  <si>
    <t>Airport Infrastructure and Services</t>
  </si>
  <si>
    <t>Privatization of Greek State's assets</t>
  </si>
  <si>
    <t>FRAPORT/SLENTEL</t>
  </si>
  <si>
    <t>Τhe 40-year Concession Agreement between the Hellenic Republic Asset Development Fund (HRADF) and Fraport AG – Slentel Ltd. Consortium for the Upgrade, Maintenance, Management and Operation of the 14 Greek Regional Airports was signed.</t>
  </si>
  <si>
    <t>December 14</t>
  </si>
  <si>
    <t>http://www.hradf.com/en/news/20151212-regional-airports</t>
  </si>
  <si>
    <t>January 3</t>
  </si>
  <si>
    <t>JERMYN STREET REAL ESTATE FUND</t>
  </si>
  <si>
    <t>PALr.AT</t>
  </si>
  <si>
    <t>ASTIR PALACE VOULIAGMENI</t>
  </si>
  <si>
    <t>Hotel Sector</t>
  </si>
  <si>
    <t>Jermyn Street Real Estate Fund IV LP,  signed the new agreement to submit the amended Special Zoning and Spatial Plan (ESHADA) for the development of the “Astir Palace Vouliagmeni SA”. The agreement had the same price of € 400 million.</t>
  </si>
  <si>
    <t>http://www.hradf.com/en/news/20160103-pr-astir-vouliagmenis</t>
  </si>
  <si>
    <t>http://www.hradf.com/en/news/20151125-hradf-press-release</t>
  </si>
  <si>
    <t>The Hellenic Republic Asset Development Fund (HRADF) announced the completion of the concession process for granting the 20-year exclusive license to organize and conduct horse races mutual betting to “Horse Races S.A.”, a 100% subsidiary of “OPAP Investments Ltd” (parent company OPAP, Reuters: OPAR.AT).</t>
  </si>
  <si>
    <t>Gaming Sector</t>
  </si>
  <si>
    <t>HORSE RACES</t>
  </si>
  <si>
    <t>SPSR.AT</t>
  </si>
  <si>
    <t>Action in the context of Sarantis Group's strategic growth plan.</t>
  </si>
  <si>
    <t>Consumer Products</t>
  </si>
  <si>
    <t>FLXR.AT</t>
  </si>
  <si>
    <t>n/a stands for non available or non applicable</t>
  </si>
  <si>
    <t>NOTE:</t>
  </si>
  <si>
    <t>The Extraordinary General Meeting approved the issuance of a 3-year common bond, with 3% coupon, for an amount of up to EUR 2.3 million.</t>
  </si>
  <si>
    <t>NBG (NATIONAL BANK OF GREECE)</t>
  </si>
  <si>
    <t>NBGR.AT</t>
  </si>
  <si>
    <t>Energy (RES)</t>
  </si>
  <si>
    <t>Food</t>
  </si>
  <si>
    <t>IT Retailer</t>
  </si>
  <si>
    <t>IT Software &amp; Hardware, Platforms</t>
  </si>
  <si>
    <t>Wood - Timber</t>
  </si>
  <si>
    <t>Jewelery, Watches, Accessories</t>
  </si>
  <si>
    <t>Plastics</t>
  </si>
  <si>
    <t>Electric Energy Production &amp; Trade</t>
  </si>
  <si>
    <t>Flexible Plastics</t>
  </si>
  <si>
    <t>BANK RECAPITALIZATION (CONVERTIBLE BOND LOAN)</t>
  </si>
  <si>
    <t>http://www.euro2day.gr/market_announcements/announcements/article-market-announcement/1383025/ete-oloklhrothhke-h-amk.html</t>
  </si>
  <si>
    <t>Convertible bond loan (CoCos) covered by EFSF.</t>
  </si>
  <si>
    <t>ACBR.AT</t>
  </si>
  <si>
    <t>Specifically: EUR 457.45 million and EUR 299.96 million  via offering of shares internationally and domestically (respectively), EUR 694.91 million from liability management (LME), EUR 63.59 million via contribution in kind, and EUR 676.46 via contribution from EFSF.</t>
  </si>
  <si>
    <t>http://www.euro2day.gr/market_announcements/announcements/article-market-announcement/1379072/alpha-bank-ypsos-metohikoy-kefalaioy.html</t>
  </si>
  <si>
    <t>http://www.euro2day.gr/market_announcements/announcements/article-market-announcement/1381191/peiraios-kalyfthhke-h-amk.html</t>
  </si>
  <si>
    <t>Specifically: EUR 1,340 million via private placement to investors, EUR 581.65 million  via liability management (LME) and EUR 680 million via contribution from EFSF.</t>
  </si>
  <si>
    <t>http://www.euro2day.gr/market_announcements/announcements/article-market-announcement/1378539/eurobank-h-katanomh-ton-neon-metohon.html</t>
  </si>
  <si>
    <t>November 23</t>
  </si>
  <si>
    <t>EURBR.AT</t>
  </si>
  <si>
    <t>Specifically: EUR 1,621.15 million via public offering to investors, and EUR 417.77 million from liability management (LME).</t>
  </si>
  <si>
    <t>Specifically: EUR 1,552.17 million via private placement to investors and EUR 1,010.83 million from liability management (LME).</t>
  </si>
  <si>
    <t>Debt repayment and capital needs</t>
  </si>
  <si>
    <t>Telecommunications</t>
  </si>
  <si>
    <t>OTER.AT</t>
  </si>
  <si>
    <t>With the closing of the book building process, OTE (Hellenic Telecommunications Organization) collected EUR 350 million, based on a coupon of 4.375% (4-year bond).</t>
  </si>
  <si>
    <t>The bank entered into an agreement with a strategic (domestic institutional investor) investor and collected almost half of its recapitalization needs.</t>
  </si>
  <si>
    <t>Fairfax Financial Holdings held 16.88% of Eurobank's share capital on December 4, 2015.</t>
  </si>
  <si>
    <t>ELNR.AT</t>
  </si>
  <si>
    <t>Acquisition of shares due to capitalization of debt</t>
  </si>
  <si>
    <t>Aquaculture</t>
  </si>
  <si>
    <t>Following a share capital increase and capitalization of debt of Nireus, Piraeus Bank held 33.10% of the share capital of Nireus on December 2, 2015.</t>
  </si>
  <si>
    <t>Marmara Endustriyel Kimyevi</t>
  </si>
  <si>
    <t>Chemicals</t>
  </si>
  <si>
    <t>Not Applicable</t>
  </si>
  <si>
    <t>ABKK.KW</t>
  </si>
  <si>
    <t>Strategic expansion</t>
  </si>
  <si>
    <t>CAPITAL USE /</t>
  </si>
  <si>
    <t>REASONING OF</t>
  </si>
  <si>
    <t>THE DEAL</t>
  </si>
  <si>
    <t>Sale of non-core assets by Piraeus Bank</t>
  </si>
  <si>
    <t>Packaging Materials and Solutions</t>
  </si>
  <si>
    <t>Investment made to facilitate target company's expansion</t>
  </si>
  <si>
    <t>The fund acquired a strategic minority interest in Atlas Tapes for EUR 7 million.</t>
  </si>
  <si>
    <t>Beverages</t>
  </si>
  <si>
    <t>CCHBF.PK</t>
  </si>
  <si>
    <t>Coca-Cola Hellenic (CCH) assigned OTE [Reuters: OTER.AT] with the installation and operation of the former's data center in Greece, servicing more than 36,000 employees of CCH.</t>
  </si>
  <si>
    <t>FINR.AT</t>
  </si>
  <si>
    <t>HIS.AT</t>
  </si>
  <si>
    <t>EBZ (HELLENIC SUGAR INDUSTRY)</t>
  </si>
  <si>
    <t>Mobile Telecoms</t>
  </si>
  <si>
    <t>Intangible assets acquisition</t>
  </si>
  <si>
    <t>Play, a mobile company active in Poland and member of Olympia Group belonging to the interests of Panos Germanos, acquired operating 4G licenses in the Polish telecom market.</t>
  </si>
  <si>
    <t>Music products retailer</t>
  </si>
  <si>
    <t>The Annual Shareholders' Meeting of Philippos Nakas approved the return of capital in cash to shareholders, amounting to EUR 0.07 per share.</t>
  </si>
  <si>
    <t>Sugar Production</t>
  </si>
  <si>
    <t xml:space="preserve">The Extraordinary General Meeting approved a share capital increase by up to EUR 36.4 million via a preemptive rights issue. </t>
  </si>
  <si>
    <t>RODOPI</t>
  </si>
  <si>
    <t>Dairy Products</t>
  </si>
  <si>
    <t>Generation of synergies and expansion</t>
  </si>
  <si>
    <t>OLYMPUS</t>
  </si>
  <si>
    <t>According to press reports, Olympus Dairy Products was close to a merger with its subsidiary Rodopi.</t>
  </si>
  <si>
    <t>Coastal Shipping</t>
  </si>
  <si>
    <t>FISCAL YEAR  2016</t>
  </si>
  <si>
    <t>FISCAL YEAR  2015</t>
  </si>
  <si>
    <t xml:space="preserve">The Annual Shareholders' Meeting of the company approved a share capital increase by up to EUR 25.5 million via a preemptive rights issue. </t>
  </si>
  <si>
    <t>PAPADOPOULOS E. J.</t>
  </si>
  <si>
    <t>Capital needs, debt repayment</t>
  </si>
  <si>
    <t>According to press reports, the company was expected to issue a new bond loan of up to EUR 25 million.</t>
  </si>
  <si>
    <t>http://www.euro2day.gr/market_announcements/assemblies/article-market-announcement/1347282/ekter-apofaseis-gs.html</t>
  </si>
  <si>
    <t>EKTR.AT</t>
  </si>
  <si>
    <t>July 8</t>
  </si>
  <si>
    <t>Approval by 1st Repeated Ordinary General Meeting of a share capital return of EUR 0.04 per share.</t>
  </si>
  <si>
    <t>Biotechnology - Pharmaceuticals</t>
  </si>
  <si>
    <t>Strategic Investment</t>
  </si>
  <si>
    <t>http://www.naftemporiki.gr/finance/story/961171/big-deal-ano-ton-200-ekat-tis-pharmathen</t>
  </si>
  <si>
    <t>BC PARTNERS INVESTMENT FUND</t>
  </si>
  <si>
    <t>According to press reports, BC Partners, an investment fund based in London, was in talks to acquire a majority stake in Pharmathen, a pharmaceutical company based in Greece. The deal was finally made.</t>
  </si>
  <si>
    <t>VAL.AT</t>
  </si>
  <si>
    <t>Aluminum Products Manufacturing</t>
  </si>
  <si>
    <t>The company announced the issuance of a bond loan, of EUR 5 million, undertaken by Alpha Bank [Reuters: ACBR.AT] with a duration of 55 months.</t>
  </si>
  <si>
    <t>XAKO.AT</t>
  </si>
  <si>
    <t>Copper and Aluminum Products Manufacturing</t>
  </si>
  <si>
    <t>The company announced the issuance of a bond loan, of EUR 13 million, undertaken by Alpha Bank [Reuters: ACBR.AT] with a duration of 54 months.</t>
  </si>
  <si>
    <t>SALE OF BUSINESS UNIT</t>
  </si>
  <si>
    <t>Glass Products Manufacturing</t>
  </si>
  <si>
    <t>Agreement</t>
  </si>
  <si>
    <t>GZ INDUSTRIES LIMITED</t>
  </si>
  <si>
    <t>GZ Industries, West Africa's leading aluminum can manufacturer was to acquire the glass business unit of Frigoglass for a consideration of USD 225 million [Reuters: FRIR.AT].</t>
  </si>
  <si>
    <t>ABK (Al Ahli Bank of Kuwait) acquired Piraeus Bank Egypt (subsidiary of Piraeus Bank, Reuters: BOPR:AT) for USD 150 million approximately (representing 1.5x the acquired company's book value).</t>
  </si>
  <si>
    <t>Al Ahli Bank, based in Kuwait, agreed to acquire Piraeus Bank Egypt from Piraeus Bank [Reuters: BOPR.AT] for a total consideration of EUR 150 million.</t>
  </si>
  <si>
    <t>ERCR.AT</t>
  </si>
  <si>
    <t>WW Investments LLC acquired a new block of shares of Euroconsultants via the Athens Stock Exchange bringing its total equity stake to 11.093%.</t>
  </si>
  <si>
    <t>The Annual Shareholders' Meeting approved the return of capital to shareholders amounting to EUR 0.04 per share or EUR 1.05 million.</t>
  </si>
  <si>
    <t>ASCR.AT</t>
  </si>
  <si>
    <t>HRMR.AT</t>
  </si>
  <si>
    <t>Increase of equity stake, from 9.65% to 14.85%, due to conversion of bonds into shares.</t>
  </si>
  <si>
    <t>OLYMPIC BREWERY</t>
  </si>
  <si>
    <t>Beer Industry</t>
  </si>
  <si>
    <t>Olympic Brewery resulted from the merger between Olympic Brewery and Mythos Brewery. Carlsberg Group participates with 51% in the new entity.</t>
  </si>
  <si>
    <t>Industry consolidation corporate action</t>
  </si>
  <si>
    <t>MYTHOS BREWERY</t>
  </si>
  <si>
    <t>DRY SHIPS INC.</t>
  </si>
  <si>
    <t>NASDAQ:DRYS</t>
  </si>
  <si>
    <t>Marine Transportation</t>
  </si>
  <si>
    <t>OCEAN RING UDW INC.</t>
  </si>
  <si>
    <t>http://www.offshoreenergytoday.com/dryships-buys-nautilus-offshore-services/</t>
  </si>
  <si>
    <t>GRINCO HOLDINGS</t>
  </si>
  <si>
    <t>Food &amp; Beverage</t>
  </si>
  <si>
    <t>Geographic expansion</t>
  </si>
  <si>
    <t>Loulis Mills announced that Grinco Holdings would invest EUR 1 mn in Indian market.</t>
  </si>
  <si>
    <t>DEALS &amp; CORPORATE ACTIONS RELATED TO THE GREEK MARKET</t>
  </si>
  <si>
    <t>http://af.reuters.com/article/commoditiesNews/idAFFWN14O00720160104</t>
  </si>
  <si>
    <t>COCA-COLA HBC</t>
  </si>
  <si>
    <t>CCH.L</t>
  </si>
  <si>
    <t>NEPTUNO VANSENYS</t>
  </si>
  <si>
    <t>http://www.baltic-course.com/eng/markets_and_companies/?doc=114717</t>
  </si>
  <si>
    <t>Coca-Cola HBC Lietuva, a Lithuanian company that is part of Coca-Cola Hellenic Bottling Company, agreed to acquire Neptuno Vandenys, one of Lithuania’s largest mineral water producers.</t>
  </si>
  <si>
    <t>Sarantis Polska member of Gr. Sarantis Group acquired 70% of Sarantis Polska for a total consideration of EUR 4.5 million plus EUR of 0.35 million of net debt.</t>
  </si>
  <si>
    <t>December 16</t>
  </si>
  <si>
    <t>http://foodbusiness.gr/sthn-hqf-perase-to6749-tvn-metoxvn-thw-bis/</t>
  </si>
  <si>
    <t>HELLENIC QUALITY FOODS</t>
  </si>
  <si>
    <t>IOFIL</t>
  </si>
  <si>
    <t>The merger between Hellenic Quality Foods (HQF) and Iofil was successfully completed. HQF became the majority shareholder by 67.49% of VIS [Reuters: VISR.AT] belonging to the interests of Philippou family.</t>
  </si>
  <si>
    <t>Intra-group consolidation</t>
  </si>
  <si>
    <t>http://www.alumil.com/gr/ependutes/etairikes-anakoinoseis/selida-etairikon-anakoinoseon/?rid=161</t>
  </si>
  <si>
    <t>ALUMIL YU INDUSTRY</t>
  </si>
  <si>
    <t>SYNTHETIC MATERIALS</t>
  </si>
  <si>
    <t>Metals &amp; Mining</t>
  </si>
  <si>
    <t>Alumil Yu Industry, subsidiary of Alumil Group [Reuters: ALMR.AT], acquired 41.32% of Synthetic Materials. The acquisition was used for the participation in kind in the share capital increase of subsidiary company LMG European Technologies.</t>
  </si>
  <si>
    <t>Share capital increase</t>
  </si>
  <si>
    <t>http://athexgroup.gr/documents/10180/4243339/188_13544_2015_English_2.pdf/034e6412-d781-4382-982f-b49aea18c73e</t>
  </si>
  <si>
    <t>HORIZON GROWTH FUND NV</t>
  </si>
  <si>
    <t>FOURLIS HOLDINGS</t>
  </si>
  <si>
    <t xml:space="preserve">On 11th December, 2015, Horizon Growth Fund N.V. was the owner of 2,571,522 shares and voting rights of Fourlis Holdings or 5.04% of the shareholders equity. </t>
  </si>
  <si>
    <t>http://www.qalaaholdings.com/newsroom/news-releases/312</t>
  </si>
  <si>
    <t>EGP</t>
  </si>
  <si>
    <t>Qalaa Holdings [CCAP.CA on the Egyptian Exchange], an African leader in infrastructure and industry, announced  that its business unit Gozour has signed a sale and purchase agreement - with Saudi Arabia’s Olayan Financing Company and its subsidiaries - for the sale of 100% of confectioner Rashidi El-Mizan, for a total consideration (equity value) of EGP 518 million.</t>
  </si>
  <si>
    <t>OLAYAN FINANCING COMPANY</t>
  </si>
  <si>
    <t>RASHIDI EL MIZAN</t>
  </si>
  <si>
    <t>Deleveraging strategy</t>
  </si>
  <si>
    <t>http://www.endeavor.org/in-the-news/greeces-hellas-direct-raises-new-round-of-funding-with-participation-from-endeavor-catalyst/</t>
  </si>
  <si>
    <t>February 17</t>
  </si>
  <si>
    <t>Expansion strategy</t>
  </si>
  <si>
    <t>INSTITUTIONAL INVESTMENT</t>
  </si>
  <si>
    <t>THIRD POINT HELLENIC RECOVERY FUND</t>
  </si>
  <si>
    <t>HELLAS DIRECT</t>
  </si>
  <si>
    <t xml:space="preserve">Completion of an institutional investment round </t>
  </si>
  <si>
    <t xml:space="preserve">The Greece-based Hellas Direct, a direct-to-consumer online insurance company, announced the completion of an institutional investment round led by Third Point LLC’s affiliate, the Third Point Hellenic Recovery Fund. </t>
  </si>
  <si>
    <t>http://endeavor.org.gr/en/presscoverage/the-standard-lorem-ipsum-passage-used-since-the-1500s/</t>
  </si>
  <si>
    <t>HotelBrain, a Greek hotel management company, reached an agreement with the investment fund SouthBridge Europe. The Luxembourg-based fund will invest €3 million.</t>
  </si>
  <si>
    <t>SOUTHBRIDGE EUROPE</t>
  </si>
  <si>
    <t>HOTELBRAIN</t>
  </si>
  <si>
    <t>http://endeavor.org.gr/latest-news/%CF%84%CE%BF-25-%CF%84%CE%B7%CF%82-green-cola-%CE%B1%CF%80%CE%BF%CE%BA%CF%84%CE%AC-%CE%BF-%CE%B3%CE%B9%CE%AC%CE%BD%CE%BD%CE%B7%CF%82-%CF%87%CE%AE%CF%84%CE%BF%CF%82/</t>
  </si>
  <si>
    <t>GREEN COLA HELLAS - EPAP</t>
  </si>
  <si>
    <t>GIANNIS HITOS (INVESTOR)</t>
  </si>
  <si>
    <t>June 3</t>
  </si>
  <si>
    <t>Giannis Hitos, a Greek entrepreneur, acquired 25% of EPAP which belongs to Green Cola Hellas.</t>
  </si>
  <si>
    <t>http://www.capital.gr/story/3031874</t>
  </si>
  <si>
    <t>EXERCISE OF PUT OPTION</t>
  </si>
  <si>
    <t>LESR.AT</t>
  </si>
  <si>
    <t>SUN CHMEICAL DELTA BV</t>
  </si>
  <si>
    <t>SUN CHEMICAL HOLDING</t>
  </si>
  <si>
    <t>Inks &amp; Paint Sector</t>
  </si>
  <si>
    <t>http://www.euro2day.gr/news/enterprises/article/1360304/intertech-thn-polhsh-ths-kb-impuls-enekrine-h.html</t>
  </si>
  <si>
    <t>August 14</t>
  </si>
  <si>
    <t>KB IMPULS HELLAS</t>
  </si>
  <si>
    <t>CONTINENTAL INVESTMENT</t>
  </si>
  <si>
    <t>Intertech [Reuters: ITTR.AT] sold its participation in KB Impuls Hellas to Continental Investment SA for 0.4 million euros, representing 23,160 shares of 29.35 euros each.</t>
  </si>
  <si>
    <t>Wholesale of Electronics</t>
  </si>
  <si>
    <t>Interwood - Xylemporia [Reuters: XYLR.AT] announced the sale of its indirect subsidiary Eltop Serbia.</t>
  </si>
  <si>
    <t>Nireus [Reuters: NIRR.AT] agreed to sell its subsidiaries in Turkey for a consideration in cash.</t>
  </si>
  <si>
    <t>NIREUS' Subsidiaries</t>
  </si>
  <si>
    <t>http://www.naftemporiki.gr/finance/story/954332/ge-dimitrioy-aee-oloklirosi-polisis-metoxon-tis-delonghi-kenwood-emporia-ilektrikon-eidon-ae</t>
  </si>
  <si>
    <t>May 19</t>
  </si>
  <si>
    <t>DE' LONGHI KENWOOD</t>
  </si>
  <si>
    <t>DE' LONGHI APPLIANCES</t>
  </si>
  <si>
    <t>Electric Appliances &amp; Electronics</t>
  </si>
  <si>
    <t>Sale of assets</t>
  </si>
  <si>
    <t>http://www.sofokleousin.gr/mobile/archives/220795.html</t>
  </si>
  <si>
    <t>SALE OF SHIP</t>
  </si>
  <si>
    <t>Gortynia Shipping, which is subsidiary of Tropea Holdings (listed on Athens Exchange) sold a ship (under the name "Stavros P") to a Hong Kong based company for a total consideration of USD 4 million.</t>
  </si>
  <si>
    <t>Ship Asset</t>
  </si>
  <si>
    <t>Marine Shipping</t>
  </si>
  <si>
    <t>ALCO DEUTSCHLAND</t>
  </si>
  <si>
    <t>Aluminum Sector</t>
  </si>
  <si>
    <t>http://www.euro2day.gr/news/enterprises/article/1362194/alco-polhsh-toy-8-ths-alco-deutschland-enanti-86.html</t>
  </si>
  <si>
    <t>Alco Hellas Aluminium Industrial and Trading Co SA [Reuters: ALHr.AT] approved the sale of its equity stake in Alco Deutschland.</t>
  </si>
  <si>
    <t>http://www.euro2day.gr/news/enterprises/article/1395864/ete-ekleise-h-polhsh-ths-nbgi.html</t>
  </si>
  <si>
    <t>February 2</t>
  </si>
  <si>
    <t>NBGI</t>
  </si>
  <si>
    <t>January 20</t>
  </si>
  <si>
    <t>http://www.euro2day.gr/news/enterprises/article/1392559/lamda-sta-36-ekat-to-timhma-gia-thn-exagora-to.html</t>
  </si>
  <si>
    <t>January 4</t>
  </si>
  <si>
    <t>http://www.euro2day.gr/news/enterprises/article/1389080/pangaia-sto-3266-to-pososto-ths-ete-meta-th.html</t>
  </si>
  <si>
    <t>January 7</t>
  </si>
  <si>
    <t>PANGAIA</t>
  </si>
  <si>
    <t>http://www.euro2day.gr/news/enterprises/article/1388643/tessera-ploia-poyla-h-ellhnikh-star-bulk-carriers.html</t>
  </si>
  <si>
    <t>Assets of STAR BULK CARRIERS</t>
  </si>
  <si>
    <t>http://www.euro2day.gr/news/enterprises/article/1388473/beropoylos-enesh-refstothtas-ano-ton-15-ekat-a.html</t>
  </si>
  <si>
    <t>COMPANY / ASSETS</t>
  </si>
  <si>
    <t>http://www.euro2day.gr/news/enterprises/article/1388350/dhmhtrioy-sto-405-to-epitokio-ths-v-seiras-toy.html</t>
  </si>
  <si>
    <t>GED (G. E. DIMITRIOU)</t>
  </si>
  <si>
    <t>http://www.hradf.com/en/news/20160120-pr-improved</t>
  </si>
  <si>
    <t>http://www.hradf.com/en/news/20150826-press-release-desfa</t>
  </si>
  <si>
    <t>August 26</t>
  </si>
  <si>
    <t>SOCAR</t>
  </si>
  <si>
    <t>DESFA</t>
  </si>
  <si>
    <t>http://www.hradf.com/en/news/20150424-press-release-horsebetting</t>
  </si>
  <si>
    <t>April 24</t>
  </si>
  <si>
    <t>September 18</t>
  </si>
  <si>
    <t>http://raycap.com/raycap-expands-product-line-and-offerings-with-acquisition-of-iskra-zascite/</t>
  </si>
  <si>
    <t>October 16</t>
  </si>
  <si>
    <t>RAYCAP</t>
  </si>
  <si>
    <t>ISKRA ZASCITE</t>
  </si>
  <si>
    <t>October 23</t>
  </si>
  <si>
    <t>http://www.businessnews.gr/article/22197/symfonia-veropoyloy-metro</t>
  </si>
  <si>
    <t>Super Market Chains</t>
  </si>
  <si>
    <t>VEROPOULOS BROTHERS</t>
  </si>
  <si>
    <t>http://www.euro2day.gr/news/enterprises/article/1315978/sklaveniths-prosymfono-gia-thn-exagora-ths.html</t>
  </si>
  <si>
    <t>March 21</t>
  </si>
  <si>
    <t>J &amp; S SKLAVENITIS</t>
  </si>
  <si>
    <t>http://www.morningstar.co.uk/uk/news/AN_1444809609972255600/ds-smith-buys-cukurova-groups-greek-corrugated-packaging-business.aspx</t>
  </si>
  <si>
    <t>October 15</t>
  </si>
  <si>
    <t>Paper and Forest Products</t>
  </si>
  <si>
    <t>http://www.sidma.gr/files/deltia_tupou/2015/14102015_DT_EN.pdf</t>
  </si>
  <si>
    <t>October 14</t>
  </si>
  <si>
    <t>http://www.reuters.com/article/idUSFWN0X408C20150407</t>
  </si>
  <si>
    <t>April 7</t>
  </si>
  <si>
    <t>DIVESTITURE</t>
  </si>
  <si>
    <t>http://www.capital.gr/story/2244571</t>
  </si>
  <si>
    <t>Financials</t>
  </si>
  <si>
    <t>http://www.euro2day.gr/news/enterprises/article/1356457/opap-exagorase-to-ypoloipo-10-ths-payzone-hellas.html</t>
  </si>
  <si>
    <t>August 25</t>
  </si>
  <si>
    <t>OPAP</t>
  </si>
  <si>
    <t>PAYZONE HELLAS</t>
  </si>
  <si>
    <t>July 20</t>
  </si>
  <si>
    <t>http://www.ekathimerini.com/199732/article/ekathimerini/business/credit-agricole-sells-greek-life-insurance-unit-to-cement-exit</t>
  </si>
  <si>
    <t>CREDIT AGRICOLE LIFE INSURANCE</t>
  </si>
  <si>
    <t>http://www.reuters.com/finance/stocks/FINBN.IS/key-developments/article/3245289</t>
  </si>
  <si>
    <t>FINANSBANK AS</t>
  </si>
  <si>
    <t>PSA FINANSMAN</t>
  </si>
  <si>
    <t>TRY</t>
  </si>
  <si>
    <t>July 15</t>
  </si>
  <si>
    <t>https://www.alpha.gr/files/deltia_typou/PRESS_RELEASE_EN_17072015.pdf</t>
  </si>
  <si>
    <t>July 17</t>
  </si>
  <si>
    <t>ALPHA BANK BULGARIAN BRANCHES</t>
  </si>
  <si>
    <t>EUROBANK BULGARIA AD</t>
  </si>
  <si>
    <t>July 13</t>
  </si>
  <si>
    <t>http://www.maritimeprofessional.com/news/exit-greek-shipping-portfolio-274447</t>
  </si>
  <si>
    <t>ROYAL BANK OF SCOTLAND GROUP - GREEK SHIPPING FINANCE BUSINESS</t>
  </si>
  <si>
    <t>http://www.euro2day.gr/news/enterprises/article/1344764/kleemann-exagora-posostoy-80-se-etairia-ths.html</t>
  </si>
  <si>
    <t>June 29</t>
  </si>
  <si>
    <t>AUD</t>
  </si>
  <si>
    <t>KLEEMANN LIFTS UK LTD</t>
  </si>
  <si>
    <t>April 30</t>
  </si>
  <si>
    <t>http://www.innovategaming.com/e51760</t>
  </si>
  <si>
    <t>ATHENS TECHNOLOGY CENTER</t>
  </si>
  <si>
    <t>October 29</t>
  </si>
  <si>
    <t>http://www.prnewswire.com/news-releases/pyxis-tankers-inc-pxs-completed-merger-with-looksmart-ltd-look-and-has-commenced-trading-under-symbol-pxs-on-the-nasdaq-capital-market-300169142.html</t>
  </si>
  <si>
    <t>April 17</t>
  </si>
  <si>
    <t>http://www.euro2day.gr/news/economy/article/1325060/sthn-trapeza-peiraios-to-kalo-kommati-ths.html</t>
  </si>
  <si>
    <t>http://www.emea.gr/%CF%83%CE%BA%CE%BB%CE%B1%CE%B2%CE%B5%CE%BD%CE%AF%CF%84%CE%B7%CF%82-%CE%BA%CE%B1%CE%B9-%CE%BC%CE%B1%CF%81%CE%B9%CE%BD%CF%8C%CF%80%CE%BF%CF%85%CE%BB%CE%BF%CF%82-%CE%B1%CE%BB%CE%BB%CE%AC%CE%B6%CE%BF/473313?utm_source=newsletter&amp;utm_medium=email&amp;utm_campaign=emea_02_12x02x2016</t>
  </si>
  <si>
    <t>SKLAVENITIS</t>
  </si>
  <si>
    <t>http://www.dentsuaegisnetwork.com/media/dentsu-aegis-network-news/2015/2015-03-11</t>
  </si>
  <si>
    <t>March 11</t>
  </si>
  <si>
    <t>November 30</t>
  </si>
  <si>
    <t>http://navios-mlp.irwebpage.com/news_display.html?relid=2015-01-05</t>
  </si>
  <si>
    <t>http://www.quest.gr/announcement/cardlink</t>
  </si>
  <si>
    <t>PIRAEUS PORT AUTHORITY</t>
  </si>
  <si>
    <t>COSCO Holdings submitted a binding offer to the Greek authorities for the acquisition of 67% of Piraeus Port Authority (OLP) listed on the Athens Exchange.</t>
  </si>
  <si>
    <t>NBG</t>
  </si>
  <si>
    <t>NBGr.AT</t>
  </si>
  <si>
    <t>PANGr.AT</t>
  </si>
  <si>
    <t>SBLK.OQ</t>
  </si>
  <si>
    <t>Star Bulk Carriers (listed on Nasdaq) signed the sale of four Capesize vessels under construction in China - will be delivered at Q1 and Q2 2016-  for a total consideration of USD 148 million.</t>
  </si>
  <si>
    <t>PYXIS TANKERS</t>
  </si>
  <si>
    <t>PXS.OQ</t>
  </si>
  <si>
    <t>LOOKSMART</t>
  </si>
  <si>
    <t>NASDAQ:LOOK</t>
  </si>
  <si>
    <t>Maritime Transportation</t>
  </si>
  <si>
    <t>Following the completed merger with Looksmart (stock reverse split), Pyxis common stock was approved to be listed on the NASDAQ.</t>
  </si>
  <si>
    <t>SMDS.L</t>
  </si>
  <si>
    <t>CUKUROVA GROUP</t>
  </si>
  <si>
    <t>SIDMA</t>
  </si>
  <si>
    <t>PANELCO</t>
  </si>
  <si>
    <t>February 19</t>
  </si>
  <si>
    <t>http://www.capital.gr/epixeiriseis/3105214/-telos-epoxis-gia-ti-beropoulos-meta-apo-43-xronia</t>
  </si>
  <si>
    <t>STRATEGIC PARTNERSHIP</t>
  </si>
  <si>
    <t>CARREFOUR MARINOPOULOS</t>
  </si>
  <si>
    <t>SALE OF ASSETS</t>
  </si>
  <si>
    <t>DEUTSCHE BANK PRIVATE EQUITY / GOLDMAN SACHS ASSET MANAGEMENT</t>
  </si>
  <si>
    <t xml:space="preserve">DBKGn.DE /GS.N  </t>
  </si>
  <si>
    <t>February 26</t>
  </si>
  <si>
    <t>http://www.euro2day.gr/market_announcements/announcements/article-market-announcement/1402165/frigoglass-lysh-symfonias-polhshs-kladoy.html</t>
  </si>
  <si>
    <t>CANCELLATION OF SALE OF BUSINESS UNIT</t>
  </si>
  <si>
    <t>LAMDA DEVELPOMENT</t>
  </si>
  <si>
    <t>LMDr.AT</t>
  </si>
  <si>
    <t>Real Estate</t>
  </si>
  <si>
    <t>SYNDICATED LOAN</t>
  </si>
  <si>
    <t xml:space="preserve">VEROPOULOS </t>
  </si>
  <si>
    <t>Capital Needs</t>
  </si>
  <si>
    <t>CONVERTIBLE BOND</t>
  </si>
  <si>
    <t>TASr.AT</t>
  </si>
  <si>
    <t>DENTSU AEGIS NETWORK</t>
  </si>
  <si>
    <t>4324.T</t>
  </si>
  <si>
    <t>MINDWORKS</t>
  </si>
  <si>
    <t>Digital Agency</t>
  </si>
  <si>
    <t>Mindworks, a business unit of Atcom and Internet Multimedia S.A., was acquired by Dentsu Aegis Network. The acquired company will operate under the name Isobar-iProspect Advertising Services S.A.</t>
  </si>
  <si>
    <t>Raycap acquired Iskra Zascite, a surge protection manufacturer and innovator in Slovenia.</t>
  </si>
  <si>
    <t>Energy (natural gas)</t>
  </si>
  <si>
    <t>OPAR.AT</t>
  </si>
  <si>
    <t xml:space="preserve">SALE OF SUBSIDIARY      </t>
  </si>
  <si>
    <t>DIAKINISIS LOGISTICS SERVICES LTD</t>
  </si>
  <si>
    <t>Logistics</t>
  </si>
  <si>
    <t>April 6</t>
  </si>
  <si>
    <t>http://www.naftemporiki.gr/finance/story/1091447/elgeka-polisi-tou-60-tis-diakinisis-logistics-services</t>
  </si>
  <si>
    <t>Elgeka Ltd, subsidiary of Elgeka Trade Distributions Representations Industry SA [Reuters: ELGr.AT], sold 60% stake of Diakinisis Logistics Services Ltd for a total consideration of EUR 0.32 million.</t>
  </si>
  <si>
    <t>April 8</t>
  </si>
  <si>
    <t>JUMBO S.A.</t>
  </si>
  <si>
    <t>BABr.AT</t>
  </si>
  <si>
    <t>TANOSIRIAN S.A.</t>
  </si>
  <si>
    <t>Consumer Goods</t>
  </si>
  <si>
    <t>http://www.naftemporiki.gr/finance/story/1090782/egkrithike-to-sxedio-sugxoneusis-ton-Jumbo-tanosirian</t>
  </si>
  <si>
    <t>Jumbo S.A. and Tanosirian S.A., which is a non-productive firm and possesses 26.72%% stake of Jumbo shares, agreed to merge via the absorption of the latter by the former.</t>
  </si>
  <si>
    <t>BILOT</t>
  </si>
  <si>
    <t>EUROBET</t>
  </si>
  <si>
    <t>Strategic Expansion</t>
  </si>
  <si>
    <t>http://www.naftemporiki.gr/finance/story/1090765/intralot-eksagorazei-to-49-tis-boulgarikis-eurobet</t>
  </si>
  <si>
    <t>Bilot, subsidiary in Bulgaria of Intralot Integrated Lottery Systems &amp; Services SA [Reuters: INLr.AT], acquired 49% stake of Eurobet. The deal was expected to complete in June, 2016 .</t>
  </si>
  <si>
    <t>SELONDA AGRICULTURE S.A.</t>
  </si>
  <si>
    <t>SELr.AT</t>
  </si>
  <si>
    <t xml:space="preserve">The Extraordinary General Meeting decided the issuance of a 30 million bond. </t>
  </si>
  <si>
    <t>April 4</t>
  </si>
  <si>
    <t>http://www.naftemporiki.gr/finance/story/1089836/omologiako-daneio-30-ekat-euro-ekdidei-i-ixthuotrofeia-selonta-ae</t>
  </si>
  <si>
    <t>PAPHARM S.A. &amp; VIANEX S.A.</t>
  </si>
  <si>
    <t> ASTRA MEDICAL HELLAS SUPERFOODS TM</t>
  </si>
  <si>
    <t>March 16</t>
  </si>
  <si>
    <t>http://www.naftemporiki.gr/finance/story/1080502/eksagora-tis-superfoods-apo-pafarm-kai-bianeks</t>
  </si>
  <si>
    <t>Papharm S.A. and Vianex S.A. acquired 50% stake each of Superfoods for a total consideration of EUR 6 million in order to expand their business activities in this sector.</t>
  </si>
  <si>
    <t>The Extraordinary General Meeting approved the issuance of a bond, the terms of which will be decided by the Board of Directors.</t>
  </si>
  <si>
    <t>http://www.naftemporiki.gr/finance/story/1080394/omologiako-daneio-930000-euro-apo-ti-ge-dimitriou</t>
  </si>
  <si>
    <t>MARINOPOULOS S.A.</t>
  </si>
  <si>
    <t xml:space="preserve">This loan will be granted in two phases, one immediately followed by the next with three months gap at most. Furthermore, the company's debt obligations will be restructured on a long term basis. </t>
  </si>
  <si>
    <t>http://www.naftemporiki.gr/finance/story/1078922/sumfonia-tis-marinopoulos-gia-xrimatodotisi-apo-tis-tesseris-sustimikes-trapezes</t>
  </si>
  <si>
    <t>COCA-COLA HBC AG</t>
  </si>
  <si>
    <t> Coca‑Cola HBC AG announced the settlement of an issue of EUR 600 million principal amount fixed-rate notes with a coupon of 1.875% due 11 November 2024 (the “New Notes”), issued by its subsidiary Coca‑Cola HBC Finance B.V. (the “Issuer”) under the Issuer’s €3 billion Euro Medium Term Note Program.</t>
  </si>
  <si>
    <t>March 10</t>
  </si>
  <si>
    <t>http://coca-colahellenic.com/media/2514/cchbc-settlement-of-new-issue-of-notes-10-mar-2016.pdf</t>
  </si>
  <si>
    <t>SELONDA AQUACULTURE  S.A.</t>
  </si>
  <si>
    <t>DIAS AQUACULTURE S.A.</t>
  </si>
  <si>
    <t>DIXr.AT</t>
  </si>
  <si>
    <t>Reclamation of business entity</t>
  </si>
  <si>
    <t>March 2</t>
  </si>
  <si>
    <t>http://www.capital.gr/epixeiriseis/3108617/prasino-fos-sto-deal-dias-selonta-apo-to-dikastirio</t>
  </si>
  <si>
    <t>The Greek legal authorities approved the purge of the Dias S.A.. Selonda S.A. will acquire 69€ million of Dias’ assets and 29.6€ million of Dias’ liabilities.</t>
  </si>
  <si>
    <t>ALPHA BANK BULGARIA</t>
  </si>
  <si>
    <t>Operations restructuring</t>
  </si>
  <si>
    <t>March 1</t>
  </si>
  <si>
    <t>http://www.naftemporiki.gr/finance/story/1072914/oloklirothike-to-deal-alpha-bank-eurobank-gia-to-katastima-sti-boulgaria</t>
  </si>
  <si>
    <t>The deal between Alpha Bank [Reuters: ACBr.AT] and Eurobank Ergasias S.A. [Reuters: EURBr.AT] regarding the acquisition of Alpha Bank’s Branch in Bulgaria by Eurobank Bulgaria AD was officially realized.</t>
  </si>
  <si>
    <t>INCREASE OF EQUITY STAKE</t>
  </si>
  <si>
    <t>FF INVESTMENT LUXEMBROUG 1</t>
  </si>
  <si>
    <t>http://www.capital.gr/epixeiriseis/3108150/folli-follie-ano-tou-10-i-summetoxi-tis-ff-investment-luxembourg-1</t>
  </si>
  <si>
    <t>FF GROUP (FOLLI FOLLIE)</t>
  </si>
  <si>
    <t>FF Investment Luxembourg 1 S.à.r.l., subsidiary of Fosun International Ltd [Reuters: 0656.HK], increased its equity stake in Follie Follie from 9.96% to 10.001%.</t>
  </si>
  <si>
    <t>ODYSSEY JEREMY PARTNERS</t>
  </si>
  <si>
    <t>VERTITECH</t>
  </si>
  <si>
    <t>Educational Services</t>
  </si>
  <si>
    <t>February 22</t>
  </si>
  <si>
    <t>http://www.naftemporiki.gr/finance/story/1069472/ependusi-550000-euro-sti-vertitech-apo-to-odyssey-Jeremie-partners</t>
  </si>
  <si>
    <t>Cancellation of Deal</t>
  </si>
  <si>
    <t>Investment targeting capital gain</t>
  </si>
  <si>
    <t>Cancellation of previously agreed deal (May 2015) due to lack of adequate financing for the completion of the deal.</t>
  </si>
  <si>
    <t>Cancellation of deal due to lack of financing</t>
  </si>
  <si>
    <t>International expansion of activities</t>
  </si>
  <si>
    <t>METRO SA</t>
  </si>
  <si>
    <t>The acquisition of Veropoulos Brothers from Metro SA is planned to take place next week. An amount of EUR 50 million is to be invested in the next 3 years, while the banks involved agreed in restructuring the former liabilities of Veropoulos as well as funding the new entity.</t>
  </si>
  <si>
    <t>CHIPITA GROUP &amp; IMPALA INVEST BP</t>
  </si>
  <si>
    <t>NIKr.AT</t>
  </si>
  <si>
    <t xml:space="preserve"> February 19</t>
  </si>
  <si>
    <t>http://www.naftemporiki.gr/finance/story/1068819/sumfonia-chipita-impala-me-trapezes-gia-amk-kai-anadiarthrosi-daneion</t>
  </si>
  <si>
    <t>PG NIKAS</t>
  </si>
  <si>
    <t>Chipita and Impala Invest agreed on acquiring Nikas SA. The former companies signed an agreement with two of the main creditors of Nikas SA, Alpha Bank [Reuters: ACBr.AT] and Eurobank [Reuters: EURBr.AT], in order to cover the required share capital increase of EUR 30 million. The final agreement depends on the approval from authorities.</t>
  </si>
  <si>
    <t>Funds will be invested in the acquired company</t>
  </si>
  <si>
    <t>February 18</t>
  </si>
  <si>
    <t>http://www.euro2day.gr/news/enterprises/article/1400079/lamda-apekthse-to-80-epi-86-orizontion-idiokthsi.html</t>
  </si>
  <si>
    <t>Lamda Develpment acquired an 80% stake of Kronos Business Center upon the expiry day of the leasing contract.</t>
  </si>
  <si>
    <t>CRONOS BUSINESS CENTER (of HELLAS CAPITAL LEASING)</t>
  </si>
  <si>
    <t>J&amp;P - AVAX S.A.</t>
  </si>
  <si>
    <t>AVAr.AT</t>
  </si>
  <si>
    <t>ATHENA S.A.</t>
  </si>
  <si>
    <t xml:space="preserve">ATHr.AT </t>
  </si>
  <si>
    <t>Energy</t>
  </si>
  <si>
    <t>February 15</t>
  </si>
  <si>
    <t>http://www.naftemporiki.gr/finance/story/1066697/sto-928-to-pososto-tis-Jkaip-abaks-stin-athina-ate</t>
  </si>
  <si>
    <t>J &amp; P - AVAX SA increased its participation in the share capital of Athena to 92.896% from 89.477% previously.</t>
  </si>
  <si>
    <t>Stock market transaction</t>
  </si>
  <si>
    <t>February 10</t>
  </si>
  <si>
    <t>http://www.naftemporiki.gr/finance/story/1064855/epektasi-sti-salamina</t>
  </si>
  <si>
    <t>AB VASILOPOULOS</t>
  </si>
  <si>
    <t>SUPERMARKET KANAKIS</t>
  </si>
  <si>
    <t>AB Vassilopoulos acquired Supermarket Kanakis incorporating the 6 stores of the latter in its network. Kanakis had EUR 29 million of revenues in 2014 and EUR 1.4 million of pre-tax profit.</t>
  </si>
  <si>
    <t>Infrastructure</t>
  </si>
  <si>
    <t>February 1</t>
  </si>
  <si>
    <t>http://www.naftemporiki.gr/finance/story/1061233/stin-eutheia-i-idiotikopoiisi-tis-eessty</t>
  </si>
  <si>
    <t>PRIVATIZATION (GREEK STATE)</t>
  </si>
  <si>
    <t>The offering of the Greek state-owned company Rolling Stock Maintenance S.A. proceeded in the final stage. Binding offers are expected to be submitted by February 17</t>
  </si>
  <si>
    <t>ROLLING STOCK MAINTENACE</t>
  </si>
  <si>
    <t>January 27</t>
  </si>
  <si>
    <t>http://www.naftemporiki.gr/finance/story/1059847/sto-sfuri-bgazei-i-ete-50-akinita-s-oli-tin-ellada</t>
  </si>
  <si>
    <t xml:space="preserve">LOAN </t>
  </si>
  <si>
    <t>NIRr.AT</t>
  </si>
  <si>
    <t xml:space="preserve"> January 18</t>
  </si>
  <si>
    <t>http://www.reuters.com/article/idUSFWN15201C?type=companyNews</t>
  </si>
  <si>
    <t>ELBr.AT</t>
  </si>
  <si>
    <t>Action in the context of green energy investments</t>
  </si>
  <si>
    <t>Januray 8</t>
  </si>
  <si>
    <t>http://www.reuters.com/article/idUSFWN14R04L20160108?type=companyNews</t>
  </si>
  <si>
    <t>HORSE RACES S.A.</t>
  </si>
  <si>
    <t>ODIE</t>
  </si>
  <si>
    <t>The Hellenic Republic Asset Development Fund (HRADF) announced the execution of the concession process for granting the 20-year exclusive license to organize and conduct horse races mutual betting to “Horse Races S.A.”, a 100% subsidiary of “OPAP Investments Ltd” (parent company OPAP, Reuters: OPAr.AT).</t>
  </si>
  <si>
    <t>BOPr.AT</t>
  </si>
  <si>
    <t>PANELLINIA BANK</t>
  </si>
  <si>
    <t>In progress</t>
  </si>
  <si>
    <t>Phoenix Facility Services</t>
  </si>
  <si>
    <t>PNX.PS</t>
  </si>
  <si>
    <t>KB Impuls Hellas</t>
  </si>
  <si>
    <t>KAPEN EPENDYTIKH</t>
  </si>
  <si>
    <t>KAPA DYNAMIKH</t>
  </si>
  <si>
    <t>Quest Group Holdings S.A</t>
  </si>
  <si>
    <t>IQTr.AT</t>
  </si>
  <si>
    <t>Cardlink S.A.</t>
  </si>
  <si>
    <t>ACQUISTION OF ASSET</t>
  </si>
  <si>
    <t>Navios Maritime Partners</t>
  </si>
  <si>
    <t>NMM.N</t>
  </si>
  <si>
    <t>MSC Cristina</t>
  </si>
  <si>
    <t>147.8</t>
  </si>
  <si>
    <t>Expansion of operations</t>
  </si>
  <si>
    <t>MARMARA VERMIOU</t>
  </si>
  <si>
    <t>n.a</t>
  </si>
  <si>
    <t>January 29</t>
  </si>
  <si>
    <t>http://www.naftemporiki.gr/finance/story/1060612/i-marmor-sg-eksagorase-ti-marmara-bermiou</t>
  </si>
  <si>
    <t>OPENBET</t>
  </si>
  <si>
    <t>VENTURE FRIENDS</t>
  </si>
  <si>
    <t xml:space="preserve"> Viral  &amp; Referral Marketing</t>
  </si>
  <si>
    <t>April 5</t>
  </si>
  <si>
    <t>http://www.naftemporiki.gr/finance/story/1090440/kefalaia-250000-euro-sti-viral-loop-apo-tin-venturefriends</t>
  </si>
  <si>
    <t>FUNKMARTINI</t>
  </si>
  <si>
    <t>Information Services</t>
  </si>
  <si>
    <t>http://www.naftemporiki.gr/finance/story/1074429/xrimatodotisi-510000-euro-eksasfalise-i-elliniki-start-up-funkmartini</t>
  </si>
  <si>
    <t>GRIVALIA PROPERTIES REIC</t>
  </si>
  <si>
    <t xml:space="preserve">Real Estate </t>
  </si>
  <si>
    <t>http://www.capital.gr/epixeiriseis/3110616/nea-souper-exagora-gia-tin-grivalia</t>
  </si>
  <si>
    <t>NEXANS S.A.</t>
  </si>
  <si>
    <t>NEXS.PA</t>
  </si>
  <si>
    <t>NEXANS PARTICIPATIONS</t>
  </si>
  <si>
    <t>Wire and Cable Manufacturing</t>
  </si>
  <si>
    <t>March 7</t>
  </si>
  <si>
    <t>http://www.capital.gr/epixeiriseis/3109762/nexans-sto-88-57-to-pososto-tis-nexans-participations</t>
  </si>
  <si>
    <t>Aircraft</t>
  </si>
  <si>
    <t>The Board of Directors of HRADF decided to begin the privatization process of two Airbus aircraft A340-300 with MSN 280 and 292.</t>
  </si>
  <si>
    <t>http://www.hradf.com/sites/default/files/attachments/HRADF_AirbusTender070316.pdf</t>
  </si>
  <si>
    <t>March 3</t>
  </si>
  <si>
    <t>DKRr.AT</t>
  </si>
  <si>
    <t>Infrastructure, Real Estate, Energy</t>
  </si>
  <si>
    <t>The approval of the issuance is pending upon the agreement of the Extraordinary General Shareholders' Meeting which is going to take place on March 30.</t>
  </si>
  <si>
    <t>http://www.capital.gr/epixeiriseis/3108856/domiki-kritis-egs-stis-30-3-gia-ekdosi-omologiakou-3-1-ekat</t>
  </si>
  <si>
    <t>VIRAL LOOP</t>
  </si>
  <si>
    <t>ACQUISITION OF PROPERTY</t>
  </si>
  <si>
    <t>Portfolio investment</t>
  </si>
  <si>
    <t>Nexans Participations’ equity stake in Nexans increased to 88.57% via a preemptive rights issue.</t>
  </si>
  <si>
    <t>DOMIKI KRITIS</t>
  </si>
  <si>
    <t>NBG [Reuters: NBGR.AT] sold 100% of its ownership in 11 venture capital funds being managed by NBGI Private Equity Limited to Deutsche Bank and Goldman Sachs.</t>
  </si>
  <si>
    <t>MALLS MANAGEMENT SERVICES</t>
  </si>
  <si>
    <t>Lamda Development acquired 66% stake of ECE Lamda Hellas, which was renamed to Malls Management Services after the acquisition. After the acquisition Lamda owned 100% of ECE-Lamda Hellas.</t>
  </si>
  <si>
    <t>NBG held 32.66% of Pangaia  which resulted from NBG's interest in NBG PANGAIA before the merger with MIG</t>
  </si>
  <si>
    <t>This loan was an extension of the acquisition agreement with METRO AG in order to finance short-term operations of Veropoulos.</t>
  </si>
  <si>
    <t>The interest rate of the convertible bond settled at 4.05%: consisting of 0.05% ECB interest rate and 4% spread.</t>
  </si>
  <si>
    <t>VERMILION MARBLE (STONE GROUP INTERNATIONAL)</t>
  </si>
  <si>
    <t>Vermilion Marbles S.A., a subsidiary of Marmor SG S.A. (member of Stone Group International) acquired Marmara Vermiou.</t>
  </si>
  <si>
    <t>SALE OF PROPERTIES</t>
  </si>
  <si>
    <t>NBG intended to sell around 50 real estate assets in Greece, in the framework of implementation of its restructuring plan.</t>
  </si>
  <si>
    <t>After merger with Seafarm Ionian, Nireus was close to collect a refinancing loan of EUR 23.5 million.</t>
  </si>
  <si>
    <t>NIREUS  AQUACULTURE</t>
  </si>
  <si>
    <t>SEAFARM IONIAN</t>
  </si>
  <si>
    <t>ELVE S.A. announced the acquisition of Accumulation Solar Energy S.A. for a total consideration of EUR 0.5 million.</t>
  </si>
  <si>
    <t>ELVE</t>
  </si>
  <si>
    <t>ACCUMULATION SOLAR ENERGY</t>
  </si>
  <si>
    <t>Metro SA started negotiations with Veropoulos Brothers for the acquisition of the latter.</t>
  </si>
  <si>
    <t>DS SMITH PLC</t>
  </si>
  <si>
    <t>DS Smith PLC acquired the Greek corrugated packaging business of Cukurova Group for an undisclosed amount. The former also agreed to sell its minority stake in Cukurova's Turkish corrugated paper and packaging entities back to Cukurova Group.</t>
  </si>
  <si>
    <t>According to a press release, SIDMA  was close to complete a merger with PANELCO. The former would absorb the latter.</t>
  </si>
  <si>
    <t>The transaction amounting to € 400 million concerned the sale of a 66% stake in DESFA, 31% by HRADF and 35% by Hellenic Petroleum. SOCAR provided a guarantee letter of $ 40 million.</t>
  </si>
  <si>
    <t>OPAP acquired the remaining 10% stake of Payzone Hellas for a total consideration of 0.87 million. With the transaction OPAP owned 100% of the acquired firm.</t>
  </si>
  <si>
    <t>EUROINS INSURANCE GROUP AD</t>
  </si>
  <si>
    <t>Credit Agricole, member of Credit Agricole Group [Reuters: CAGR.PA] sold its Greek life-insurance unit to the Bulgaria based Euroins Insurance Group.</t>
  </si>
  <si>
    <t>GED (G.E. Dimitriou, listed on Athens Exchange [Reuters: TASr.AT], exercised a put option agreement and sold its equity stake in De' Longhi Kenwood to De' Longhi Appliances.</t>
  </si>
  <si>
    <t>Alpha Bank [Reuters: ACBr.AT] and Eurobank Ergasias [Reuters: EURBr.AT] announced a preliminary agreement regarding the acquisition of Alpha Bank’s Branch in Bulgaria by Eurobank Bulgaria AD. The proposed transaction covers the entire banking operations of the former: EUR 254 million deposits and EUR 410 million gross loans.</t>
  </si>
  <si>
    <t>Finansbank AS decided to buy PSA Finansman, which operated in the consumer financial business sector, for a total consideration of TRY 9.49 million.</t>
  </si>
  <si>
    <t>Following the wider strategy to shrink its international business, RBS [Reuters: RBS.L] decided to sell its USD 5 billion Greek shipping loans portfolio.</t>
  </si>
  <si>
    <t>SALE OF LOAN ASSETS</t>
  </si>
  <si>
    <t>OpenBet, a leading software provider to the sports betting industry, acquired the previously outsourced Greek operation company Athens Technology Center SA (ATC). The new unit has been incorporated as OpenBet Hellas SA.</t>
  </si>
  <si>
    <t>KLEEMAN ELEVATOR AUSTRALIA PTY LTD</t>
  </si>
  <si>
    <t xml:space="preserve">Piraeus Bank agreed to absorb the healthy part of small cooperative lender Panellinia Bank. </t>
  </si>
  <si>
    <t>Intertech [Reuters: ITTr.AT] started negotiations with Phoenix Facility Services for the sale of KB Impuls Hellas.</t>
  </si>
  <si>
    <t>Negotiations took place between the two sides regarding the terms of the forthcoming acquisition of Veropoulos from Sklavenitis.</t>
  </si>
  <si>
    <t>Mindworks, a business unit of Atcom and Internet Multimedia S.A., was acquired by Dentsu Aegis Network. The acquired company will operate under the name Isobar-iProspect Advertising Services SA.</t>
  </si>
  <si>
    <t>KAPEN acquired 15% stake of KAPA from Koumbas Synergy Group [Reuters: KOUr.AT] for a total consideration of EUR 1.2 million.</t>
  </si>
  <si>
    <t>The subsidiary of Quest Group Holdings, U-YOU Ltd,  acquired 85% stake of Cardlink, which was previously owned by Alpha Bank [Reuters: ACBr.AT].</t>
  </si>
  <si>
    <t>A 2011 South Korean-built container vessel was acquired by Navios Partners. The vessel is expected to be delivered by the end of February 2015.</t>
  </si>
  <si>
    <t xml:space="preserve">In collaboration with </t>
  </si>
  <si>
    <t>STELIOS KANAKIS S.A.</t>
  </si>
  <si>
    <t>KANr.AT</t>
  </si>
  <si>
    <t>Confectioners</t>
  </si>
  <si>
    <t>May 9</t>
  </si>
  <si>
    <t>http://www.euro2day.gr/news/enterprises/article/1419105/epistrofh-kefalaioy-011-evro-apo-thn-kanakhs.html</t>
  </si>
  <si>
    <t>COSTAS A. PAPAELLINAS (HELLAS) S.A.</t>
  </si>
  <si>
    <t>Foods Wholesales</t>
  </si>
  <si>
    <t>Diversification Strategy</t>
  </si>
  <si>
    <t>http://www.euro2day.gr/news/enterprises/article/1419061/ston-klado-ton-trofimon-eiserhetai-o-omilos-kosta.html</t>
  </si>
  <si>
    <t>SALE OF NON CORE ASSETS</t>
  </si>
  <si>
    <t>EBRD, GEORGAKOPOULOS</t>
  </si>
  <si>
    <t>EREr.AT</t>
  </si>
  <si>
    <t>May 4</t>
  </si>
  <si>
    <t>http://www.euro2day.gr/news/enterprises/article/1418241/peiraios-poylaei-to-216-ths-evropaikhs-pisths.html</t>
  </si>
  <si>
    <t>VASILAKIS GROUP</t>
  </si>
  <si>
    <t>P&amp;R DAVARI</t>
  </si>
  <si>
    <t>Car Retails</t>
  </si>
  <si>
    <t>Vasilakis Group signed a preliminary agreement with P&amp;R Davari for the acquisition of 70% stake of the latter.</t>
  </si>
  <si>
    <t>http://www.capital.gr/epixeiriseis/3123063/to-neo-deal-tou-omilou-basilaki-gia-hyundai-kia</t>
  </si>
  <si>
    <t>EFG INTERNATIONAL AG</t>
  </si>
  <si>
    <t>EFGn.S</t>
  </si>
  <si>
    <t>UBI's PRIVATE BANKING</t>
  </si>
  <si>
    <t>http://www.euro2day.gr/news/enterprises/article/1417214/h-efg-international-exagorase-to-private-banking-t.html</t>
  </si>
  <si>
    <t xml:space="preserve">DECREASE IN EQUITY STAKE </t>
  </si>
  <si>
    <t>Baupost Group Securities LLC reduced its equity stake in Alpha Bank S.A. [Reuters: ACBr.AT] below 5%.</t>
  </si>
  <si>
    <t>http://www.euro2day.gr/news/highlights/article/1417353/alpha-bank-kato-toy-5-to-pososto-ths-baupost.html</t>
  </si>
  <si>
    <t>EXCr.AT</t>
  </si>
  <si>
    <t>http://www.euro2day.gr/news/enterprises/article/1417094/ehae-sto-494-meiothhke-to-pososto-ths-wellington.html</t>
  </si>
  <si>
    <t>BOVAL SA</t>
  </si>
  <si>
    <t>FRIGOGLASS FINANCE B.V.</t>
  </si>
  <si>
    <t>April 26</t>
  </si>
  <si>
    <t>http://www.helex.gr/documents/10180/4359276/749_4260_2016_English_2.pdf/d5ca92f5-5000-4d96-b05e-2f902765b570</t>
  </si>
  <si>
    <t>http://www.euro2day.gr/news/enterprises/article/1416487/frigoglass-daneio-30-ekat-evro-apo-thn-boval-sa.html</t>
  </si>
  <si>
    <t>YALCO CONSTANTINOU S.A.</t>
  </si>
  <si>
    <t>Appliances, Tools and Housewares</t>
  </si>
  <si>
    <t>Debt Refinancing</t>
  </si>
  <si>
    <t>http://www.naftemporiki.gr/finance/story/1097488/omologiako-daneio-102-ekat-euro-apo-tin-yalco</t>
  </si>
  <si>
    <t>http://www.helex.gr/el/web/guest/permalink/-/asset_publisher/contentdispl/content/announcement-4289-2016-no-english-translation-available-</t>
  </si>
  <si>
    <t>GREEK ORGANISATION OF FOOTBALL AND PROGNOSTICS SA</t>
  </si>
  <si>
    <t>OPAr.AT</t>
  </si>
  <si>
    <t>SRSr.AT</t>
  </si>
  <si>
    <t>April 15</t>
  </si>
  <si>
    <t>IKTr.AT</t>
  </si>
  <si>
    <t>Marble Industry</t>
  </si>
  <si>
    <t>http://www.euro2day.gr/news/enterprises/article/1414546/iktinos-epistrofh-kefalaioy-0025-enekrine-h.html</t>
  </si>
  <si>
    <t>TRAINOSE</t>
  </si>
  <si>
    <t>http://www.naftemporiki.gr/finance/story/1094608/arxiko-endiaferon-apo-tria-ependutika-sximata-gia-tin-trainose</t>
  </si>
  <si>
    <t>April 13</t>
  </si>
  <si>
    <t>FIDELITY MANAGEMENT &amp; RESEARCH COMPANY</t>
  </si>
  <si>
    <t>http://www.naftemporiki.gr/finance/story/1093333/sarantis-kato-tou-5-to-pososto-tis-fidelity-management</t>
  </si>
  <si>
    <t>BYTE COMPUTER SA</t>
  </si>
  <si>
    <t>BYTr.AT</t>
  </si>
  <si>
    <t>Information  Services</t>
  </si>
  <si>
    <t>April 11</t>
  </si>
  <si>
    <t>http://www.naftemporiki.gr/finance/story/1092319/byte-kalupse-pliros-tin-amk-tis-metrosoft-pliroforiki</t>
  </si>
  <si>
    <t>BLACKROCK</t>
  </si>
  <si>
    <t>BLK.N</t>
  </si>
  <si>
    <t>http://www.naftemporiki.gr/finance/story/1091682/sto-537-to-pososto-tis-blackrock-stin-opap-ae</t>
  </si>
  <si>
    <t xml:space="preserve">FINANSBANK </t>
  </si>
  <si>
    <t>http://www.naftemporiki.gr/finance/story/1091584/prasino-fos-apo-tis-tourkikes-arxes-stin-polisi-tis-finansbank</t>
  </si>
  <si>
    <t>COSCO Holdings signed an agreement with the Greek authorities for the acquisition of 67% of Piraeus Port Authority (OLP) listed on the Athens Exchange.</t>
  </si>
  <si>
    <t>http://www.hradf.com/sites/default/files/attachments/HRADF%20Press%20Release_PPASigning080416.pdf</t>
  </si>
  <si>
    <t>BLACKROCK INC</t>
  </si>
  <si>
    <t>BlackRock Inc increased its participation in the share capital of Alpha Bank to 5.04%.</t>
  </si>
  <si>
    <t>http://www.naftemporiki.gr/finance/story/1091678/alpha-bank-sto-5-to-pososto-tis-blackrock-inc</t>
  </si>
  <si>
    <t>YORK GLOBAL FINANCE OFFSHORE BDH (LUXEMBOURG) S.À R.L.</t>
  </si>
  <si>
    <t>TENr.AT</t>
  </si>
  <si>
    <t>http://www.naftemporiki.gr/finance/story/1091669/terna-energeiaki-sto-93-to-pososto-tou-york-global-finance</t>
  </si>
  <si>
    <t>STRATEGIC PARTENRSHIP</t>
  </si>
  <si>
    <t>REALIZE - VIVA GROUP</t>
  </si>
  <si>
    <t>E-Banking, Digital Services</t>
  </si>
  <si>
    <t>http://www.naftemporiki.gr/finance/story/1091697/stin-oikogeneia-latsi-to-20-tou-omilou-viva</t>
  </si>
  <si>
    <t>http://travel.viva.gr/travel-viva-gr/travel-viva-gr/news/deltio-typou-eng</t>
  </si>
  <si>
    <t>TELETYPOS S.A.</t>
  </si>
  <si>
    <t>TELr.AT</t>
  </si>
  <si>
    <t>http://www.euro2day.gr/news/enterprises/article/1412581/thletypos-afxhsh-kefalaioy-kata-2267-ekat-enek.html</t>
  </si>
  <si>
    <t>http://www.reuters.com/article/idUSFWN17A0LA?type=companyNews</t>
  </si>
  <si>
    <t xml:space="preserve">ROYAL SUGAR LTD </t>
  </si>
  <si>
    <t> HELLENIC SUGAR INDUSTY S.A</t>
  </si>
  <si>
    <t>HSI.AT</t>
  </si>
  <si>
    <t>http://www.naftemporiki.gr/finance/story/1091001/royal-sugar-episimi-protasi-gia-to-ergostasio-tis-ebz-stis-serres</t>
  </si>
  <si>
    <t>http://www.royalsugar.gr/en/component/k2/item/143-proposal-by-the-royal-sugar-ltd-for-acquisition-of-serres-factory-of-hellenic-sugar-industry-s-a</t>
  </si>
  <si>
    <t>AB VASILOPOULOS S.A.</t>
  </si>
  <si>
    <t>SUPERMARKET KANAKIS SA</t>
  </si>
  <si>
    <t xml:space="preserve"> The Hellenic Competition Commission approved the acquisition of  Supermarket Kanakis by AB Vasilopoulos. </t>
  </si>
  <si>
    <t>http://www.capital.gr/epixeiriseis/3110672/ep-antagonismou-prasino-fos-gia-to-deal-ton-souper-market-basilopoulou-kanaki</t>
  </si>
  <si>
    <t>SFAKIANAKIS S.A.</t>
  </si>
  <si>
    <t>SFAr.AT</t>
  </si>
  <si>
    <t>ATHONIKI TECHNIKI S.A</t>
  </si>
  <si>
    <t>Automotive Wholesales</t>
  </si>
  <si>
    <t>http://www.sfakianakis.gr/Uploads/PDF/5847/8deb_sfk_press_03_03032016_uk.pdf</t>
  </si>
  <si>
    <t>May 31</t>
  </si>
  <si>
    <t xml:space="preserve">INCREASE IN EQUITY STAKE </t>
  </si>
  <si>
    <t>IOANNIS MATHIOS</t>
  </si>
  <si>
    <t>MATHIOS REFRACTORY S.A.</t>
  </si>
  <si>
    <t>MATR.AT</t>
  </si>
  <si>
    <t>Refractory Goods</t>
  </si>
  <si>
    <t>http://www.euro2day.gr/news/enterprises/article/1424733/mathios-pyrimaha-sto-4641-afxhthhke-h-symmetohh-t.html</t>
  </si>
  <si>
    <t>CARS MOTORCYCLES AND MARINE ENGINE TRADE AND IMPORT COMPANY S.A.</t>
  </si>
  <si>
    <t>MTDr.AT</t>
  </si>
  <si>
    <t>Auto, Trucks &amp; Motorcycle Parts Retailer</t>
  </si>
  <si>
    <t>The Annual Shareholders' Meeting approved a bond issue for an amount of up to the nominal value of EUR 5 million.</t>
  </si>
  <si>
    <t>Debt Restructuring</t>
  </si>
  <si>
    <t>May 30</t>
  </si>
  <si>
    <t>http://www.euro2day.gr/news/enterprises/article/1424403/motodynamikh-thn-ekdosh-omologiakon-daneion-eos-5.html</t>
  </si>
  <si>
    <t>ELVE S.A.</t>
  </si>
  <si>
    <t>Apparel &amp; Accessories</t>
  </si>
  <si>
    <t>http://www.euro2day.gr/news/enterprises/article/1424283/elve-egkrish-gs-gia-thn-epistrofh-kefalaioy-02.html</t>
  </si>
  <si>
    <t>MILr.AT</t>
  </si>
  <si>
    <t>Minoan Lines SA completed transfer of ship "Ikaros Palace" to Grimaldi Euromed Spa . Total sale price of ship is 55.0 million euros  and the net profit of sale is estimated to reach at EUR 3.5 million.</t>
  </si>
  <si>
    <t xml:space="preserve">Not Disclosed </t>
  </si>
  <si>
    <t>May 25</t>
  </si>
  <si>
    <t>http://www.reuters.com/finance/stocks/MILr.AT/key-developments/article/3381547</t>
  </si>
  <si>
    <t>STAVROS LEKKAKOS</t>
  </si>
  <si>
    <t>EUROPEAN RELIANCE GENERAL INSURANCE CO S.A.</t>
  </si>
  <si>
    <t>Insurance Sector</t>
  </si>
  <si>
    <t>http://www.euro2day.gr/news/enterprises/article/1423059/efpik-agora-200000-metohon-apo-ton-st-lekkako.html</t>
  </si>
  <si>
    <t>ACQUISITION &amp; LIQUIDATION OF EQUITY STAKE</t>
  </si>
  <si>
    <t>May 24</t>
  </si>
  <si>
    <t>http://www.euro2day.gr/news/enterprises/article/1422924/evropaikh-pisth-polhsh-800000-metohon-apo-ton-ce.html</t>
  </si>
  <si>
    <t>THEODORE GORGIS</t>
  </si>
  <si>
    <t>ALHr.AT</t>
  </si>
  <si>
    <t>Materials</t>
  </si>
  <si>
    <t>May 23</t>
  </si>
  <si>
    <t>http://www.euro2day.gr/news/enterprises/article/1422604/alco-sto-2074-afxhthhke-to-pososto-ths-angel.html</t>
  </si>
  <si>
    <t>ANGEL S.A.</t>
  </si>
  <si>
    <t>ALCO HELLAS ALUMINIUM INDUSTRIAL AND TRADING CO S.A.</t>
  </si>
  <si>
    <t>AMERRA CAPITAL MANAGEMENT LLC</t>
  </si>
  <si>
    <t>ANDROMEDA S.A.</t>
  </si>
  <si>
    <t>http://www.euro2day.gr/news/enterprises/article/1422602/global-finance-poyla-thn-andromeda-se-amerikaniko.html</t>
  </si>
  <si>
    <t>MARFIN INVESTMENT GROUP HOLDINGS S.A.</t>
  </si>
  <si>
    <t>MRFr.AT</t>
  </si>
  <si>
    <t>Refinancing</t>
  </si>
  <si>
    <t>http://www.euro2day.gr/news/enterprises/article/1422480/mig-oloklhrothhke-h-anadiarthrosh-ton-daneion.html</t>
  </si>
  <si>
    <t>https://www.eurobank.gr/Uploads/pdf/Metro_Announcement_EN.pdf</t>
  </si>
  <si>
    <t>DECREASE IN EQUITY STAKE</t>
  </si>
  <si>
    <t>Blackrock decreased its indirect equity stake in OPAP SA below 5% stake.</t>
  </si>
  <si>
    <t>May 18</t>
  </si>
  <si>
    <t>http://www.euro2day.gr/news/enterprises/article/1421478/opap-kato-apo-5-h-emmesh-symmetohh-ths-blackrock.html</t>
  </si>
  <si>
    <t>HELLENIC PETROLEUM FINANCE PLC</t>
  </si>
  <si>
    <t xml:space="preserve">Energy </t>
  </si>
  <si>
    <t>Debt repayment</t>
  </si>
  <si>
    <t>May 16</t>
  </si>
  <si>
    <t>http://www.euro2day.gr/news/enterprises/article/1420727/apoplhrosan-omologo-400-ek-ta-ellhnika-petrelaia.html</t>
  </si>
  <si>
    <t>May 13</t>
  </si>
  <si>
    <t>Banking</t>
  </si>
  <si>
    <t>http://www.euro2day.gr/news/enterprises/article/1420397/evropaikh-pisth-kato-toy-5-to-pososto-ths-trapez.html</t>
  </si>
  <si>
    <t>LEYENDA INVESTMENTS LTD</t>
  </si>
  <si>
    <t>May 11</t>
  </si>
  <si>
    <t>http://www.euro2day.gr/news/enterprises/article/1419792/foodlink-sto-3512-afxhthhke-to-pososto-ths-leyen.html</t>
  </si>
  <si>
    <t>Shareholder Ioannis Mathios acquired 17,977 shares of Mathios Refractory S.A. increasing his equity stake  from 46.234% to 46.417%.</t>
  </si>
  <si>
    <t>The Annual Shareholders' Meeting of ELVE S.A. approved  the return of capital  to shareholders, following the 4:1 reverse split, amounting to EUR 0.24 per share or EUR 0.7938 million.</t>
  </si>
  <si>
    <t>Asset of MINOAN LINES S.A.</t>
  </si>
  <si>
    <t>GEORGAKOPOULOS CHRISTOS, GEORGAKOPOULOS ELENI, DIAMANTOPOULOS GEORGIOS</t>
  </si>
  <si>
    <t>T. Gorgis sold 361.191 shares for a total consideration of EUR 65,014 decreasing his equity stake in Alco Hellas Aluminium Industrial and Trading Co S.A. from 24.887% to 17.633%.</t>
  </si>
  <si>
    <t>Angel S.A.  acquired 361.191 shares of Alco Hellas for a total consideration of EUR 0.065 millions, increasing its equity stake from 13.516% to 20.74%.</t>
  </si>
  <si>
    <t>The South Eastern Europe Fund L.P., member of Global Finance, sold Andromeda's 90% stake to Amerra. The deal's price amounts 8 times the EBITDA of the previous year.</t>
  </si>
  <si>
    <t>Holdings</t>
  </si>
  <si>
    <t>DISPOSAL OF LOANS</t>
  </si>
  <si>
    <t>Eurobank’s [Reuters: EURBR.AT]  subsidiaries reached an agreement with IFC and Kruk to dispose a portfolio of non-performing unsecured  consumer loans to Romanian clients of € 170 millions gross book value (€ 597 millions of total unpaid balances). The closing of the transaction is subject to the approval of the Romanian Competition Council.</t>
  </si>
  <si>
    <t>BOND LOAN REPAYMENT</t>
  </si>
  <si>
    <t>Piraeus Bank decreased its equity stake in European Reliance General Insurance Co S.A. below 5%. Piraeus Bank sold 7.87 million shares for a total consideration of EUR 11.03 millions.</t>
  </si>
  <si>
    <t>FOODr.AT</t>
  </si>
  <si>
    <t>FOODLINK S.A.</t>
  </si>
  <si>
    <t>Foodlink S.A. [Reuters: FOODr.AT] announced that Mr. Karakoulakis sold 20.000 shares of Foodlink to Leyenda Investments Ltd (related party) for a total consideration of EUR 20,000.</t>
  </si>
  <si>
    <t>The Board of Directors will propose to the Annual Shareholders' Meeting a return of capital to shareholders amounting to EUR 0.11 per share  or EUR 0.825 millions.</t>
  </si>
  <si>
    <t>Return of capital to shareholders</t>
  </si>
  <si>
    <t>Costas Papaellinas Group acquired  Kropia, a foods importer and wholesaler.</t>
  </si>
  <si>
    <t>Bank of Greece approved the sale by Piraeus Bank S.A. [Reuters: BOPr.AT] of 15% stake in European Reliance to EBRD and of 6.64% stake in European Reliance to the current shareholder and CEO of the company Georgakopoulos Christos.</t>
  </si>
  <si>
    <t>EFG International announced the acquisition of the Private Banking services of UBI Banca International in Luxembourg.</t>
  </si>
  <si>
    <t>Expansion</t>
  </si>
  <si>
    <t>Financial Services</t>
  </si>
  <si>
    <t>Wellington Management Group LLP reduced its equity stake in Hellenic Exchanges Athens Stock Exchange S.A. from 5.14% stake to 4.94%.</t>
  </si>
  <si>
    <t>The Annual General Meeting of shareholders of Frigoglass S.A. [Reuters: FRIr.AT] approved the granting of a € 30 million loan by Boval S.A.  to the Company’s subsidiary Frigoglass Finance BV.</t>
  </si>
  <si>
    <t>YAL.AT</t>
  </si>
  <si>
    <t>Yalco Constantinou S.A. announced its intention to issue a convertible bond up to EUR 10.2 millions to be covered by private placement.</t>
  </si>
  <si>
    <t>IKTINOS HELLAS GREEK MARBLE INDUSTRY S.A.</t>
  </si>
  <si>
    <t>The Extraordinary Shareholders' Meeting of Iktinos approved a return of capital to shareholders amounting to EUR 0.025 per share or EUR 0.714 millions.</t>
  </si>
  <si>
    <t>The offering of the Greek state-owned railway company proceeded in the next stage. Binding offers are expected to be submitted by May 31. Initial interest was expressed by Ferrovie dello Stato Italiane S.p.A., Open Joint-Stock Company “Russian Railways”, and GEK TERNA.</t>
  </si>
  <si>
    <t>PRIVATIZATION                               (GREEK STATE)</t>
  </si>
  <si>
    <t>GR. SARANTIS S.A.</t>
  </si>
  <si>
    <t>Fidelity Management &amp; Research Company, subsidiary of FMR Ltd, reduced its equity stake in Gr. Sarantis  from 6.79%  to below 5%. The parent company FMR LLC has 10.67% stake in total in Gr Sarantis.</t>
  </si>
  <si>
    <t>The Extraordinary General Meeting of Metro Informatics approved a share capital increase of EUR 0.40 millions. The share capital increase was fully funded from its parent company, Byte Computer.</t>
  </si>
  <si>
    <t>BlackRock Inc. increased its equity stake in OPAP to 5.37%.</t>
  </si>
  <si>
    <t>GREEK ORGANISATION OF FOOTBALL AND PROGNOSTICS S.A.</t>
  </si>
  <si>
    <t>METROSOFT INFORMATICS S.A.</t>
  </si>
  <si>
    <t>The Supervising Authority of Turkish Banks approved the acquisition of 99.81% stake of Finansbank by Qatar's National Bank from NBG [Reuters: NBGR.AT].</t>
  </si>
  <si>
    <t>York Global Finance increased its equity stake in Terna Energy to 9.3% by exchanging bonds of EUR 0.65 millions nomimal value with shares previously owned by  GEK Terna Holdings Real Estate Constructions S.A. [Reuters: HRMr.AT].</t>
  </si>
  <si>
    <t>Realize-Viva Group sold a 20% stake to  investment companies owned by Latsis family in the context of a predetermined strategic partnership.</t>
  </si>
  <si>
    <t>The Extraordinary General Meeting of Teletypos S.A. approved a share capital increase of EUR 22.67 million  in cash via a rights issue.</t>
  </si>
  <si>
    <t>Royal Sugar Ltd. filed a formal interest proposal for the acquisition of Serres factory Hellenic Sugar Industry SA.</t>
  </si>
  <si>
    <t>DISPOSAL OF ASSETS</t>
  </si>
  <si>
    <t>The company Sfakianakis S.A. proceeded to the sale of all 3,307,230 shares held in the company ATHONIKI TECHNIKI S.A. (percentage of participation 49.9%).  The price amounted to € 0.003 per share.</t>
  </si>
  <si>
    <t>Disinvestment                       from non-core assets</t>
  </si>
  <si>
    <t>The President of European Reliance General Insurance S.A., Stavros Lekkakos, acquired 200,000 shares of the company for EUR 280,000.</t>
  </si>
  <si>
    <t>European Reliance and General Insurance S.A. announced that the CEO Georgakopoulos Christos sold 800,000 common shares of the company for a total consideration of EUR 1.2 millions. In addition, Gergakopoulou Eleni (related to the CEO) acquired 250,000 common shares for EUR 0.35 millions. Lastly, Diamantopoulos Georgios, an independent non executive member of the Board acquired 100,000 common shares for EUR 0.14 millions.</t>
  </si>
  <si>
    <t>Marfin Investment Group Holdings SA issued a bond of EUR 150  millions  to refinance existing debt to Eurobank Ergasias [Reuters: EURBR.AT]. Refinancing agreement provides long-term restructuring of company's loans until October 2019.</t>
  </si>
  <si>
    <t>Hellenic Petroleum Finance PLC [Hellenic Petroleum S.A.: HEPr.AT] announced that the 2 year maturity eurobond of USD 400 million with a 4.625% interest rate was paid off.</t>
  </si>
  <si>
    <t xml:space="preserve">The Greek startup Vertitech was funded from the venture capital fund Odyssey Jeremy Partners in order to immediately expand its activities in a global scale. </t>
  </si>
  <si>
    <t>The Greek startup Viral Loop was funded from the venture capital fund Venture Friends. Viral Loop is also supported from NBG [Reuters: NBGr.AT].</t>
  </si>
  <si>
    <t xml:space="preserve">Grivalia acquired a 4000 s.m. estate via auction for a total consideration of EUR 11.2 million.  </t>
  </si>
  <si>
    <t>The Greek startup Funkmartini raised EUR 350,000 from the Venture Friends and EUR 160,000 from other investors. The main goal of the fundraising was to expand the corporate activities in Istanbul.</t>
  </si>
  <si>
    <t>Sklavenitis and Carrefour Marinopoulos announced their strategic collaboration. The approval of the Hellenic Competition Commission is pending. Both groups will participate with 50% in a new entity.</t>
  </si>
  <si>
    <t>Coverage by 90.95% of the bank's share capital increase via preemptive rights was announced by the General Meeting on November 22, 2015.</t>
  </si>
  <si>
    <t>Completion of the acquisition of  "Marmara Endustriyel Kimyevi Maddeler Sanayi ve Ticaret Anonim Sirketi" based in Istanbul, Turkey by Elton Chemicals.</t>
  </si>
  <si>
    <t>DryShips Inc. a Greece-based marine transportation services provider for dry bulk cargoes, announced its agreement to acquire Nautilus Offshore Services Inc. for $87 million plus the assumption of approximately $33 million of net debt.</t>
  </si>
  <si>
    <t>Kleemann [Reuters: KLEr.AT] acquired 80.091% stake of the company Elevator Services Group(Vic) Pty Ltd. The transaction occurred through Kleemann's subsidiary in UK.</t>
  </si>
  <si>
    <t>Druckfarben, listed on Athens Exchange [Reuters: DRUR.AT], exercised a put option agreement and sold its equity stake (49%) in Sun Chemical Delta BV to Sun Chemical Holding. Druckfarben realized a capital gain of EUR 1.98 million from the above transaction.</t>
  </si>
  <si>
    <t xml:space="preserve">Subsidiary company "Kathimerini Publications SA" signed a Collateralized Bond Loan of EUR 36 million with NBG [Reuters: NBGR.AT], Piraeus Bank [BOPR.AT], Alpha Bank [ACBR.AT] and Eurobank Ergasias [EURBR.AT]. </t>
  </si>
  <si>
    <t>Corporate action</t>
  </si>
  <si>
    <t>Acquisition of asset following expiration of leasing period</t>
  </si>
  <si>
    <t>Fixed assets investment</t>
  </si>
</sst>
</file>

<file path=xl/styles.xml><?xml version="1.0" encoding="utf-8"?>
<styleSheet xmlns="http://schemas.openxmlformats.org/spreadsheetml/2006/main">
  <numFmts count="1">
    <numFmt numFmtId="164" formatCode="_-* #,##0.00\ _Δ_ρ_χ_-;\-* #,##0.00\ _Δ_ρ_χ_-;_-* &quot;-&quot;??\ _Δ_ρ_χ_-;_-@_-"/>
  </numFmts>
  <fonts count="37">
    <font>
      <sz val="11"/>
      <color theme="1"/>
      <name val="Calibri"/>
      <family val="2"/>
      <charset val="161"/>
      <scheme val="minor"/>
    </font>
    <font>
      <sz val="8"/>
      <color theme="1"/>
      <name val="Calibri"/>
      <family val="2"/>
      <charset val="161"/>
      <scheme val="minor"/>
    </font>
    <font>
      <b/>
      <sz val="10"/>
      <color theme="0"/>
      <name val="Calibri"/>
      <family val="2"/>
      <charset val="161"/>
      <scheme val="minor"/>
    </font>
    <font>
      <sz val="10"/>
      <color theme="1"/>
      <name val="Calibri"/>
      <family val="2"/>
      <charset val="161"/>
      <scheme val="minor"/>
    </font>
    <font>
      <b/>
      <sz val="10"/>
      <color theme="1"/>
      <name val="Calibri"/>
      <family val="2"/>
      <charset val="161"/>
      <scheme val="minor"/>
    </font>
    <font>
      <sz val="9"/>
      <color theme="1"/>
      <name val="Calibri"/>
      <family val="2"/>
      <charset val="161"/>
      <scheme val="minor"/>
    </font>
    <font>
      <b/>
      <sz val="10"/>
      <color rgb="FFC00000"/>
      <name val="Calibri"/>
      <family val="2"/>
      <charset val="161"/>
      <scheme val="minor"/>
    </font>
    <font>
      <u/>
      <sz val="11"/>
      <color theme="10"/>
      <name val="Calibri"/>
      <family val="2"/>
      <charset val="161"/>
    </font>
    <font>
      <u/>
      <sz val="8"/>
      <color theme="10"/>
      <name val="Calibri"/>
      <family val="2"/>
      <charset val="161"/>
    </font>
    <font>
      <sz val="10"/>
      <name val="Calibri"/>
      <family val="2"/>
      <charset val="161"/>
      <scheme val="minor"/>
    </font>
    <font>
      <b/>
      <sz val="10"/>
      <name val="Calibri"/>
      <family val="2"/>
      <charset val="161"/>
      <scheme val="minor"/>
    </font>
    <font>
      <sz val="9"/>
      <name val="Calibri"/>
      <family val="2"/>
      <charset val="161"/>
      <scheme val="minor"/>
    </font>
    <font>
      <b/>
      <sz val="9"/>
      <color rgb="FFC00000"/>
      <name val="Calibri"/>
      <family val="2"/>
      <charset val="161"/>
      <scheme val="minor"/>
    </font>
    <font>
      <sz val="8.5"/>
      <color theme="1"/>
      <name val="Calibri"/>
      <family val="2"/>
      <charset val="161"/>
      <scheme val="minor"/>
    </font>
    <font>
      <sz val="9"/>
      <color indexed="81"/>
      <name val="Tahoma"/>
      <family val="2"/>
      <charset val="161"/>
    </font>
    <font>
      <sz val="28"/>
      <color rgb="FF002060"/>
      <name val="Calibri"/>
      <family val="2"/>
      <charset val="161"/>
      <scheme val="minor"/>
    </font>
    <font>
      <sz val="11"/>
      <color theme="1"/>
      <name val="Calibri"/>
      <family val="2"/>
      <charset val="161"/>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rgb="FF548DD4"/>
      <name val="Calibri"/>
      <family val="2"/>
      <charset val="161"/>
      <scheme val="minor"/>
    </font>
    <font>
      <sz val="10"/>
      <name val="Arial"/>
      <family val="2"/>
      <charset val="161"/>
    </font>
    <font>
      <sz val="10"/>
      <name val="Helv"/>
      <family val="2"/>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b/>
      <sz val="11"/>
      <color theme="1"/>
      <name val="Calibri"/>
      <family val="2"/>
      <charset val="161"/>
      <scheme val="minor"/>
    </font>
    <font>
      <sz val="10"/>
      <color rgb="FFFF0000"/>
      <name val="Calibri"/>
      <family val="2"/>
      <charset val="161"/>
      <scheme val="minor"/>
    </font>
    <font>
      <sz val="8.5"/>
      <name val="Calibri"/>
      <family val="2"/>
      <charset val="161"/>
      <scheme val="minor"/>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79998168889431442"/>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dotted">
        <color auto="1"/>
      </top>
      <bottom style="dotted">
        <color auto="1"/>
      </bottom>
      <diagonal/>
    </border>
    <border>
      <left/>
      <right/>
      <top/>
      <bottom style="dotted">
        <color auto="1"/>
      </bottom>
      <diagonal/>
    </border>
    <border>
      <left/>
      <right/>
      <top style="dotted">
        <color auto="1"/>
      </top>
      <bottom/>
      <diagonal/>
    </border>
  </borders>
  <cellStyleXfs count="25">
    <xf numFmtId="0" fontId="0" fillId="0" borderId="0"/>
    <xf numFmtId="0" fontId="7" fillId="0" borderId="0" applyNumberFormat="0" applyFill="0" applyBorder="0" applyAlignment="0" applyProtection="0">
      <alignment vertical="top"/>
      <protection locked="0"/>
    </xf>
    <xf numFmtId="0" fontId="17" fillId="0" borderId="0"/>
    <xf numFmtId="164" fontId="22" fillId="0" borderId="0" applyFont="0" applyFill="0" applyBorder="0" applyAlignment="0" applyProtection="0"/>
    <xf numFmtId="0" fontId="16" fillId="0" borderId="0"/>
    <xf numFmtId="0" fontId="23" fillId="0" borderId="0"/>
    <xf numFmtId="0" fontId="24" fillId="0" borderId="0">
      <alignment horizontal="center" vertical="top"/>
    </xf>
    <xf numFmtId="0" fontId="25" fillId="0" borderId="0">
      <alignment horizontal="left" vertical="top"/>
    </xf>
    <xf numFmtId="0" fontId="26" fillId="0" borderId="0">
      <alignment horizontal="right" vertical="top"/>
    </xf>
    <xf numFmtId="0" fontId="27" fillId="0" borderId="0">
      <alignment horizontal="left" vertical="top"/>
    </xf>
    <xf numFmtId="0" fontId="27" fillId="0" borderId="0">
      <alignment horizontal="right" vertical="top"/>
    </xf>
    <xf numFmtId="0" fontId="28" fillId="0" borderId="0">
      <alignment horizontal="left" vertical="top"/>
    </xf>
    <xf numFmtId="0" fontId="26" fillId="0" borderId="0">
      <alignment horizontal="left" vertical="top"/>
    </xf>
    <xf numFmtId="0" fontId="26" fillId="0" borderId="0">
      <alignment horizontal="right" vertical="top"/>
    </xf>
    <xf numFmtId="0" fontId="26" fillId="0" borderId="0">
      <alignment horizontal="right" vertical="top"/>
    </xf>
    <xf numFmtId="0" fontId="26" fillId="0" borderId="0">
      <alignment horizontal="right" vertical="top"/>
    </xf>
    <xf numFmtId="0" fontId="29" fillId="0" borderId="0">
      <alignment horizontal="left" vertical="top"/>
    </xf>
    <xf numFmtId="0" fontId="22" fillId="0" borderId="0"/>
    <xf numFmtId="0" fontId="22" fillId="0" borderId="0">
      <alignment vertical="top"/>
    </xf>
    <xf numFmtId="0" fontId="16" fillId="0" borderId="0"/>
    <xf numFmtId="0" fontId="30" fillId="0" borderId="0"/>
    <xf numFmtId="9" fontId="31"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0" fontId="33" fillId="0" borderId="0" applyNumberFormat="0" applyFill="0" applyBorder="0" applyAlignment="0" applyProtection="0">
      <alignment vertical="top"/>
      <protection locked="0"/>
    </xf>
  </cellStyleXfs>
  <cellXfs count="98">
    <xf numFmtId="0" fontId="0" fillId="0" borderId="0" xfId="0"/>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 xfId="0" applyFont="1" applyFill="1" applyBorder="1" applyAlignment="1">
      <alignment horizontal="center" vertical="center" wrapText="1"/>
    </xf>
    <xf numFmtId="0" fontId="3" fillId="0" borderId="0" xfId="0" applyFont="1" applyAlignment="1">
      <alignment horizontal="center" vertical="center" wrapText="1"/>
    </xf>
    <xf numFmtId="0" fontId="3" fillId="3" borderId="0"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3" xfId="1" applyFont="1" applyFill="1" applyBorder="1" applyAlignment="1" applyProtection="1">
      <alignment horizontal="center" vertical="center" wrapText="1"/>
    </xf>
    <xf numFmtId="0" fontId="9" fillId="0" borderId="0" xfId="0" applyFont="1" applyAlignment="1">
      <alignment horizontal="center" vertical="center" wrapText="1"/>
    </xf>
    <xf numFmtId="0" fontId="10" fillId="4"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5" fillId="3" borderId="3" xfId="0" quotePrefix="1" applyFont="1" applyFill="1" applyBorder="1" applyAlignment="1">
      <alignment horizontal="center" vertical="center" wrapText="1"/>
    </xf>
    <xf numFmtId="0" fontId="3"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8" fillId="0" borderId="0" xfId="1" applyFont="1" applyAlignment="1" applyProtection="1">
      <alignment horizontal="center" vertical="center" wrapText="1"/>
    </xf>
    <xf numFmtId="0" fontId="2" fillId="6" borderId="3" xfId="0"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4" fontId="9" fillId="4" borderId="3" xfId="0" applyNumberFormat="1" applyFont="1" applyFill="1" applyBorder="1" applyAlignment="1">
      <alignment horizontal="center" vertical="center" wrapText="1"/>
    </xf>
    <xf numFmtId="4" fontId="3" fillId="2" borderId="0" xfId="0" applyNumberFormat="1" applyFont="1" applyFill="1" applyAlignment="1">
      <alignment horizontal="center" vertical="center" wrapText="1"/>
    </xf>
    <xf numFmtId="4" fontId="12" fillId="5" borderId="3" xfId="0" applyNumberFormat="1" applyFont="1" applyFill="1" applyBorder="1" applyAlignment="1">
      <alignment horizontal="center" vertical="center" wrapText="1"/>
    </xf>
    <xf numFmtId="0" fontId="8" fillId="0" borderId="0" xfId="1" applyFont="1" applyAlignment="1" applyProtection="1">
      <alignment horizontal="left" vertical="center" wrapText="1"/>
    </xf>
    <xf numFmtId="0" fontId="3" fillId="3" borderId="3" xfId="0" applyFont="1" applyFill="1" applyBorder="1" applyAlignment="1">
      <alignment horizontal="lef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2" borderId="0" xfId="0" applyFont="1" applyFill="1" applyBorder="1" applyAlignment="1">
      <alignment horizontal="left" vertical="center"/>
    </xf>
    <xf numFmtId="0" fontId="4" fillId="3" borderId="3" xfId="0" applyFont="1" applyFill="1" applyBorder="1" applyAlignment="1">
      <alignment horizontal="center" vertical="center" wrapText="1"/>
    </xf>
    <xf numFmtId="4" fontId="3" fillId="3" borderId="3" xfId="0" applyNumberFormat="1" applyFont="1" applyFill="1" applyBorder="1" applyAlignment="1">
      <alignment horizontal="center" vertical="center" wrapText="1"/>
    </xf>
    <xf numFmtId="4" fontId="9" fillId="7" borderId="3"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5" fillId="4" borderId="0" xfId="0" applyFont="1" applyFill="1" applyAlignment="1">
      <alignment horizontal="left" vertical="center"/>
    </xf>
    <xf numFmtId="0" fontId="3" fillId="4" borderId="0" xfId="0" applyFont="1" applyFill="1" applyAlignment="1">
      <alignment horizontal="center" vertical="center" wrapText="1"/>
    </xf>
    <xf numFmtId="0" fontId="1" fillId="4" borderId="0" xfId="0" applyFont="1" applyFill="1" applyAlignment="1">
      <alignment horizontal="center" vertical="center" wrapText="1"/>
    </xf>
    <xf numFmtId="0" fontId="7" fillId="0" borderId="0" xfId="1" applyAlignment="1" applyProtection="1">
      <alignment horizontal="center" vertical="center" wrapText="1"/>
    </xf>
    <xf numFmtId="0" fontId="17" fillId="0" borderId="0" xfId="2" applyFont="1"/>
    <xf numFmtId="0" fontId="17" fillId="0" borderId="0" xfId="2" applyFont="1" applyAlignment="1">
      <alignment horizontal="center"/>
    </xf>
    <xf numFmtId="0" fontId="18" fillId="0" borderId="0" xfId="2" applyFont="1" applyAlignment="1">
      <alignment horizontal="right"/>
    </xf>
    <xf numFmtId="0" fontId="19" fillId="0" borderId="0" xfId="2" applyFont="1"/>
    <xf numFmtId="0" fontId="19" fillId="0" borderId="0" xfId="2" applyFont="1" applyAlignment="1">
      <alignment horizontal="center"/>
    </xf>
    <xf numFmtId="0" fontId="20" fillId="0" borderId="0" xfId="2" applyFont="1" applyAlignment="1">
      <alignment horizontal="right"/>
    </xf>
    <xf numFmtId="0" fontId="17" fillId="4" borderId="0" xfId="2" applyFont="1" applyFill="1" applyAlignment="1">
      <alignment horizontal="center"/>
    </xf>
    <xf numFmtId="0" fontId="21" fillId="4" borderId="0" xfId="2" applyFont="1" applyFill="1" applyAlignment="1"/>
    <xf numFmtId="49" fontId="0" fillId="0" borderId="0" xfId="0" quotePrefix="1" applyNumberFormat="1"/>
    <xf numFmtId="49" fontId="0" fillId="0" borderId="0" xfId="0" applyNumberFormat="1"/>
    <xf numFmtId="14" fontId="0" fillId="0" borderId="0" xfId="0" applyNumberFormat="1"/>
    <xf numFmtId="4" fontId="6" fillId="5" borderId="4"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4" fontId="3" fillId="4"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3" borderId="0" xfId="1" applyFill="1" applyAlignment="1" applyProtection="1">
      <alignment horizontal="center" vertical="center" wrapText="1"/>
    </xf>
    <xf numFmtId="4" fontId="5" fillId="4" borderId="3" xfId="0" applyNumberFormat="1" applyFont="1" applyFill="1" applyBorder="1" applyAlignment="1">
      <alignment horizontal="center" vertical="center" wrapText="1"/>
    </xf>
    <xf numFmtId="0" fontId="11" fillId="3" borderId="3" xfId="0" applyFont="1" applyFill="1" applyBorder="1" applyAlignment="1">
      <alignment vertical="center"/>
    </xf>
    <xf numFmtId="0" fontId="11" fillId="3" borderId="0" xfId="0" applyFont="1" applyFill="1" applyAlignment="1">
      <alignment horizontal="center" vertical="center" wrapText="1"/>
    </xf>
    <xf numFmtId="0" fontId="9" fillId="3" borderId="0" xfId="0" applyFont="1" applyFill="1" applyAlignment="1">
      <alignment horizontal="center" vertical="center" wrapText="1"/>
    </xf>
    <xf numFmtId="0" fontId="11" fillId="3" borderId="3" xfId="0" applyFont="1" applyFill="1" applyBorder="1" applyAlignment="1">
      <alignment horizontal="center" vertical="center"/>
    </xf>
    <xf numFmtId="0" fontId="0" fillId="3" borderId="0" xfId="0" applyFill="1"/>
    <xf numFmtId="0" fontId="34" fillId="3" borderId="0" xfId="0" applyFont="1" applyFill="1"/>
    <xf numFmtId="0" fontId="0" fillId="3" borderId="1" xfId="0" applyFill="1" applyBorder="1"/>
    <xf numFmtId="0" fontId="0" fillId="3" borderId="0" xfId="0" applyFill="1" applyBorder="1"/>
    <xf numFmtId="0" fontId="0" fillId="3" borderId="2" xfId="0" applyFill="1" applyBorder="1"/>
    <xf numFmtId="0" fontId="35" fillId="3" borderId="0" xfId="0" applyFont="1" applyFill="1" applyAlignment="1">
      <alignment horizontal="center" vertical="center" wrapText="1"/>
    </xf>
    <xf numFmtId="0" fontId="35" fillId="0" borderId="0" xfId="0" applyFont="1" applyAlignment="1">
      <alignment horizontal="center" vertical="center" wrapText="1"/>
    </xf>
    <xf numFmtId="0" fontId="8" fillId="3" borderId="0" xfId="1" applyFont="1" applyFill="1" applyAlignment="1" applyProtection="1">
      <alignment horizontal="center" vertical="center" wrapText="1"/>
    </xf>
    <xf numFmtId="0" fontId="8" fillId="0" borderId="0" xfId="1" applyFont="1" applyAlignment="1" applyProtection="1">
      <alignment vertical="center" wrapText="1"/>
    </xf>
    <xf numFmtId="2" fontId="6" fillId="5" borderId="3" xfId="0"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2" fontId="6" fillId="5" borderId="5" xfId="0" applyNumberFormat="1" applyFont="1" applyFill="1" applyBorder="1" applyAlignment="1">
      <alignment horizontal="center" vertical="center" wrapText="1"/>
    </xf>
    <xf numFmtId="4" fontId="11"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2" fontId="3" fillId="4" borderId="5"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2" fontId="3" fillId="4" borderId="3" xfId="0" applyNumberFormat="1" applyFont="1" applyFill="1" applyBorder="1" applyAlignment="1">
      <alignment horizontal="center" vertical="center" wrapText="1"/>
    </xf>
    <xf numFmtId="0" fontId="10" fillId="4" borderId="0" xfId="0" applyFont="1" applyFill="1" applyBorder="1" applyAlignment="1">
      <alignment horizontal="center" vertical="center" wrapText="1"/>
    </xf>
  </cellXfs>
  <cellStyles count="25">
    <cellStyle name="Comma_PASAL_Valuation_Model_April_2007" xfId="3"/>
    <cellStyle name="Normal 2" xfId="4"/>
    <cellStyle name="Normal_Income Statements" xfId="5"/>
    <cellStyle name="S0" xfId="6"/>
    <cellStyle name="S1" xfId="7"/>
    <cellStyle name="S10" xfId="8"/>
    <cellStyle name="S2" xfId="9"/>
    <cellStyle name="S3" xfId="10"/>
    <cellStyle name="S4" xfId="11"/>
    <cellStyle name="S5" xfId="12"/>
    <cellStyle name="S6" xfId="13"/>
    <cellStyle name="S7" xfId="14"/>
    <cellStyle name="S8" xfId="15"/>
    <cellStyle name="S9" xfId="16"/>
    <cellStyle name="Βασικό__Unisystems_Charts_by_VRS" xfId="17"/>
    <cellStyle name="Κανονικό" xfId="0" builtinId="0"/>
    <cellStyle name="Κανονικό 2" xfId="18"/>
    <cellStyle name="Κανονικό 2 2" xfId="2"/>
    <cellStyle name="Κανονικό 3" xfId="19"/>
    <cellStyle name="Κανονικό 4" xfId="20"/>
    <cellStyle name="Ποσοστό 2" xfId="21"/>
    <cellStyle name="Ποσοστό 2 2" xfId="22"/>
    <cellStyle name="Ποσοστό 3" xfId="23"/>
    <cellStyle name="Υπερ-σύνδεση" xfId="1" builtinId="8"/>
    <cellStyle name="Υπερ-σύνδεση 2" xfId="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5"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6"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7"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179919</xdr:colOff>
      <xdr:row>4</xdr:row>
      <xdr:rowOff>158733</xdr:rowOff>
    </xdr:from>
    <xdr:to>
      <xdr:col>15</xdr:col>
      <xdr:colOff>2490896</xdr:colOff>
      <xdr:row>8</xdr:row>
      <xdr:rowOff>76777</xdr:rowOff>
    </xdr:to>
    <xdr:pic>
      <xdr:nvPicPr>
        <xdr:cNvPr id="8" name="7 - Εικόνα"/>
        <xdr:cNvPicPr/>
      </xdr:nvPicPr>
      <xdr:blipFill>
        <a:blip xmlns:r="http://schemas.openxmlformats.org/officeDocument/2006/relationships" r:embed="rId3" cstate="print"/>
        <a:srcRect/>
        <a:stretch>
          <a:fillRect/>
        </a:stretch>
      </xdr:blipFill>
      <xdr:spPr bwMode="auto">
        <a:xfrm>
          <a:off x="5291669" y="899566"/>
          <a:ext cx="5274310"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592667</xdr:colOff>
      <xdr:row>0</xdr:row>
      <xdr:rowOff>62607</xdr:rowOff>
    </xdr:from>
    <xdr:to>
      <xdr:col>13</xdr:col>
      <xdr:colOff>410634</xdr:colOff>
      <xdr:row>44</xdr:row>
      <xdr:rowOff>84667</xdr:rowOff>
    </xdr:to>
    <xdr:pic>
      <xdr:nvPicPr>
        <xdr:cNvPr id="4097" name="Picture 1"/>
        <xdr:cNvPicPr>
          <a:picLocks noChangeAspect="1" noChangeArrowheads="1"/>
        </xdr:cNvPicPr>
      </xdr:nvPicPr>
      <xdr:blipFill>
        <a:blip xmlns:r="http://schemas.openxmlformats.org/officeDocument/2006/relationships" r:embed="rId1"/>
        <a:srcRect/>
        <a:stretch>
          <a:fillRect/>
        </a:stretch>
      </xdr:blipFill>
      <xdr:spPr bwMode="auto">
        <a:xfrm>
          <a:off x="2434167" y="62607"/>
          <a:ext cx="5956300" cy="840406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xdr:colOff>
      <xdr:row>8</xdr:row>
      <xdr:rowOff>95251</xdr:rowOff>
    </xdr:from>
    <xdr:to>
      <xdr:col>15</xdr:col>
      <xdr:colOff>600075</xdr:colOff>
      <xdr:row>14</xdr:row>
      <xdr:rowOff>102659</xdr:rowOff>
    </xdr:to>
    <xdr:sp macro="" textlink="">
      <xdr:nvSpPr>
        <xdr:cNvPr id="3" name="2 - TextBox"/>
        <xdr:cNvSpPr txBox="1"/>
      </xdr:nvSpPr>
      <xdr:spPr>
        <a:xfrm>
          <a:off x="3683001" y="1619251"/>
          <a:ext cx="6124574" cy="1150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latin typeface="+mn-lt"/>
              <a:ea typeface="+mn-ea"/>
              <a:cs typeface="+mn-cs"/>
            </a:rPr>
            <a:t>Nicholas Ir. Georgiadis, Director of Equity Research</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Nicholas is Partner and Director of Equity Research of VRS. Having gained significant work experience in buy-side and sell-side advising through his employment in top-tier brokerage firms Nicholas founded VRS in 2002. Among others, his recent assignments have been in the areas of corporate valuation, M&amp;A’s advisory, and equity analysis for clients in Greece or abroad.</a:t>
          </a:r>
          <a:br>
            <a:rPr lang="en-US" sz="1100" b="0" i="0">
              <a:solidFill>
                <a:schemeClr val="dk1"/>
              </a:solidFill>
              <a:latin typeface="+mn-lt"/>
              <a:ea typeface="+mn-ea"/>
              <a:cs typeface="+mn-cs"/>
            </a:rPr>
          </a:br>
          <a:r>
            <a:rPr lang="en-US" sz="1100" b="1" i="0">
              <a:solidFill>
                <a:schemeClr val="dk1"/>
              </a:solidFill>
              <a:latin typeface="+mn-lt"/>
              <a:ea typeface="+mn-ea"/>
              <a:cs typeface="+mn-cs"/>
            </a:rPr>
            <a:t>Email account:</a:t>
          </a:r>
          <a:r>
            <a:rPr lang="en-US" sz="1100" b="0" i="0">
              <a:solidFill>
                <a:schemeClr val="dk1"/>
              </a:solidFill>
              <a:latin typeface="+mn-lt"/>
              <a:ea typeface="+mn-ea"/>
              <a:cs typeface="+mn-cs"/>
            </a:rPr>
            <a:t> </a:t>
          </a:r>
          <a:r>
            <a:rPr lang="en-US" sz="1100" b="0" i="0" u="none" strike="noStrike">
              <a:solidFill>
                <a:schemeClr val="dk1"/>
              </a:solidFill>
              <a:latin typeface="+mn-lt"/>
              <a:ea typeface="+mn-ea"/>
              <a:cs typeface="+mn-cs"/>
              <a:hlinkClick xmlns:r="http://schemas.openxmlformats.org/officeDocument/2006/relationships" r:id=""/>
            </a:rPr>
            <a:t>ngeorgiadis@vrs.gr</a:t>
          </a:r>
          <a:endParaRPr lang="en-US" sz="1100" b="0" i="0">
            <a:solidFill>
              <a:schemeClr val="dk1"/>
            </a:solidFill>
            <a:latin typeface="+mn-lt"/>
            <a:ea typeface="+mn-ea"/>
            <a:cs typeface="+mn-cs"/>
          </a:endParaRPr>
        </a:p>
        <a:p>
          <a:endParaRPr lang="el-GR" sz="1100"/>
        </a:p>
      </xdr:txBody>
    </xdr:sp>
    <xdr:clientData/>
  </xdr:twoCellAnchor>
  <xdr:twoCellAnchor editAs="oneCell">
    <xdr:from>
      <xdr:col>4</xdr:col>
      <xdr:colOff>0</xdr:colOff>
      <xdr:row>17</xdr:row>
      <xdr:rowOff>63498</xdr:rowOff>
    </xdr:from>
    <xdr:to>
      <xdr:col>5</xdr:col>
      <xdr:colOff>455083</xdr:colOff>
      <xdr:row>22</xdr:row>
      <xdr:rowOff>127337</xdr:rowOff>
    </xdr:to>
    <xdr:pic>
      <xdr:nvPicPr>
        <xdr:cNvPr id="3075" name="Picture 3"/>
        <xdr:cNvPicPr>
          <a:picLocks noChangeAspect="1" noChangeArrowheads="1"/>
        </xdr:cNvPicPr>
      </xdr:nvPicPr>
      <xdr:blipFill>
        <a:blip xmlns:r="http://schemas.openxmlformats.org/officeDocument/2006/relationships" r:embed="rId1"/>
        <a:srcRect/>
        <a:stretch>
          <a:fillRect/>
        </a:stretch>
      </xdr:blipFill>
      <xdr:spPr bwMode="auto">
        <a:xfrm>
          <a:off x="2455333" y="3301998"/>
          <a:ext cx="1068917" cy="1016339"/>
        </a:xfrm>
        <a:prstGeom prst="rect">
          <a:avLst/>
        </a:prstGeom>
        <a:noFill/>
        <a:ln w="1">
          <a:noFill/>
          <a:miter lim="800000"/>
          <a:headEnd/>
          <a:tailEnd type="none" w="med" len="med"/>
        </a:ln>
        <a:effectLst/>
      </xdr:spPr>
    </xdr:pic>
    <xdr:clientData/>
  </xdr:twoCellAnchor>
  <xdr:twoCellAnchor editAs="oneCell">
    <xdr:from>
      <xdr:col>4</xdr:col>
      <xdr:colOff>1</xdr:colOff>
      <xdr:row>8</xdr:row>
      <xdr:rowOff>169335</xdr:rowOff>
    </xdr:from>
    <xdr:to>
      <xdr:col>5</xdr:col>
      <xdr:colOff>402167</xdr:colOff>
      <xdr:row>14</xdr:row>
      <xdr:rowOff>35833</xdr:rowOff>
    </xdr:to>
    <xdr:pic>
      <xdr:nvPicPr>
        <xdr:cNvPr id="3076" name="Picture 4"/>
        <xdr:cNvPicPr>
          <a:picLocks noChangeAspect="1" noChangeArrowheads="1"/>
        </xdr:cNvPicPr>
      </xdr:nvPicPr>
      <xdr:blipFill>
        <a:blip xmlns:r="http://schemas.openxmlformats.org/officeDocument/2006/relationships" r:embed="rId2"/>
        <a:srcRect/>
        <a:stretch>
          <a:fillRect/>
        </a:stretch>
      </xdr:blipFill>
      <xdr:spPr bwMode="auto">
        <a:xfrm>
          <a:off x="2455334" y="1693335"/>
          <a:ext cx="1016000" cy="1009498"/>
        </a:xfrm>
        <a:prstGeom prst="rect">
          <a:avLst/>
        </a:prstGeom>
        <a:noFill/>
        <a:ln w="1">
          <a:noFill/>
          <a:miter lim="800000"/>
          <a:headEnd/>
          <a:tailEnd type="none" w="med" len="med"/>
        </a:ln>
        <a:effectLst/>
      </xdr:spPr>
    </xdr:pic>
    <xdr:clientData/>
  </xdr:twoCellAnchor>
  <xdr:twoCellAnchor>
    <xdr:from>
      <xdr:col>5</xdr:col>
      <xdr:colOff>613832</xdr:colOff>
      <xdr:row>16</xdr:row>
      <xdr:rowOff>95241</xdr:rowOff>
    </xdr:from>
    <xdr:to>
      <xdr:col>15</xdr:col>
      <xdr:colOff>600073</xdr:colOff>
      <xdr:row>23</xdr:row>
      <xdr:rowOff>84665</xdr:rowOff>
    </xdr:to>
    <xdr:sp macro="" textlink="">
      <xdr:nvSpPr>
        <xdr:cNvPr id="7" name="6 - TextBox"/>
        <xdr:cNvSpPr txBox="1"/>
      </xdr:nvSpPr>
      <xdr:spPr>
        <a:xfrm>
          <a:off x="3682999" y="3143241"/>
          <a:ext cx="6124574" cy="1322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i="0">
              <a:solidFill>
                <a:schemeClr val="dk1"/>
              </a:solidFill>
              <a:latin typeface="+mn-lt"/>
              <a:ea typeface="+mn-ea"/>
              <a:cs typeface="+mn-cs"/>
            </a:rPr>
            <a:t>Christoforos Makrias, Director of Corporate Finance</a:t>
          </a:r>
          <a:endParaRPr lang="en-US" sz="1100" b="0" i="0">
            <a:solidFill>
              <a:schemeClr val="dk1"/>
            </a:solidFill>
            <a:latin typeface="+mn-lt"/>
            <a:ea typeface="+mn-ea"/>
            <a:cs typeface="+mn-cs"/>
          </a:endParaRPr>
        </a:p>
        <a:p>
          <a:r>
            <a:rPr lang="en-US" sz="1100" b="0" i="0">
              <a:solidFill>
                <a:schemeClr val="dk1"/>
              </a:solidFill>
              <a:latin typeface="+mn-lt"/>
              <a:ea typeface="+mn-ea"/>
              <a:cs typeface="+mn-cs"/>
            </a:rPr>
            <a:t>Christophoros is Partner and Director of Corporate Finance of VRS. He is a Certified Financial Analyst by the Hellenic Capital Market Commission with over 18 years of professional experience in the valuation of companies in the retail, industrial and energy sectors. With prior experience as a senior financial analyst in large security firms, he has undertaken the valuation of several listed as well as non-listed companies in Greece, either for reporting, IPOs, or merger &amp; acquisition purposes.</a:t>
          </a:r>
          <a:br>
            <a:rPr lang="en-US" sz="1100" b="0" i="0">
              <a:solidFill>
                <a:schemeClr val="dk1"/>
              </a:solidFill>
              <a:latin typeface="+mn-lt"/>
              <a:ea typeface="+mn-ea"/>
              <a:cs typeface="+mn-cs"/>
            </a:rPr>
          </a:br>
          <a:r>
            <a:rPr lang="en-US" sz="1100" b="1" i="0">
              <a:solidFill>
                <a:schemeClr val="dk1"/>
              </a:solidFill>
              <a:latin typeface="+mn-lt"/>
              <a:ea typeface="+mn-ea"/>
              <a:cs typeface="+mn-cs"/>
            </a:rPr>
            <a:t>Email account:</a:t>
          </a:r>
          <a:r>
            <a:rPr lang="en-US" sz="1100" b="0" i="0">
              <a:solidFill>
                <a:schemeClr val="dk1"/>
              </a:solidFill>
              <a:latin typeface="+mn-lt"/>
              <a:ea typeface="+mn-ea"/>
              <a:cs typeface="+mn-cs"/>
            </a:rPr>
            <a:t> </a:t>
          </a:r>
          <a:r>
            <a:rPr lang="en-US" sz="1100" b="0" i="0" u="none" strike="noStrike">
              <a:solidFill>
                <a:schemeClr val="dk1"/>
              </a:solidFill>
              <a:latin typeface="+mn-lt"/>
              <a:ea typeface="+mn-ea"/>
              <a:cs typeface="+mn-cs"/>
              <a:hlinkClick xmlns:r="http://schemas.openxmlformats.org/officeDocument/2006/relationships" r:id=""/>
            </a:rPr>
            <a:t>cmakrias@vrs.gr</a:t>
          </a:r>
          <a:endParaRPr lang="en-US" sz="1100" b="0" i="0">
            <a:solidFill>
              <a:schemeClr val="dk1"/>
            </a:solidFill>
            <a:latin typeface="+mn-lt"/>
            <a:ea typeface="+mn-ea"/>
            <a:cs typeface="+mn-cs"/>
          </a:endParaRPr>
        </a:p>
        <a:p>
          <a:endParaRPr lang="el-GR" sz="1100"/>
        </a:p>
      </xdr:txBody>
    </xdr:sp>
    <xdr:clientData/>
  </xdr:twoCellAnchor>
  <xdr:twoCellAnchor editAs="oneCell">
    <xdr:from>
      <xdr:col>4</xdr:col>
      <xdr:colOff>0</xdr:colOff>
      <xdr:row>2</xdr:row>
      <xdr:rowOff>105848</xdr:rowOff>
    </xdr:from>
    <xdr:to>
      <xdr:col>12</xdr:col>
      <xdr:colOff>363643</xdr:colOff>
      <xdr:row>6</xdr:row>
      <xdr:rowOff>23892</xdr:rowOff>
    </xdr:to>
    <xdr:pic>
      <xdr:nvPicPr>
        <xdr:cNvPr id="8" name="7 - Εικόνα"/>
        <xdr:cNvPicPr/>
      </xdr:nvPicPr>
      <xdr:blipFill>
        <a:blip xmlns:r="http://schemas.openxmlformats.org/officeDocument/2006/relationships" r:embed="rId3" cstate="print"/>
        <a:srcRect/>
        <a:stretch>
          <a:fillRect/>
        </a:stretch>
      </xdr:blipFill>
      <xdr:spPr bwMode="auto">
        <a:xfrm>
          <a:off x="2455333" y="486848"/>
          <a:ext cx="5274310" cy="680044"/>
        </a:xfrm>
        <a:prstGeom prst="rect">
          <a:avLst/>
        </a:prstGeom>
        <a:noFill/>
        <a:ln w="9525">
          <a:noFill/>
          <a:miter lim="800000"/>
          <a:headEnd/>
          <a:tailEnd/>
        </a:ln>
      </xdr:spPr>
    </xdr:pic>
    <xdr:clientData/>
  </xdr:twoCellAnchor>
  <xdr:twoCellAnchor>
    <xdr:from>
      <xdr:col>6</xdr:col>
      <xdr:colOff>0</xdr:colOff>
      <xdr:row>27</xdr:row>
      <xdr:rowOff>63497</xdr:rowOff>
    </xdr:from>
    <xdr:to>
      <xdr:col>15</xdr:col>
      <xdr:colOff>600074</xdr:colOff>
      <xdr:row>40</xdr:row>
      <xdr:rowOff>116414</xdr:rowOff>
    </xdr:to>
    <xdr:sp macro="" textlink="">
      <xdr:nvSpPr>
        <xdr:cNvPr id="9" name="8 - TextBox"/>
        <xdr:cNvSpPr txBox="1"/>
      </xdr:nvSpPr>
      <xdr:spPr>
        <a:xfrm>
          <a:off x="3683000" y="5206997"/>
          <a:ext cx="6124574" cy="2338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THE FINANCE</a:t>
          </a:r>
          <a:r>
            <a:rPr lang="en-US" sz="1100" b="1" baseline="0"/>
            <a:t> CLUB OF UNIVERSITY OF MACEDONIA      </a:t>
          </a:r>
          <a:endParaRPr lang="en-US" sz="1100" b="1"/>
        </a:p>
        <a:p>
          <a:endParaRPr lang="en-US" sz="1100"/>
        </a:p>
        <a:p>
          <a:r>
            <a:rPr lang="en-US" sz="1100" b="0" i="0" u="none" strike="noStrike">
              <a:solidFill>
                <a:schemeClr val="dk1"/>
              </a:solidFill>
              <a:latin typeface="+mn-lt"/>
              <a:ea typeface="+mn-ea"/>
              <a:cs typeface="+mn-cs"/>
            </a:rPr>
            <a:t>The Finance Club of University of Macedonia is an independent student organization founded by students of UoM (www.uom.gr) that aims to build strong relations between the market and the University. Though based in the University of Macedonia, it also operates via associates in Aristotle University of Thessaloniki and other institutions. Our goal is to give our members the chance to view the market in a more practical approach rather than the abstract knowledge offered by the university. In order to achieve this goal, we organize various events like conferences, workshops and seminars. Moreover, we cooperate with companies by taking up real case projects to work on along with the managers of our associated companies. Finally, we are trying to build and expand our network among students, market professionals and professors giving our members a very broad pool of potential partners and employers. </a:t>
          </a:r>
          <a:endParaRPr lang="en-US" sz="1100"/>
        </a:p>
        <a:p>
          <a:endParaRPr lang="en-US" sz="1100"/>
        </a:p>
        <a:p>
          <a:r>
            <a:rPr lang="en-US" sz="1100"/>
            <a:t>Research Contributors: </a:t>
          </a:r>
          <a:r>
            <a:rPr lang="en-US" sz="1100" b="1">
              <a:solidFill>
                <a:schemeClr val="dk1"/>
              </a:solidFill>
              <a:latin typeface="+mn-lt"/>
              <a:ea typeface="+mn-ea"/>
              <a:cs typeface="+mn-cs"/>
            </a:rPr>
            <a:t>Alexandros Tselekidis, Thodoris Papadopoulos, Konstantinos Andreou. </a:t>
          </a:r>
          <a:endParaRPr lang="el-GR" sz="1100" b="1"/>
        </a:p>
      </xdr:txBody>
    </xdr:sp>
    <xdr:clientData/>
  </xdr:twoCellAnchor>
  <xdr:twoCellAnchor editAs="oneCell">
    <xdr:from>
      <xdr:col>3</xdr:col>
      <xdr:colOff>603251</xdr:colOff>
      <xdr:row>30</xdr:row>
      <xdr:rowOff>116417</xdr:rowOff>
    </xdr:from>
    <xdr:to>
      <xdr:col>5</xdr:col>
      <xdr:colOff>508001</xdr:colOff>
      <xdr:row>36</xdr:row>
      <xdr:rowOff>105834</xdr:rowOff>
    </xdr:to>
    <xdr:pic>
      <xdr:nvPicPr>
        <xdr:cNvPr id="10" name="9 - Εικόνα" descr="Finance-Club-in-the-University-of-Macedonia-logo.png"/>
        <xdr:cNvPicPr>
          <a:picLocks noChangeAspect="1"/>
        </xdr:cNvPicPr>
      </xdr:nvPicPr>
      <xdr:blipFill>
        <a:blip xmlns:r="http://schemas.openxmlformats.org/officeDocument/2006/relationships" r:embed="rId4" cstate="print"/>
        <a:stretch>
          <a:fillRect/>
        </a:stretch>
      </xdr:blipFill>
      <xdr:spPr>
        <a:xfrm>
          <a:off x="2444751" y="5831417"/>
          <a:ext cx="1132417" cy="1132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31748</xdr:colOff>
      <xdr:row>3</xdr:row>
      <xdr:rowOff>52915</xdr:rowOff>
    </xdr:from>
    <xdr:to>
      <xdr:col>15</xdr:col>
      <xdr:colOff>582082</xdr:colOff>
      <xdr:row>37</xdr:row>
      <xdr:rowOff>116415</xdr:rowOff>
    </xdr:to>
    <xdr:sp macro="" textlink="">
      <xdr:nvSpPr>
        <xdr:cNvPr id="2" name="1 - TextBox"/>
        <xdr:cNvSpPr txBox="1"/>
      </xdr:nvSpPr>
      <xdr:spPr>
        <a:xfrm>
          <a:off x="3100915" y="624415"/>
          <a:ext cx="6688667" cy="654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sz="1100" b="0">
            <a:solidFill>
              <a:schemeClr val="dk1"/>
            </a:solidFill>
            <a:latin typeface="+mn-lt"/>
            <a:ea typeface="+mn-ea"/>
            <a:cs typeface="+mn-cs"/>
          </a:endParaRPr>
        </a:p>
        <a:p>
          <a:endParaRPr lang="en-US" sz="1100" b="0">
            <a:solidFill>
              <a:schemeClr val="dk1"/>
            </a:solidFill>
            <a:latin typeface="+mn-lt"/>
            <a:ea typeface="+mn-ea"/>
            <a:cs typeface="+mn-cs"/>
          </a:endParaRPr>
        </a:p>
        <a:p>
          <a:r>
            <a:rPr lang="en-US" sz="1100" b="1">
              <a:solidFill>
                <a:schemeClr val="dk1"/>
              </a:solidFill>
              <a:latin typeface="+mn-lt"/>
              <a:ea typeface="+mn-ea"/>
              <a:cs typeface="+mn-cs"/>
            </a:rPr>
            <a:t>ANNOUNCEMENT</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by </a:t>
          </a:r>
          <a:r>
            <a:rPr lang="en-US" sz="1100" b="1">
              <a:solidFill>
                <a:schemeClr val="dk1"/>
              </a:solidFill>
              <a:latin typeface="+mn-lt"/>
              <a:ea typeface="+mn-ea"/>
              <a:cs typeface="+mn-cs"/>
            </a:rPr>
            <a:t>VALUATION &amp; RESEARCH SPECIALISTS  (VRS)</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All deal related events, news, press releases and statistical data presented in this report constitute a product of collective research and raw processing of data, databases, news agencies, as well as other related sources. This report has not been part of any effort to refer to or cover any particular business sector or broader sectors of economic activity.</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In addition, all deal related events, news, press releases and statistical data presented in this report are noted on the basis of their collection / announcement date, and no effort has been made to present how these corporate deals and / or actions have evolved up to the publication date of this report.</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a:t>
          </a:r>
          <a:endParaRPr lang="el-GR" sz="1100">
            <a:solidFill>
              <a:schemeClr val="dk1"/>
            </a:solidFill>
            <a:latin typeface="+mn-lt"/>
            <a:ea typeface="+mn-ea"/>
            <a:cs typeface="+mn-cs"/>
          </a:endParaRP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Neither the information nor any opinion expressed shall constitute an offer to sell or a solicitation of an offer to buy any shares, warrants, convertible securities or options of “covered companies” by no means.</a:t>
          </a:r>
          <a:endParaRPr lang="el-GR" sz="1100">
            <a:solidFill>
              <a:schemeClr val="dk1"/>
            </a:solidFill>
            <a:latin typeface="+mn-lt"/>
            <a:ea typeface="+mn-ea"/>
            <a:cs typeface="+mn-cs"/>
          </a:endParaRPr>
        </a:p>
        <a:p>
          <a:endParaRPr lang="en-US" sz="1100"/>
        </a:p>
        <a:p>
          <a:r>
            <a:rPr lang="en-US" sz="1100"/>
            <a:t>Companies presented either as target companies or as acquirers may</a:t>
          </a:r>
          <a:r>
            <a:rPr lang="en-US" sz="1100" baseline="0"/>
            <a:t> be also of the following categories:</a:t>
          </a:r>
        </a:p>
        <a:p>
          <a:r>
            <a:rPr lang="en-US" sz="1100" baseline="0"/>
            <a:t>- Companies disclosing their deals based on their own initiative;</a:t>
          </a:r>
        </a:p>
        <a:p>
          <a:r>
            <a:rPr lang="en-US" sz="1100" baseline="0"/>
            <a:t>- Listed and non-listed companies;</a:t>
          </a:r>
        </a:p>
        <a:p>
          <a:r>
            <a:rPr lang="en-US" sz="1100" baseline="0"/>
            <a:t>- Companies with foreign domicile which are however related to Greek ownership.</a:t>
          </a:r>
        </a:p>
        <a:p>
          <a:endParaRPr lang="en-US" sz="1100" baseline="0"/>
        </a:p>
        <a:p>
          <a:endParaRPr lang="en-US" sz="1100" b="0">
            <a:solidFill>
              <a:schemeClr val="dk1"/>
            </a:solidFill>
            <a:latin typeface="+mn-lt"/>
            <a:ea typeface="+mn-ea"/>
            <a:cs typeface="+mn-cs"/>
          </a:endParaRPr>
        </a:p>
        <a:p>
          <a:r>
            <a:rPr lang="en-US" sz="1100" b="1">
              <a:solidFill>
                <a:schemeClr val="dk1"/>
              </a:solidFill>
              <a:latin typeface="+mn-lt"/>
              <a:ea typeface="+mn-ea"/>
              <a:cs typeface="+mn-cs"/>
            </a:rPr>
            <a:t>SOURCES</a:t>
          </a:r>
          <a:r>
            <a:rPr lang="en-US" sz="1100" b="0">
              <a:solidFill>
                <a:schemeClr val="dk1"/>
              </a:solidFill>
              <a:latin typeface="+mn-lt"/>
              <a:ea typeface="+mn-ea"/>
              <a:cs typeface="+mn-cs"/>
            </a:rPr>
            <a:t>  (Indicative)</a:t>
          </a:r>
          <a:endParaRPr lang="el-GR" sz="1100">
            <a:solidFill>
              <a:schemeClr val="dk1"/>
            </a:solidFill>
            <a:latin typeface="+mn-lt"/>
            <a:ea typeface="+mn-ea"/>
            <a:cs typeface="+mn-cs"/>
          </a:endParaRPr>
        </a:p>
        <a:p>
          <a:endParaRPr lang="en-US" sz="1100"/>
        </a:p>
        <a:p>
          <a:r>
            <a:rPr lang="en-US" sz="1100">
              <a:solidFill>
                <a:schemeClr val="dk1"/>
              </a:solidFill>
              <a:latin typeface="+mn-lt"/>
              <a:ea typeface="+mn-ea"/>
              <a:cs typeface="+mn-cs"/>
            </a:rPr>
            <a:t>- Eikon Thomson Reuters</a:t>
          </a:r>
          <a:endParaRPr lang="el-GR" sz="1100">
            <a:solidFill>
              <a:schemeClr val="dk1"/>
            </a:solidFill>
            <a:latin typeface="+mn-lt"/>
            <a:ea typeface="+mn-ea"/>
            <a:cs typeface="+mn-cs"/>
          </a:endParaRPr>
        </a:p>
        <a:p>
          <a:r>
            <a:rPr lang="en-US" sz="1100">
              <a:solidFill>
                <a:schemeClr val="dk1"/>
              </a:solidFill>
              <a:latin typeface="+mn-lt"/>
              <a:ea typeface="+mn-ea"/>
              <a:cs typeface="+mn-cs"/>
            </a:rPr>
            <a:t>- www.capital.gr</a:t>
          </a:r>
          <a:endParaRPr lang="el-GR" sz="1100">
            <a:solidFill>
              <a:schemeClr val="dk1"/>
            </a:solidFill>
            <a:latin typeface="+mn-lt"/>
            <a:ea typeface="+mn-ea"/>
            <a:cs typeface="+mn-cs"/>
          </a:endParaRPr>
        </a:p>
        <a:p>
          <a:r>
            <a:rPr lang="en-US" sz="1100">
              <a:solidFill>
                <a:schemeClr val="dk1"/>
              </a:solidFill>
              <a:latin typeface="+mn-lt"/>
              <a:ea typeface="+mn-ea"/>
              <a:cs typeface="+mn-cs"/>
            </a:rPr>
            <a:t>- www.euro2day.gr</a:t>
          </a:r>
          <a:endParaRPr lang="el-GR" sz="1100">
            <a:solidFill>
              <a:schemeClr val="dk1"/>
            </a:solidFill>
            <a:latin typeface="+mn-lt"/>
            <a:ea typeface="+mn-ea"/>
            <a:cs typeface="+mn-cs"/>
          </a:endParaRPr>
        </a:p>
        <a:p>
          <a:r>
            <a:rPr lang="en-US" sz="1100">
              <a:solidFill>
                <a:schemeClr val="dk1"/>
              </a:solidFill>
              <a:latin typeface="+mn-lt"/>
              <a:ea typeface="+mn-ea"/>
              <a:cs typeface="+mn-cs"/>
            </a:rPr>
            <a:t>- www.endeavor.org.gr</a:t>
          </a:r>
          <a:endParaRPr lang="el-GR" sz="1100">
            <a:solidFill>
              <a:schemeClr val="dk1"/>
            </a:solidFill>
            <a:latin typeface="+mn-lt"/>
            <a:ea typeface="+mn-ea"/>
            <a:cs typeface="+mn-cs"/>
          </a:endParaRPr>
        </a:p>
        <a:p>
          <a:r>
            <a:rPr lang="en-US" sz="1100">
              <a:solidFill>
                <a:schemeClr val="dk1"/>
              </a:solidFill>
              <a:latin typeface="+mn-lt"/>
              <a:ea typeface="+mn-ea"/>
              <a:cs typeface="+mn-cs"/>
            </a:rPr>
            <a:t>- www.hradf.com</a:t>
          </a:r>
          <a:endParaRPr lang="el-GR" sz="1100">
            <a:solidFill>
              <a:schemeClr val="dk1"/>
            </a:solidFill>
            <a:latin typeface="+mn-lt"/>
            <a:ea typeface="+mn-ea"/>
            <a:cs typeface="+mn-cs"/>
          </a:endParaRPr>
        </a:p>
        <a:p>
          <a:r>
            <a:rPr lang="en-US" sz="1100">
              <a:solidFill>
                <a:schemeClr val="dk1"/>
              </a:solidFill>
              <a:latin typeface="+mn-lt"/>
              <a:ea typeface="+mn-ea"/>
              <a:cs typeface="+mn-cs"/>
            </a:rPr>
            <a:t>- www.naftemporiki.gr</a:t>
          </a:r>
          <a:endParaRPr lang="el-GR" sz="1100">
            <a:solidFill>
              <a:schemeClr val="dk1"/>
            </a:solidFill>
            <a:latin typeface="+mn-lt"/>
            <a:ea typeface="+mn-ea"/>
            <a:cs typeface="+mn-cs"/>
          </a:endParaRPr>
        </a:p>
        <a:p>
          <a:endParaRPr lang="en-US" sz="1100"/>
        </a:p>
        <a:p>
          <a:endParaRPr lang="en-US" sz="1100"/>
        </a:p>
        <a:p>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hyperlink" Target="http://www.euro2day.gr/news/enterprises/article/1338864/ekter-gs-stis-266-gia-epistrofh-kefalaioy.html" TargetMode="External"/><Relationship Id="rId117" Type="http://schemas.openxmlformats.org/officeDocument/2006/relationships/hyperlink" Target="http://www.euro2day.gr/news/enterprises/article/1418241/peiraios-poylaei-to-216-ths-evropaikhs-pisths.html" TargetMode="External"/><Relationship Id="rId21" Type="http://schemas.openxmlformats.org/officeDocument/2006/relationships/hyperlink" Target="http://www.euro2day.gr/news/enterprises/article/1370525/nakas-thn-epistrofh-kefalaioy-007-evro-enekrine.html" TargetMode="External"/><Relationship Id="rId42" Type="http://schemas.openxmlformats.org/officeDocument/2006/relationships/hyperlink" Target="http://www.euro2day.gr/market_announcements/announcements/article-market-announcement/1383025/ete-oloklhrothhke-h-amk.html" TargetMode="External"/><Relationship Id="rId47" Type="http://schemas.openxmlformats.org/officeDocument/2006/relationships/hyperlink" Target="http://www.offshoreenergytoday.com/dryships-buys-nautilus-offshore-services/" TargetMode="External"/><Relationship Id="rId63" Type="http://schemas.openxmlformats.org/officeDocument/2006/relationships/hyperlink" Target="http://www.euro2day.gr/news/enterprises/article/1395864/ete-ekleise-h-polhsh-ths-nbgi.html" TargetMode="External"/><Relationship Id="rId68" Type="http://schemas.openxmlformats.org/officeDocument/2006/relationships/hyperlink" Target="http://raycap.com/raycap-expands-product-line-and-offerings-with-acquisition-of-iskra-zascite/" TargetMode="External"/><Relationship Id="rId84" Type="http://schemas.openxmlformats.org/officeDocument/2006/relationships/hyperlink" Target="http://www.naftemporiki.gr/finance/story/1080502/eksagora-tis-superfoods-apo-pafarm-kai-bianeks" TargetMode="External"/><Relationship Id="rId89" Type="http://schemas.openxmlformats.org/officeDocument/2006/relationships/hyperlink" Target="http://www.naftemporiki.gr/finance/story/1072914/oloklirothike-to-deal-alpha-bank-eurobank-gia-to-katastima-sti-boulgaria" TargetMode="External"/><Relationship Id="rId112" Type="http://schemas.openxmlformats.org/officeDocument/2006/relationships/hyperlink" Target="http://www.capital.gr/epixeiriseis/3110616/nea-souper-exagora-gia-tin-grivalia" TargetMode="External"/><Relationship Id="rId133" Type="http://schemas.openxmlformats.org/officeDocument/2006/relationships/hyperlink" Target="http://www.naftemporiki.gr/finance/story/1091697/stin-oikogeneia-latsi-to-20-tou-omilou-viva" TargetMode="External"/><Relationship Id="rId138" Type="http://schemas.openxmlformats.org/officeDocument/2006/relationships/hyperlink" Target="http://www.euro2day.gr/news/enterprises/article/1412581/thletypos-afxhsh-kefalaioy-kata-2267-ekat-enek.html" TargetMode="External"/><Relationship Id="rId16" Type="http://schemas.openxmlformats.org/officeDocument/2006/relationships/hyperlink" Target="http://www.euro2day.gr/news/enterprises/article/1379246/ote-yperkalyfthhke-2-fores-h-ekdosh-toy-4etoys.html" TargetMode="External"/><Relationship Id="rId107" Type="http://schemas.openxmlformats.org/officeDocument/2006/relationships/hyperlink" Target="http://www.euro2day.gr/news/enterprises/article/1344764/kleemann-exagora-posostoy-80-se-etairia-ths.html" TargetMode="External"/><Relationship Id="rId11" Type="http://schemas.openxmlformats.org/officeDocument/2006/relationships/hyperlink" Target="http://www.euro2day.gr/news/enterprises/article/1382504/strathgiko-ependyth-vrhke-h-synetairistikh-trapeza.html" TargetMode="External"/><Relationship Id="rId32" Type="http://schemas.openxmlformats.org/officeDocument/2006/relationships/hyperlink" Target="http://www.euro2day.gr/news/enterprises/article/1331646/as-company-egkrithhke-h-epistrofh-kefalaioy-004.html" TargetMode="External"/><Relationship Id="rId37" Type="http://schemas.openxmlformats.org/officeDocument/2006/relationships/hyperlink" Target="http://www.kathimerini.gr/842197/article/oikonomia/ellhnikh-oikonomia/sthn-koinopra3ia--fraport-slentel-ta-14-perifereiaka-aerodromia" TargetMode="External"/><Relationship Id="rId53" Type="http://schemas.openxmlformats.org/officeDocument/2006/relationships/hyperlink" Target="http://athexgroup.gr/documents/10180/4243339/188_13544_2015_English_2.pdf/034e6412-d781-4382-982f-b49aea18c73e" TargetMode="External"/><Relationship Id="rId58" Type="http://schemas.openxmlformats.org/officeDocument/2006/relationships/hyperlink" Target="http://www.capital.gr/story/3031874" TargetMode="External"/><Relationship Id="rId74" Type="http://schemas.openxmlformats.org/officeDocument/2006/relationships/hyperlink" Target="http://www.prnewswire.com/news-releases/pyxis-tankers-inc-pxs-completed-merger-with-looksmart-ltd-look-and-has-commenced-trading-under-symbol-pxs-on-the-nasdaq-capital-market-300169142.html" TargetMode="External"/><Relationship Id="rId79" Type="http://schemas.openxmlformats.org/officeDocument/2006/relationships/hyperlink" Target="http://www.euro2day.gr/news/enterprises/article/1388350/dhmhtrioy-sto-405-to-epitokio-ths-v-seiras-toy.html" TargetMode="External"/><Relationship Id="rId102" Type="http://schemas.openxmlformats.org/officeDocument/2006/relationships/hyperlink" Target="http://navios-mlp.irwebpage.com/news_display.html?relid=2015-01-05" TargetMode="External"/><Relationship Id="rId123" Type="http://schemas.openxmlformats.org/officeDocument/2006/relationships/hyperlink" Target="http://www.euro2day.gr/news/enterprises/article/1416487/frigoglass-daneio-30-ekat-evro-apo-thn-boval-sa.html" TargetMode="External"/><Relationship Id="rId128" Type="http://schemas.openxmlformats.org/officeDocument/2006/relationships/hyperlink" Target="http://www.naftemporiki.gr/finance/story/1091682/sto-537-to-pososto-tis-blackrock-stin-opap-ae" TargetMode="External"/><Relationship Id="rId144" Type="http://schemas.openxmlformats.org/officeDocument/2006/relationships/hyperlink" Target="http://www.euro2day.gr/news/enterprises/article/1420727/apoplhrosan-omologo-400-ek-ta-ellhnika-petrelaia.html" TargetMode="External"/><Relationship Id="rId149" Type="http://schemas.openxmlformats.org/officeDocument/2006/relationships/hyperlink" Target="https://www.eurobank.gr/Uploads/pdf/Metro_Announcement_EN.pdf" TargetMode="External"/><Relationship Id="rId5" Type="http://schemas.openxmlformats.org/officeDocument/2006/relationships/hyperlink" Target="http://www.euro2day.gr/news/enterprises/article/1344119/flexopack-epistrofh-kefalaioy-009-enekrine-h-gs.html" TargetMode="External"/><Relationship Id="rId90" Type="http://schemas.openxmlformats.org/officeDocument/2006/relationships/hyperlink" Target="http://www.capital.gr/epixeiriseis/3108150/folli-follie-ano-tou-10-i-summetoxi-tis-ff-investment-luxembourg-1" TargetMode="External"/><Relationship Id="rId95" Type="http://schemas.openxmlformats.org/officeDocument/2006/relationships/hyperlink" Target="http://www.hradf.com/en/news/20150424-press-release-horsebetting" TargetMode="External"/><Relationship Id="rId22" Type="http://schemas.openxmlformats.org/officeDocument/2006/relationships/hyperlink" Target="http://www.euro2day.gr/news/enterprises/article/1363620/ebz-thn-amk-eos-364-ekat-enekrine-h-gs.html" TargetMode="External"/><Relationship Id="rId27" Type="http://schemas.openxmlformats.org/officeDocument/2006/relationships/hyperlink" Target="http://www.euro2day.gr/news/enterprises/article/1338120/symfonia-exagoras-ths-pharmathen-apo-evropaiko.html" TargetMode="External"/><Relationship Id="rId43" Type="http://schemas.openxmlformats.org/officeDocument/2006/relationships/hyperlink" Target="http://www.euro2day.gr/market_announcements/announcements/article-market-announcement/1379072/alpha-bank-ypsos-metohikoy-kefalaioy.html" TargetMode="External"/><Relationship Id="rId48" Type="http://schemas.openxmlformats.org/officeDocument/2006/relationships/hyperlink" Target="http://af.reuters.com/article/commoditiesNews/idAFFWN14O00720160104" TargetMode="External"/><Relationship Id="rId64" Type="http://schemas.openxmlformats.org/officeDocument/2006/relationships/hyperlink" Target="http://www.euro2day.gr/news/enterprises/article/1389080/pangaia-sto-3266-to-pososto-ths-ete-meta-th.html" TargetMode="External"/><Relationship Id="rId69" Type="http://schemas.openxmlformats.org/officeDocument/2006/relationships/hyperlink" Target="http://www.businessnews.gr/article/22197/symfonia-veropoyloy-metro" TargetMode="External"/><Relationship Id="rId113" Type="http://schemas.openxmlformats.org/officeDocument/2006/relationships/hyperlink" Target="http://www.capital.gr/epixeiriseis/3108856/domiki-kritis-egs-stis-30-3-gia-ekdosi-omologiakou-3-1-ekat" TargetMode="External"/><Relationship Id="rId118" Type="http://schemas.openxmlformats.org/officeDocument/2006/relationships/hyperlink" Target="http://www.euro2day.gr/news/enterprises/article/1417214/h-efg-international-exagorase-to-private-banking-t.html" TargetMode="External"/><Relationship Id="rId134" Type="http://schemas.openxmlformats.org/officeDocument/2006/relationships/hyperlink" Target="http://www.naftemporiki.gr/finance/story/1091678/alpha-bank-sto-5-to-pososto-tis-blackrock-inc" TargetMode="External"/><Relationship Id="rId139" Type="http://schemas.openxmlformats.org/officeDocument/2006/relationships/hyperlink" Target="http://www.euro2day.gr/news/enterprises/article/1424733/mathios-pyrimaha-sto-4641-afxhthhke-h-symmetohh-t.html" TargetMode="External"/><Relationship Id="rId80" Type="http://schemas.openxmlformats.org/officeDocument/2006/relationships/hyperlink" Target="http://www.naftemporiki.gr/finance/story/1091447/elgeka-polisi-tou-60-tis-diakinisis-logistics-services" TargetMode="External"/><Relationship Id="rId85" Type="http://schemas.openxmlformats.org/officeDocument/2006/relationships/hyperlink" Target="http://www.naftemporiki.gr/finance/story/1080394/omologiako-daneio-930000-euro-apo-ti-ge-dimitriou" TargetMode="External"/><Relationship Id="rId150" Type="http://schemas.openxmlformats.org/officeDocument/2006/relationships/printerSettings" Target="../printerSettings/printerSettings3.bin"/><Relationship Id="rId12" Type="http://schemas.openxmlformats.org/officeDocument/2006/relationships/hyperlink" Target="http://www.euro2day.gr/news/enterprises/article/1381792/eurobank-sto-1688-anhlthe-to-pososto-ths-fairfax.html" TargetMode="External"/><Relationship Id="rId17" Type="http://schemas.openxmlformats.org/officeDocument/2006/relationships/hyperlink" Target="http://www.euro2day.gr/news/enterprises/article/1375157/oloklhrothhke-h-polhsh-ths-piraeus-bank-egypt-sthn.html" TargetMode="External"/><Relationship Id="rId25" Type="http://schemas.openxmlformats.org/officeDocument/2006/relationships/hyperlink" Target="http://www.euro2day.gr/news/enterprises/article/1339209/neo-5etes-omologiako-gia-thn-e-i-papadopoylos.html" TargetMode="External"/><Relationship Id="rId33" Type="http://schemas.openxmlformats.org/officeDocument/2006/relationships/hyperlink" Target="http://www.euro2day.gr/news/enterprises/article/1330405/gekterna-sto-148-afxhthhke-to-pososto-ths-york.html" TargetMode="External"/><Relationship Id="rId38" Type="http://schemas.openxmlformats.org/officeDocument/2006/relationships/hyperlink" Target="http://www.hradf.com/en/news/20151212-regional-airports" TargetMode="External"/><Relationship Id="rId46" Type="http://schemas.openxmlformats.org/officeDocument/2006/relationships/hyperlink" Target="http://www.naftemporiki.gr/finance/story/961171/big-deal-ano-ton-200-ekat-tis-pharmathen" TargetMode="External"/><Relationship Id="rId59" Type="http://schemas.openxmlformats.org/officeDocument/2006/relationships/hyperlink" Target="http://www.euro2day.gr/news/enterprises/article/1360304/intertech-thn-polhsh-ths-kb-impuls-enekrine-h.html" TargetMode="External"/><Relationship Id="rId67" Type="http://schemas.openxmlformats.org/officeDocument/2006/relationships/hyperlink" Target="http://www.hradf.com/en/news/20150826-press-release-desfa" TargetMode="External"/><Relationship Id="rId103" Type="http://schemas.openxmlformats.org/officeDocument/2006/relationships/hyperlink" Target="http://www.naftemporiki.gr/finance/story/1060612/i-marmor-sg-eksagorase-ti-marmara-bermiou" TargetMode="External"/><Relationship Id="rId108" Type="http://schemas.openxmlformats.org/officeDocument/2006/relationships/hyperlink" Target="http://www.innovategaming.com/e51760" TargetMode="External"/><Relationship Id="rId116" Type="http://schemas.openxmlformats.org/officeDocument/2006/relationships/hyperlink" Target="http://www.euro2day.gr/news/enterprises/article/1419105/epistrofh-kefalaioy-011-evro-apo-thn-kanakhs.html" TargetMode="External"/><Relationship Id="rId124" Type="http://schemas.openxmlformats.org/officeDocument/2006/relationships/hyperlink" Target="http://www.helex.gr/documents/10180/4359276/749_4260_2016_English_2.pdf/d5ca92f5-5000-4d96-b05e-2f902765b570" TargetMode="External"/><Relationship Id="rId129" Type="http://schemas.openxmlformats.org/officeDocument/2006/relationships/hyperlink" Target="http://www.naftemporiki.gr/finance/story/1092319/byte-kalupse-pliros-tin-amk-tis-metrosoft-pliroforiki" TargetMode="External"/><Relationship Id="rId137" Type="http://schemas.openxmlformats.org/officeDocument/2006/relationships/hyperlink" Target="http://www.naftemporiki.gr/finance/story/1091669/terna-energeiaki-sto-93-to-pososto-tou-york-global-finance" TargetMode="External"/><Relationship Id="rId20" Type="http://schemas.openxmlformats.org/officeDocument/2006/relationships/hyperlink" Target="http://www.euro2day.gr/news/enterprises/article/1370551/ependysh-400-ekat-evro-sthn-polonia-apo-thn-play.html" TargetMode="External"/><Relationship Id="rId41" Type="http://schemas.openxmlformats.org/officeDocument/2006/relationships/hyperlink" Target="http://www.euro2day.gr/market_announcements/announcements/article-market-announcement/1383025/ete-oloklhrothhke-h-amk.html" TargetMode="External"/><Relationship Id="rId54" Type="http://schemas.openxmlformats.org/officeDocument/2006/relationships/hyperlink" Target="http://www.qalaaholdings.com/newsroom/news-releases/312" TargetMode="External"/><Relationship Id="rId62" Type="http://schemas.openxmlformats.org/officeDocument/2006/relationships/hyperlink" Target="http://www.euro2day.gr/news/enterprises/article/1362194/alco-polhsh-toy-8-ths-alco-deutschland-enanti-86.html" TargetMode="External"/><Relationship Id="rId70" Type="http://schemas.openxmlformats.org/officeDocument/2006/relationships/hyperlink" Target="http://www.morningstar.co.uk/uk/news/AN_1444809609972255600/ds-smith-buys-cukurova-groups-greek-corrugated-packaging-business.aspx" TargetMode="External"/><Relationship Id="rId75" Type="http://schemas.openxmlformats.org/officeDocument/2006/relationships/hyperlink" Target="http://www.dentsuaegisnetwork.com/media/dentsu-aegis-network-news/2015/2015-03-11" TargetMode="External"/><Relationship Id="rId83" Type="http://schemas.openxmlformats.org/officeDocument/2006/relationships/hyperlink" Target="http://www.naftemporiki.gr/finance/story/1089836/omologiako-daneio-30-ekat-euro-ekdidei-i-ixthuotrofeia-selonta-ae" TargetMode="External"/><Relationship Id="rId88" Type="http://schemas.openxmlformats.org/officeDocument/2006/relationships/hyperlink" Target="http://www.capital.gr/epixeiriseis/3108617/prasino-fos-sto-deal-dias-selonta-apo-to-dikastirio" TargetMode="External"/><Relationship Id="rId91" Type="http://schemas.openxmlformats.org/officeDocument/2006/relationships/hyperlink" Target="http://www.capital.gr/epixeiriseis/3105214/-telos-epoxis-gia-ti-beropoulos-meta-apo-43-xronia" TargetMode="External"/><Relationship Id="rId96" Type="http://schemas.openxmlformats.org/officeDocument/2006/relationships/hyperlink" Target="http://www.euro2day.gr/news/economy/article/1325060/sthn-trapeza-peiraios-to-kalo-kommati-ths.html" TargetMode="External"/><Relationship Id="rId111" Type="http://schemas.openxmlformats.org/officeDocument/2006/relationships/hyperlink" Target="http://www.hradf.com/sites/default/files/attachments/HRADF_AirbusTender070316.pdf" TargetMode="External"/><Relationship Id="rId132" Type="http://schemas.openxmlformats.org/officeDocument/2006/relationships/hyperlink" Target="http://travel.viva.gr/travel-viva-gr/travel-viva-gr/news/deltio-typou-eng" TargetMode="External"/><Relationship Id="rId140" Type="http://schemas.openxmlformats.org/officeDocument/2006/relationships/hyperlink" Target="http://www.euro2day.gr/news/enterprises/article/1423059/efpik-agora-200000-metohon-apo-ton-st-lekkako.html" TargetMode="External"/><Relationship Id="rId145" Type="http://schemas.openxmlformats.org/officeDocument/2006/relationships/hyperlink" Target="http://www.euro2day.gr/news/enterprises/article/1420397/evropaikh-pisth-kato-toy-5-to-pososto-ths-trapez.html" TargetMode="External"/><Relationship Id="rId1" Type="http://schemas.openxmlformats.org/officeDocument/2006/relationships/hyperlink" Target="http://www.euro2day.gr/news/enterprises/article/1360581/interwood-prohorhse-se-polhsh-ths-thygatrikhs.html" TargetMode="External"/><Relationship Id="rId6" Type="http://schemas.openxmlformats.org/officeDocument/2006/relationships/hyperlink" Target="http://www.euro2day.gr/news/enterprises/article/1386040/eurobank-sthn-fairfax-h-eurolife-me-360-ekat.html" TargetMode="External"/><Relationship Id="rId15" Type="http://schemas.openxmlformats.org/officeDocument/2006/relationships/hyperlink" Target="http://www.euro2day.gr/news/enterprises/article/1381085/elton-oloklhrothhke-h-exagora-toy-70-toyrkikhs.html" TargetMode="External"/><Relationship Id="rId23" Type="http://schemas.openxmlformats.org/officeDocument/2006/relationships/hyperlink" Target="http://www.euro2day.gr/news/enterprises/article/1340878/syghonefetai-me-th-rodoph-h-olympos.html" TargetMode="External"/><Relationship Id="rId28" Type="http://schemas.openxmlformats.org/officeDocument/2006/relationships/hyperlink" Target="http://www.euro2day.gr/news/enterprises/article/1336728/elval-ekdosh-omologiakoy-5-ekat-evro.html" TargetMode="External"/><Relationship Id="rId36" Type="http://schemas.openxmlformats.org/officeDocument/2006/relationships/hyperlink" Target="http://www.euro2day.gr/market_announcements/announcements/article-market-announcement/1387793/attica-bank-kalypsh-amk.html" TargetMode="External"/><Relationship Id="rId49" Type="http://schemas.openxmlformats.org/officeDocument/2006/relationships/hyperlink" Target="http://www.baltic-course.com/eng/markets_and_companies/?doc=114717" TargetMode="External"/><Relationship Id="rId57" Type="http://schemas.openxmlformats.org/officeDocument/2006/relationships/hyperlink" Target="http://endeavor.org.gr/latest-news/%CF%84%CE%BF-25-%CF%84%CE%B7%CF%82-green-cola-%CE%B1%CF%80%CE%BF%CE%BA%CF%84%CE%AC-%CE%BF-%CE%B3%CE%B9%CE%AC%CE%BD%CE%BD%CE%B7%CF%82-%CF%87%CE%AE%CF%84%CE%BF%CF%82/" TargetMode="External"/><Relationship Id="rId106" Type="http://schemas.openxmlformats.org/officeDocument/2006/relationships/hyperlink" Target="http://www.maritimeprofessional.com/news/exit-greek-shipping-portfolio-274447" TargetMode="External"/><Relationship Id="rId114" Type="http://schemas.openxmlformats.org/officeDocument/2006/relationships/hyperlink" Target="http://www.naftemporiki.gr/finance/story/1097488/omologiako-daneio-102-ekat-euro-apo-tin-yalco" TargetMode="External"/><Relationship Id="rId119" Type="http://schemas.openxmlformats.org/officeDocument/2006/relationships/hyperlink" Target="http://www.euro2day.gr/news/enterprises/article/1417094/ehae-sto-494-meiothhke-to-pososto-ths-wellington.html" TargetMode="External"/><Relationship Id="rId127" Type="http://schemas.openxmlformats.org/officeDocument/2006/relationships/hyperlink" Target="http://www.naftemporiki.gr/finance/story/1091584/prasino-fos-apo-tis-tourkikes-arxes-stin-polisi-tis-finansbank" TargetMode="External"/><Relationship Id="rId10" Type="http://schemas.openxmlformats.org/officeDocument/2006/relationships/hyperlink" Target="http://www.euro2day.gr/news/enterprises/article/1383597/flexopack-thn-kalypsh-omologiakoy-daneioy-enekrine.html" TargetMode="External"/><Relationship Id="rId31" Type="http://schemas.openxmlformats.org/officeDocument/2006/relationships/hyperlink" Target="http://www.euro2day.gr/news/enterprises/article/1335200/evrosymvoyloi-me-11093-h-ww-investments.html" TargetMode="External"/><Relationship Id="rId44" Type="http://schemas.openxmlformats.org/officeDocument/2006/relationships/hyperlink" Target="http://www.euro2day.gr/market_announcements/announcements/article-market-announcement/1378539/eurobank-h-katanomh-ton-neon-metohon.html" TargetMode="External"/><Relationship Id="rId52" Type="http://schemas.openxmlformats.org/officeDocument/2006/relationships/hyperlink" Target="http://www.alumil.com/gr/ependutes/etairikes-anakoinoseis/selida-etairikon-anakoinoseon/?rid=161" TargetMode="External"/><Relationship Id="rId60" Type="http://schemas.openxmlformats.org/officeDocument/2006/relationships/hyperlink" Target="http://www.naftemporiki.gr/finance/story/954332/ge-dimitrioy-aee-oloklirosi-polisis-metoxon-tis-delonghi-kenwood-emporia-ilektrikon-eidon-ae" TargetMode="External"/><Relationship Id="rId65" Type="http://schemas.openxmlformats.org/officeDocument/2006/relationships/hyperlink" Target="http://www.euro2day.gr/news/enterprises/article/1388643/tessera-ploia-poyla-h-ellhnikh-star-bulk-carriers.html" TargetMode="External"/><Relationship Id="rId73" Type="http://schemas.openxmlformats.org/officeDocument/2006/relationships/hyperlink" Target="http://www.ekathimerini.com/199732/article/ekathimerini/business/credit-agricole-sells-greek-life-insurance-unit-to-cement-exit" TargetMode="External"/><Relationship Id="rId78" Type="http://schemas.openxmlformats.org/officeDocument/2006/relationships/hyperlink" Target="http://www.euro2day.gr/news/enterprises/article/1388473/beropoylos-enesh-refstothtas-ano-ton-15-ekat-a.html" TargetMode="External"/><Relationship Id="rId81" Type="http://schemas.openxmlformats.org/officeDocument/2006/relationships/hyperlink" Target="http://www.naftemporiki.gr/finance/story/1090782/egkrithike-to-sxedio-sugxoneusis-ton-Jumbo-tanosirian" TargetMode="External"/><Relationship Id="rId86" Type="http://schemas.openxmlformats.org/officeDocument/2006/relationships/hyperlink" Target="http://www.naftemporiki.gr/finance/story/1078922/sumfonia-tis-marinopoulos-gia-xrimatodotisi-apo-tis-tesseris-sustimikes-trapezes" TargetMode="External"/><Relationship Id="rId94" Type="http://schemas.openxmlformats.org/officeDocument/2006/relationships/hyperlink" Target="http://www.reuters.com/article/idUSFWN14R04L20160108?type=companyNews" TargetMode="External"/><Relationship Id="rId99" Type="http://schemas.openxmlformats.org/officeDocument/2006/relationships/hyperlink" Target="http://www.dentsuaegisnetwork.com/media/dentsu-aegis-network-news/2015/2015-03-11" TargetMode="External"/><Relationship Id="rId101" Type="http://schemas.openxmlformats.org/officeDocument/2006/relationships/hyperlink" Target="http://www.quest.gr/announcement/cardlink" TargetMode="External"/><Relationship Id="rId122" Type="http://schemas.openxmlformats.org/officeDocument/2006/relationships/hyperlink" Target="http://www.helex.gr/el/web/guest/permalink/-/asset_publisher/contentdispl/content/announcement-4289-2016-no-english-translation-available-" TargetMode="External"/><Relationship Id="rId130" Type="http://schemas.openxmlformats.org/officeDocument/2006/relationships/hyperlink" Target="http://www.royalsugar.gr/en/component/k2/item/143-proposal-by-the-royal-sugar-ltd-for-acquisition-of-serres-factory-of-hellenic-sugar-industry-s-a" TargetMode="External"/><Relationship Id="rId135" Type="http://schemas.openxmlformats.org/officeDocument/2006/relationships/hyperlink" Target="http://www.naftemporiki.gr/finance/story/1093333/sarantis-kato-tou-5-to-pososto-tis-fidelity-management" TargetMode="External"/><Relationship Id="rId143" Type="http://schemas.openxmlformats.org/officeDocument/2006/relationships/hyperlink" Target="http://www.euro2day.gr/news/enterprises/article/1421478/opap-kato-apo-5-h-emmesh-symmetohh-ths-blackrock.html" TargetMode="External"/><Relationship Id="rId148" Type="http://schemas.openxmlformats.org/officeDocument/2006/relationships/hyperlink" Target="http://www.euro2day.gr/news/enterprises/article/1422924/evropaikh-pisth-polhsh-800000-metohon-apo-ton-ce.html" TargetMode="External"/><Relationship Id="rId151" Type="http://schemas.openxmlformats.org/officeDocument/2006/relationships/vmlDrawing" Target="../drawings/vmlDrawing1.vml"/><Relationship Id="rId4" Type="http://schemas.openxmlformats.org/officeDocument/2006/relationships/hyperlink" Target="http://www.euro2day.gr/news/enterprises/article/1349727/deh-afxhsh-metohikoy-kefalaioy-gia-th-thygatrikh-s.html" TargetMode="External"/><Relationship Id="rId9" Type="http://schemas.openxmlformats.org/officeDocument/2006/relationships/hyperlink" Target="http://www.euro2day.gr/news/enterprises/article/1385259/saranths-exagorase-thn-polonikh-etairia-polipak.html" TargetMode="External"/><Relationship Id="rId13" Type="http://schemas.openxmlformats.org/officeDocument/2006/relationships/hyperlink" Target="http://www.euro2day.gr/market_announcements/announcements/article-market-announcement/1381191/peiraios-kalyfthhke-h-amk.html" TargetMode="External"/><Relationship Id="rId18" Type="http://schemas.openxmlformats.org/officeDocument/2006/relationships/hyperlink" Target="http://www.euro2day.gr/news/enterprises/article/1372911/ependysh-7-ekat-evro-apo-thn-diorama-fund-sthn-el.html" TargetMode="External"/><Relationship Id="rId39" Type="http://schemas.openxmlformats.org/officeDocument/2006/relationships/hyperlink" Target="http://www.hradf.com/en/news/20160103-pr-astir-vouliagmenis" TargetMode="External"/><Relationship Id="rId109" Type="http://schemas.openxmlformats.org/officeDocument/2006/relationships/hyperlink" Target="http://www.naftemporiki.gr/finance/story/1074429/xrimatodotisi-510000-euro-eksasfalise-i-elliniki-start-up-funkmartini" TargetMode="External"/><Relationship Id="rId34" Type="http://schemas.openxmlformats.org/officeDocument/2006/relationships/hyperlink" Target="http://www.euro2day.gr/news/enterprises/article/1329046/oloklhrothhke-h-syghonefsh-metaxy-mythoy-kai-olym.html" TargetMode="External"/><Relationship Id="rId50" Type="http://schemas.openxmlformats.org/officeDocument/2006/relationships/hyperlink" Target="http://foodbusiness.gr/sthn-hqf-perase-to6749-tvn-metoxvn-thw-bis/" TargetMode="External"/><Relationship Id="rId55" Type="http://schemas.openxmlformats.org/officeDocument/2006/relationships/hyperlink" Target="http://www.endeavor.org/in-the-news/greeces-hellas-direct-raises-new-round-of-funding-with-participation-from-endeavor-catalyst/" TargetMode="External"/><Relationship Id="rId76" Type="http://schemas.openxmlformats.org/officeDocument/2006/relationships/hyperlink" Target="http://www.euro2day.gr/market_announcements/announcements/article-market-announcement/1402165/frigoglass-lysh-symfonias-polhshs-kladoy.html" TargetMode="External"/><Relationship Id="rId97" Type="http://schemas.openxmlformats.org/officeDocument/2006/relationships/hyperlink" Target="http://www.reuters.com/article/idUSFWN0X408C20150407" TargetMode="External"/><Relationship Id="rId104" Type="http://schemas.openxmlformats.org/officeDocument/2006/relationships/hyperlink" Target="http://www.reuters.com/finance/stocks/FINBN.IS/key-developments/article/3245289" TargetMode="External"/><Relationship Id="rId120" Type="http://schemas.openxmlformats.org/officeDocument/2006/relationships/hyperlink" Target="http://www.euro2day.gr/news/highlights/article/1417353/alpha-bank-kato-toy-5-to-pososto-ths-baupost.html" TargetMode="External"/><Relationship Id="rId125" Type="http://schemas.openxmlformats.org/officeDocument/2006/relationships/hyperlink" Target="http://www.capital.gr/epixeiriseis/3110672/ep-antagonismou-prasino-fos-gia-to-deal-ton-souper-market-basilopoulou-kanaki" TargetMode="External"/><Relationship Id="rId141" Type="http://schemas.openxmlformats.org/officeDocument/2006/relationships/hyperlink" Target="http://www.euro2day.gr/news/enterprises/article/1422602/global-finance-poyla-thn-andromeda-se-amerikaniko.html" TargetMode="External"/><Relationship Id="rId146" Type="http://schemas.openxmlformats.org/officeDocument/2006/relationships/hyperlink" Target="http://www.euro2day.gr/news/enterprises/article/1419792/foodlink-sto-3512-afxhthhke-to-pososto-ths-leyen.html" TargetMode="External"/><Relationship Id="rId7" Type="http://schemas.openxmlformats.org/officeDocument/2006/relationships/hyperlink" Target="http://www.euro2day.gr/news/enterprises/article/1386024/to-katar-exagorase-thn-finansbank.html" TargetMode="External"/><Relationship Id="rId71" Type="http://schemas.openxmlformats.org/officeDocument/2006/relationships/hyperlink" Target="http://www.sidma.gr/files/deltia_tupou/2015/14102015_DT_EN.pdf" TargetMode="External"/><Relationship Id="rId92" Type="http://schemas.openxmlformats.org/officeDocument/2006/relationships/hyperlink" Target="http://www.euro2day.gr/news/enterprises/article/1400079/lamda-apekthse-to-80-epi-86-orizontion-idiokthsi.html" TargetMode="External"/><Relationship Id="rId2" Type="http://schemas.openxmlformats.org/officeDocument/2006/relationships/hyperlink" Target="http://www.euro2day.gr/news/enterprises/article/1358938/ff-group-apo-299-h-katavolh-ths-epistrofhs.html" TargetMode="External"/><Relationship Id="rId29" Type="http://schemas.openxmlformats.org/officeDocument/2006/relationships/hyperlink" Target="http://www.euro2day.gr/news/enterprises/article/1336577/halkor-synapse-omologiako-daneio-13-ekat-me-thn.html" TargetMode="External"/><Relationship Id="rId24" Type="http://schemas.openxmlformats.org/officeDocument/2006/relationships/hyperlink" Target="http://www.euro2day.gr/news/enterprises/article/1340898/nel-prasino-fos-apo-th-gs-se-amk-eos-255-ekat.html" TargetMode="External"/><Relationship Id="rId40" Type="http://schemas.openxmlformats.org/officeDocument/2006/relationships/hyperlink" Target="http://www.hradf.com/en/news/20151125-hradf-press-release" TargetMode="External"/><Relationship Id="rId45" Type="http://schemas.openxmlformats.org/officeDocument/2006/relationships/hyperlink" Target="http://www.euro2day.gr/market_announcements/assemblies/article-market-announcement/1347282/ekter-apofaseis-gs.html" TargetMode="External"/><Relationship Id="rId66" Type="http://schemas.openxmlformats.org/officeDocument/2006/relationships/hyperlink" Target="http://www.hradf.com/en/news/20160120-pr-improved" TargetMode="External"/><Relationship Id="rId87" Type="http://schemas.openxmlformats.org/officeDocument/2006/relationships/hyperlink" Target="http://coca-colahellenic.com/media/2514/cchbc-settlement-of-new-issue-of-notes-10-mar-2016.pdf" TargetMode="External"/><Relationship Id="rId110" Type="http://schemas.openxmlformats.org/officeDocument/2006/relationships/hyperlink" Target="http://www.naftemporiki.gr/finance/story/1090440/kefalaia-250000-euro-sti-viral-loop-apo-tin-venturefriends" TargetMode="External"/><Relationship Id="rId115" Type="http://schemas.openxmlformats.org/officeDocument/2006/relationships/hyperlink" Target="http://www.euro2day.gr/news/enterprises/article/1419061/ston-klado-ton-trofimon-eiserhetai-o-omilos-kosta.html" TargetMode="External"/><Relationship Id="rId131" Type="http://schemas.openxmlformats.org/officeDocument/2006/relationships/hyperlink" Target="http://www.hradf.com/sites/default/files/attachments/HRADF%20Press%20Release_PPASigning080416.pdf" TargetMode="External"/><Relationship Id="rId136" Type="http://schemas.openxmlformats.org/officeDocument/2006/relationships/hyperlink" Target="http://www.reuters.com/article/idUSFWN17A0LA?type=companyNews" TargetMode="External"/><Relationship Id="rId61" Type="http://schemas.openxmlformats.org/officeDocument/2006/relationships/hyperlink" Target="http://www.sofokleousin.gr/mobile/archives/220795.html" TargetMode="External"/><Relationship Id="rId82" Type="http://schemas.openxmlformats.org/officeDocument/2006/relationships/hyperlink" Target="http://www.naftemporiki.gr/finance/story/1090765/intralot-eksagorazei-to-49-tis-boulgarikis-eurobet" TargetMode="External"/><Relationship Id="rId152" Type="http://schemas.openxmlformats.org/officeDocument/2006/relationships/comments" Target="../comments1.xml"/><Relationship Id="rId19" Type="http://schemas.openxmlformats.org/officeDocument/2006/relationships/hyperlink" Target="http://www.euro2day.gr/news/enterprises/article/1370603/synergasia-coca-cola-me-ote-gia-dhmioyrgia-data.html" TargetMode="External"/><Relationship Id="rId14" Type="http://schemas.openxmlformats.org/officeDocument/2006/relationships/hyperlink" Target="http://www.euro2day.gr/news/enterprises/article/1381128/nhrefs-ta-pososta-ton-trapezon-meta-thn-afxhsh-to.html" TargetMode="External"/><Relationship Id="rId30" Type="http://schemas.openxmlformats.org/officeDocument/2006/relationships/hyperlink" Target="http://www.euro2day.gr/news/enterprises/article/1335441/sthn-al-ahli-bank-toy-koyveit-to-985-ths-piraeus.html" TargetMode="External"/><Relationship Id="rId35" Type="http://schemas.openxmlformats.org/officeDocument/2006/relationships/hyperlink" Target="http://www.euro2day.gr/news/enterprises/article/1335660/frigoglass-hryso-deal-h-polhsh-toy-kladoy.html" TargetMode="External"/><Relationship Id="rId56" Type="http://schemas.openxmlformats.org/officeDocument/2006/relationships/hyperlink" Target="http://endeavor.org.gr/en/presscoverage/the-standard-lorem-ipsum-passage-used-since-the-1500s/" TargetMode="External"/><Relationship Id="rId77" Type="http://schemas.openxmlformats.org/officeDocument/2006/relationships/hyperlink" Target="http://www.euro2day.gr/news/enterprises/article/1392559/lamda-sta-36-ekat-to-timhma-gia-thn-exagora-to.html" TargetMode="External"/><Relationship Id="rId100" Type="http://schemas.openxmlformats.org/officeDocument/2006/relationships/hyperlink" Target="http://www.capital.gr/story/2244571" TargetMode="External"/><Relationship Id="rId105" Type="http://schemas.openxmlformats.org/officeDocument/2006/relationships/hyperlink" Target="https://www.alpha.gr/files/deltia_typou/PRESS_RELEASE_EN_17072015.pdf" TargetMode="External"/><Relationship Id="rId126" Type="http://schemas.openxmlformats.org/officeDocument/2006/relationships/hyperlink" Target="http://www.naftemporiki.gr/finance/story/1091001/royal-sugar-episimi-protasi-gia-to-ergostasio-tis-ebz-stis-serres" TargetMode="External"/><Relationship Id="rId147" Type="http://schemas.openxmlformats.org/officeDocument/2006/relationships/hyperlink" Target="http://www.euro2day.gr/news/enterprises/article/1424283/elve-egkrish-gs-gia-thn-epistrofh-kefalaioy-02.html" TargetMode="External"/><Relationship Id="rId8" Type="http://schemas.openxmlformats.org/officeDocument/2006/relationships/hyperlink" Target="http://www.euro2day.gr/news/enterprises/article/1385923/katatethhke-h-prosfora-ths-cosco-gia-ton-olp.html" TargetMode="External"/><Relationship Id="rId51" Type="http://schemas.openxmlformats.org/officeDocument/2006/relationships/hyperlink" Target="http://www.euro2day.gr/news/enterprises/article/1385930/mig-ekleise-to-deal-me-swissport-gia-th-skyserv.html" TargetMode="External"/><Relationship Id="rId72" Type="http://schemas.openxmlformats.org/officeDocument/2006/relationships/hyperlink" Target="http://www.euro2day.gr/news/enterprises/article/1356457/opap-exagorase-to-ypoloipo-10-ths-payzone-hellas.html" TargetMode="External"/><Relationship Id="rId93" Type="http://schemas.openxmlformats.org/officeDocument/2006/relationships/hyperlink" Target="http://www.naftemporiki.gr/finance/story/1059847/sto-sfuri-bgazei-i-ete-50-akinita-s-oli-tin-ellada" TargetMode="External"/><Relationship Id="rId98" Type="http://schemas.openxmlformats.org/officeDocument/2006/relationships/hyperlink" Target="http://www.euro2day.gr/news/enterprises/article/1315978/sklaveniths-prosymfono-gia-thn-exagora-ths.html" TargetMode="External"/><Relationship Id="rId121" Type="http://schemas.openxmlformats.org/officeDocument/2006/relationships/hyperlink" Target="http://www.capital.gr/epixeiriseis/3123063/to-neo-deal-tou-omilou-basilaki-gia-hyundai-kia" TargetMode="External"/><Relationship Id="rId142" Type="http://schemas.openxmlformats.org/officeDocument/2006/relationships/hyperlink" Target="http://www.euro2day.gr/news/enterprises/article/1422480/mig-oloklhrothhke-h-anadiarthrosh-ton-daneion.html" TargetMode="External"/><Relationship Id="rId3" Type="http://schemas.openxmlformats.org/officeDocument/2006/relationships/hyperlink" Target="http://www.euro2day.gr/news/enterprises/article/1358513/pl-krhths-kalyfthhke-to-omologiako-ton-5-ekat.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C1:DA24"/>
  <sheetViews>
    <sheetView showGridLines="0" tabSelected="1" zoomScale="90" zoomScaleNormal="90" workbookViewId="0">
      <selection activeCell="C26" sqref="C26:J26"/>
    </sheetView>
  </sheetViews>
  <sheetFormatPr defaultRowHeight="15"/>
  <cols>
    <col min="1" max="3" width="3.7109375" style="50" customWidth="1"/>
    <col min="4" max="4" width="36.5703125" style="50" customWidth="1"/>
    <col min="5" max="12" width="3.7109375" style="50" customWidth="1"/>
    <col min="13" max="13" width="3.7109375" style="51" customWidth="1"/>
    <col min="14" max="14" width="23.85546875" style="50" customWidth="1"/>
    <col min="15" max="15" width="17" style="50" customWidth="1"/>
    <col min="16" max="16" width="44" style="50" customWidth="1"/>
    <col min="17" max="17" width="19" style="51" customWidth="1"/>
    <col min="18" max="18" width="9.140625" style="50" customWidth="1"/>
    <col min="19" max="16384" width="9.140625" style="50"/>
  </cols>
  <sheetData>
    <row r="1" spans="3:105" ht="14.25" customHeight="1"/>
    <row r="2" spans="3:105" ht="14.25" customHeight="1"/>
    <row r="3" spans="3:105">
      <c r="O3" s="52"/>
    </row>
    <row r="4" spans="3:105" s="53" customFormat="1">
      <c r="M4" s="54"/>
      <c r="O4" s="55"/>
      <c r="Q4" s="54"/>
    </row>
    <row r="5" spans="3:105" s="53" customFormat="1">
      <c r="M5" s="54"/>
      <c r="O5" s="55"/>
      <c r="Q5" s="54"/>
    </row>
    <row r="6" spans="3:105" s="51" customFormat="1">
      <c r="N6" s="50"/>
      <c r="O6" s="52"/>
      <c r="P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row>
    <row r="7" spans="3:105" s="51" customFormat="1">
      <c r="N7" s="50"/>
      <c r="O7" s="52"/>
      <c r="P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row>
    <row r="8" spans="3:105" s="51" customFormat="1">
      <c r="N8" s="50"/>
      <c r="O8" s="52"/>
      <c r="P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row>
    <row r="9" spans="3:105" s="51" customFormat="1">
      <c r="N9" s="50"/>
      <c r="O9" s="52"/>
      <c r="P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row>
    <row r="10" spans="3:105" s="51" customFormat="1">
      <c r="N10" s="50"/>
      <c r="O10" s="50"/>
      <c r="P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row>
    <row r="11" spans="3:105" s="51" customFormat="1">
      <c r="C11" s="56"/>
      <c r="D11" s="56"/>
      <c r="E11" s="56"/>
      <c r="F11" s="56"/>
      <c r="G11" s="56"/>
      <c r="H11" s="56"/>
      <c r="I11" s="56"/>
      <c r="J11" s="56"/>
      <c r="N11" s="50"/>
      <c r="O11" s="50"/>
      <c r="P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row>
    <row r="12" spans="3:105" s="51" customFormat="1" ht="15.75">
      <c r="C12" s="56"/>
      <c r="D12" s="57"/>
      <c r="E12" s="56"/>
      <c r="F12" s="56"/>
      <c r="G12" s="56"/>
      <c r="H12" s="56"/>
      <c r="I12" s="56"/>
      <c r="J12" s="56"/>
      <c r="N12" s="50"/>
      <c r="O12" s="50"/>
      <c r="P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row>
    <row r="13" spans="3:105" s="51" customFormat="1" ht="15.75">
      <c r="C13" s="56"/>
      <c r="D13" s="57"/>
      <c r="E13" s="56"/>
      <c r="F13" s="56"/>
      <c r="G13" s="56"/>
      <c r="H13" s="56"/>
      <c r="I13" s="56"/>
      <c r="J13" s="56"/>
      <c r="N13" s="50"/>
      <c r="O13" s="50"/>
      <c r="P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row>
    <row r="14" spans="3:105" s="51" customFormat="1" ht="15.75">
      <c r="C14" s="56"/>
      <c r="D14" s="57"/>
      <c r="E14" s="56"/>
      <c r="F14" s="56"/>
      <c r="G14" s="56"/>
      <c r="H14" s="56"/>
      <c r="I14" s="56"/>
      <c r="J14" s="56"/>
      <c r="N14" s="50"/>
      <c r="O14" s="50"/>
      <c r="P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row>
    <row r="15" spans="3:105" s="51" customFormat="1" ht="15.75">
      <c r="C15" s="56"/>
      <c r="D15" s="57"/>
      <c r="E15" s="56"/>
      <c r="F15" s="56"/>
      <c r="G15" s="56"/>
      <c r="H15" s="56"/>
      <c r="I15" s="56"/>
      <c r="J15" s="56"/>
      <c r="N15" s="50"/>
      <c r="O15" s="50"/>
      <c r="P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row>
    <row r="16" spans="3:105" s="51" customFormat="1" ht="15.75">
      <c r="C16" s="56"/>
      <c r="D16" s="57"/>
      <c r="E16" s="56"/>
      <c r="F16" s="56"/>
      <c r="G16" s="56"/>
      <c r="H16" s="56"/>
      <c r="I16" s="56"/>
      <c r="J16" s="56"/>
      <c r="N16" s="50"/>
      <c r="O16" s="50"/>
      <c r="P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row>
    <row r="17" spans="3:105" s="51" customFormat="1">
      <c r="C17" s="56"/>
      <c r="D17" s="56"/>
      <c r="E17" s="56"/>
      <c r="F17" s="56"/>
      <c r="G17" s="56"/>
      <c r="H17" s="56"/>
      <c r="I17" s="56"/>
      <c r="J17" s="56"/>
      <c r="N17" s="50"/>
      <c r="O17" s="50"/>
      <c r="P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row>
    <row r="18" spans="3:105" s="51" customFormat="1" ht="15.75">
      <c r="C18" s="56"/>
      <c r="D18" s="57"/>
      <c r="E18" s="56"/>
      <c r="F18" s="56"/>
      <c r="G18" s="56"/>
      <c r="H18" s="56"/>
      <c r="I18" s="56"/>
      <c r="J18" s="56"/>
      <c r="N18" s="50"/>
      <c r="O18" s="50"/>
      <c r="P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row>
    <row r="19" spans="3:105" s="51" customFormat="1" ht="15.75">
      <c r="C19" s="56"/>
      <c r="D19" s="57"/>
      <c r="E19" s="56"/>
      <c r="F19" s="56"/>
      <c r="G19" s="56"/>
      <c r="H19" s="56"/>
      <c r="I19" s="56"/>
      <c r="J19" s="56"/>
      <c r="N19" s="50"/>
      <c r="O19" s="50"/>
      <c r="P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row>
    <row r="20" spans="3:105" s="51" customFormat="1" ht="15.75">
      <c r="C20" s="56"/>
      <c r="D20" s="57"/>
      <c r="E20" s="56"/>
      <c r="F20" s="56"/>
      <c r="G20" s="56"/>
      <c r="H20" s="56"/>
      <c r="I20" s="56"/>
      <c r="J20" s="56"/>
      <c r="N20" s="50"/>
      <c r="O20" s="50"/>
      <c r="P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row>
    <row r="21" spans="3:105" s="51" customFormat="1" ht="15.75">
      <c r="C21" s="56"/>
      <c r="D21" s="57"/>
      <c r="E21" s="56"/>
      <c r="F21" s="56"/>
      <c r="G21" s="56"/>
      <c r="H21" s="56"/>
      <c r="I21" s="56"/>
      <c r="J21" s="56"/>
      <c r="N21" s="50"/>
      <c r="O21" s="50"/>
      <c r="P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row>
    <row r="22" spans="3:105" ht="15.75">
      <c r="C22" s="56"/>
      <c r="D22" s="57"/>
      <c r="E22" s="56"/>
      <c r="F22" s="56"/>
      <c r="G22" s="56"/>
      <c r="H22" s="56"/>
      <c r="I22" s="56"/>
      <c r="J22" s="56"/>
    </row>
    <row r="23" spans="3:105">
      <c r="C23" s="56"/>
      <c r="D23" s="56"/>
      <c r="E23" s="56"/>
      <c r="F23" s="56"/>
      <c r="G23" s="56"/>
      <c r="H23" s="56"/>
      <c r="I23" s="56"/>
      <c r="J23" s="56"/>
    </row>
    <row r="24" spans="3:105">
      <c r="C24" s="56"/>
      <c r="D24" s="56"/>
      <c r="E24" s="56"/>
      <c r="F24" s="56"/>
      <c r="G24" s="56"/>
      <c r="H24" s="56"/>
      <c r="I24" s="56"/>
      <c r="J24" s="5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AB71"/>
  <sheetViews>
    <sheetView zoomScale="90" zoomScaleNormal="90" workbookViewId="0">
      <selection activeCell="Q22" sqref="Q22"/>
    </sheetView>
  </sheetViews>
  <sheetFormatPr defaultRowHeight="15"/>
  <cols>
    <col min="4" max="4" width="9.140625" customWidth="1"/>
  </cols>
  <sheetData>
    <row r="1" spans="1:28">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row>
    <row r="2" spans="1:28">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row>
    <row r="4" spans="1:28">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row>
    <row r="5" spans="1:28">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row>
    <row r="6" spans="1:28">
      <c r="A6" s="75"/>
      <c r="B6" s="75"/>
      <c r="C6" s="75"/>
      <c r="D6" s="75"/>
      <c r="E6" s="75"/>
      <c r="F6" s="75"/>
      <c r="G6" s="75"/>
      <c r="H6" s="75"/>
      <c r="I6" s="75"/>
      <c r="J6" s="75"/>
      <c r="K6" s="75"/>
      <c r="L6" s="75"/>
      <c r="M6" s="75"/>
      <c r="N6" s="75"/>
      <c r="O6" s="75"/>
      <c r="P6" s="75"/>
      <c r="Q6" s="75"/>
      <c r="R6" s="75"/>
      <c r="S6" s="75"/>
      <c r="T6" s="75"/>
      <c r="U6" s="75"/>
      <c r="V6" s="75"/>
      <c r="W6" s="75"/>
      <c r="X6" s="75"/>
      <c r="Y6" s="75"/>
      <c r="Z6" s="75"/>
      <c r="AA6" s="75"/>
      <c r="AB6" s="75"/>
    </row>
    <row r="7" spans="1:28">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row>
    <row r="8" spans="1:28">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row>
    <row r="9" spans="1:28">
      <c r="A9" s="75"/>
      <c r="B9" s="75"/>
      <c r="C9" s="75"/>
      <c r="D9" s="75"/>
      <c r="E9" s="75"/>
      <c r="F9" s="75"/>
      <c r="G9" s="75"/>
      <c r="H9" s="75"/>
      <c r="I9" s="75"/>
      <c r="J9" s="75"/>
      <c r="K9" s="75"/>
      <c r="L9" s="75"/>
      <c r="M9" s="75"/>
      <c r="N9" s="75"/>
      <c r="O9" s="75"/>
      <c r="P9" s="75"/>
      <c r="Q9" s="75"/>
      <c r="R9" s="75"/>
      <c r="S9" s="75"/>
      <c r="T9" s="75"/>
      <c r="U9" s="75"/>
      <c r="V9" s="75"/>
      <c r="W9" s="75"/>
      <c r="X9" s="75"/>
      <c r="Y9" s="75"/>
      <c r="Z9" s="75"/>
      <c r="AA9" s="75"/>
      <c r="AB9" s="75"/>
    </row>
    <row r="10" spans="1:28">
      <c r="A10" s="75"/>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row>
    <row r="11" spans="1:28">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row>
    <row r="12" spans="1:28">
      <c r="A12" s="75"/>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row>
    <row r="13" spans="1:28">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row>
    <row r="14" spans="1:28">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row>
    <row r="15" spans="1:28">
      <c r="A15" s="7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row>
    <row r="16" spans="1:28">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row>
    <row r="17" spans="1:28">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row>
    <row r="18" spans="1:28">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row>
    <row r="19" spans="1:28">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row>
    <row r="20" spans="1:28">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row>
    <row r="21" spans="1:28">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row>
    <row r="22" spans="1:28">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row>
    <row r="23" spans="1:28">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row>
    <row r="24" spans="1:28">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row>
    <row r="25" spans="1:28">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row>
    <row r="26" spans="1:28">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row>
    <row r="27" spans="1:28">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row>
    <row r="28" spans="1:28">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row>
    <row r="29" spans="1:28">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row>
    <row r="30" spans="1:28">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row>
    <row r="31" spans="1:28">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row>
    <row r="32" spans="1:28">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row>
    <row r="33" spans="1:28">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row>
    <row r="34" spans="1:28">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row>
    <row r="35" spans="1:28">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row>
    <row r="36" spans="1:28">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row>
    <row r="37" spans="1:28">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row>
    <row r="38" spans="1:28">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row>
    <row r="39" spans="1:28">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row>
    <row r="40" spans="1:28">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row>
    <row r="41" spans="1:28">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row>
    <row r="42" spans="1:28">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row>
    <row r="43" spans="1:28">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row>
    <row r="44" spans="1:28">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row>
    <row r="45" spans="1:28">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row>
    <row r="46" spans="1:28">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row>
    <row r="47" spans="1:28">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row>
    <row r="48" spans="1:28">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row>
    <row r="49" spans="1:28">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row>
    <row r="50" spans="1:28">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row>
    <row r="51" spans="1:28">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row>
    <row r="52" spans="1:28">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row>
    <row r="53" spans="1:28">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row>
    <row r="54" spans="1:28">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row>
    <row r="55" spans="1:28">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row>
    <row r="56" spans="1:28">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row>
    <row r="57" spans="1:28">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row>
    <row r="58" spans="1:28">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row>
    <row r="59" spans="1:28">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row>
    <row r="60" spans="1:28">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row>
    <row r="61" spans="1:28">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row>
    <row r="62" spans="1:28">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row>
    <row r="63" spans="1:28">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row>
    <row r="64" spans="1:28">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row>
    <row r="65" spans="1:28">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row>
    <row r="66" spans="1:28">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row>
    <row r="67" spans="1:28">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row>
    <row r="68" spans="1:28">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row>
    <row r="69" spans="1:28">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row>
    <row r="70" spans="1:28">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row>
    <row r="71" spans="1:28">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T60"/>
  <sheetViews>
    <sheetView zoomScale="90" zoomScaleNormal="90" workbookViewId="0">
      <selection activeCell="R37" sqref="R37"/>
    </sheetView>
  </sheetViews>
  <sheetFormatPr defaultRowHeight="15"/>
  <sheetData>
    <row r="1" spans="1:20">
      <c r="A1" s="75"/>
      <c r="B1" s="75"/>
      <c r="C1" s="75"/>
      <c r="D1" s="75"/>
      <c r="E1" s="75"/>
      <c r="F1" s="75"/>
      <c r="G1" s="75"/>
      <c r="H1" s="75"/>
      <c r="I1" s="75"/>
      <c r="J1" s="75"/>
      <c r="K1" s="75"/>
      <c r="L1" s="75"/>
      <c r="M1" s="75"/>
      <c r="N1" s="75"/>
      <c r="O1" s="75"/>
      <c r="P1" s="75"/>
      <c r="Q1" s="75"/>
      <c r="R1" s="75"/>
      <c r="S1" s="75"/>
      <c r="T1" s="75"/>
    </row>
    <row r="2" spans="1:20">
      <c r="A2" s="75"/>
      <c r="B2" s="75"/>
      <c r="C2" s="75"/>
      <c r="D2" s="75"/>
      <c r="E2" s="75"/>
      <c r="F2" s="75"/>
      <c r="G2" s="75"/>
      <c r="H2" s="75"/>
      <c r="I2" s="75"/>
      <c r="J2" s="75"/>
      <c r="K2" s="75"/>
      <c r="L2" s="75"/>
      <c r="M2" s="75"/>
      <c r="N2" s="75"/>
      <c r="O2" s="75"/>
      <c r="P2" s="75"/>
      <c r="Q2" s="75"/>
      <c r="R2" s="75"/>
      <c r="S2" s="75"/>
      <c r="T2" s="75"/>
    </row>
    <row r="3" spans="1:20">
      <c r="A3" s="75"/>
      <c r="B3" s="75"/>
      <c r="C3" s="75"/>
      <c r="D3" s="75"/>
      <c r="E3" s="75"/>
      <c r="F3" s="75"/>
      <c r="G3" s="75"/>
      <c r="H3" s="75"/>
      <c r="I3" s="75"/>
      <c r="J3" s="75"/>
      <c r="K3" s="75"/>
      <c r="L3" s="75"/>
      <c r="M3" s="75"/>
      <c r="N3" s="75"/>
      <c r="O3" s="75"/>
      <c r="P3" s="75"/>
      <c r="Q3" s="75"/>
      <c r="R3" s="75"/>
      <c r="S3" s="75"/>
      <c r="T3" s="75"/>
    </row>
    <row r="4" spans="1:20">
      <c r="A4" s="75"/>
      <c r="B4" s="75"/>
      <c r="C4" s="75"/>
      <c r="D4" s="75"/>
      <c r="E4" s="75"/>
      <c r="F4" s="75"/>
      <c r="G4" s="75"/>
      <c r="H4" s="75"/>
      <c r="I4" s="75"/>
      <c r="J4" s="75"/>
      <c r="K4" s="75"/>
      <c r="L4" s="75"/>
      <c r="M4" s="75"/>
      <c r="N4" s="75"/>
      <c r="O4" s="75"/>
      <c r="P4" s="75"/>
      <c r="Q4" s="75"/>
      <c r="R4" s="75"/>
      <c r="S4" s="75"/>
      <c r="T4" s="75"/>
    </row>
    <row r="5" spans="1:20">
      <c r="A5" s="75"/>
      <c r="B5" s="75"/>
      <c r="C5" s="75"/>
      <c r="D5" s="75"/>
      <c r="E5" s="75"/>
      <c r="F5" s="75"/>
      <c r="G5" s="75"/>
      <c r="H5" s="75"/>
      <c r="I5" s="75"/>
      <c r="J5" s="75"/>
      <c r="K5" s="75"/>
      <c r="L5" s="75"/>
      <c r="M5" s="75"/>
      <c r="N5" s="75"/>
      <c r="O5" s="75"/>
      <c r="P5" s="75"/>
      <c r="Q5" s="75"/>
      <c r="R5" s="75"/>
      <c r="S5" s="75"/>
      <c r="T5" s="75"/>
    </row>
    <row r="6" spans="1:20">
      <c r="A6" s="75"/>
      <c r="B6" s="75"/>
      <c r="C6" s="75"/>
      <c r="D6" s="75"/>
      <c r="E6" s="75"/>
      <c r="F6" s="75"/>
      <c r="G6" s="75"/>
      <c r="H6" s="75"/>
      <c r="I6" s="75"/>
      <c r="J6" s="75"/>
      <c r="K6" s="75"/>
      <c r="L6" s="75"/>
      <c r="M6" s="75"/>
      <c r="N6" s="75"/>
      <c r="O6" s="75"/>
      <c r="P6" s="75"/>
      <c r="Q6" s="75"/>
      <c r="R6" s="75"/>
      <c r="S6" s="75"/>
      <c r="T6" s="75"/>
    </row>
    <row r="7" spans="1:20">
      <c r="A7" s="75"/>
      <c r="B7" s="75"/>
      <c r="C7" s="75"/>
      <c r="D7" s="75"/>
      <c r="E7" s="75"/>
      <c r="F7" s="75"/>
      <c r="G7" s="75"/>
      <c r="H7" s="75"/>
      <c r="I7" s="75"/>
      <c r="J7" s="75"/>
      <c r="K7" s="75"/>
      <c r="L7" s="75"/>
      <c r="M7" s="75"/>
      <c r="N7" s="75"/>
      <c r="O7" s="75"/>
      <c r="P7" s="75"/>
      <c r="Q7" s="75"/>
      <c r="R7" s="75"/>
      <c r="S7" s="75"/>
      <c r="T7" s="75"/>
    </row>
    <row r="8" spans="1:20">
      <c r="A8" s="75"/>
      <c r="B8" s="75"/>
      <c r="C8" s="75"/>
      <c r="D8" s="75"/>
      <c r="E8" s="75"/>
      <c r="F8" s="75"/>
      <c r="G8" s="75"/>
      <c r="H8" s="75"/>
      <c r="I8" s="75"/>
      <c r="J8" s="75"/>
      <c r="K8" s="75"/>
      <c r="L8" s="75"/>
      <c r="M8" s="75"/>
      <c r="N8" s="75"/>
      <c r="O8" s="75"/>
      <c r="P8" s="75"/>
      <c r="Q8" s="75"/>
      <c r="R8" s="75"/>
      <c r="S8" s="75"/>
      <c r="T8" s="75"/>
    </row>
    <row r="9" spans="1:20">
      <c r="A9" s="75"/>
      <c r="B9" s="75"/>
      <c r="C9" s="75"/>
      <c r="D9" s="75"/>
      <c r="E9" s="77"/>
      <c r="F9" s="77"/>
      <c r="G9" s="77"/>
      <c r="H9" s="77"/>
      <c r="I9" s="77"/>
      <c r="J9" s="77"/>
      <c r="K9" s="77"/>
      <c r="L9" s="77"/>
      <c r="M9" s="77"/>
      <c r="N9" s="77"/>
      <c r="O9" s="77"/>
      <c r="P9" s="77"/>
      <c r="Q9" s="75"/>
      <c r="R9" s="75"/>
      <c r="S9" s="75"/>
      <c r="T9" s="75"/>
    </row>
    <row r="10" spans="1:20">
      <c r="A10" s="75"/>
      <c r="B10" s="75"/>
      <c r="C10" s="75"/>
      <c r="D10" s="75"/>
      <c r="E10" s="78"/>
      <c r="F10" s="78"/>
      <c r="G10" s="78"/>
      <c r="H10" s="78"/>
      <c r="I10" s="78"/>
      <c r="J10" s="78"/>
      <c r="K10" s="78"/>
      <c r="L10" s="78"/>
      <c r="M10" s="78"/>
      <c r="N10" s="78"/>
      <c r="O10" s="78"/>
      <c r="P10" s="78"/>
      <c r="Q10" s="75"/>
      <c r="R10" s="75"/>
      <c r="S10" s="75"/>
      <c r="T10" s="75"/>
    </row>
    <row r="11" spans="1:20">
      <c r="A11" s="75"/>
      <c r="B11" s="75"/>
      <c r="C11" s="75"/>
      <c r="D11" s="75"/>
      <c r="E11" s="78"/>
      <c r="F11" s="78"/>
      <c r="G11" s="78"/>
      <c r="H11" s="78"/>
      <c r="I11" s="78"/>
      <c r="J11" s="78"/>
      <c r="K11" s="78"/>
      <c r="L11" s="78"/>
      <c r="M11" s="78"/>
      <c r="N11" s="78"/>
      <c r="O11" s="78"/>
      <c r="P11" s="78"/>
      <c r="Q11" s="75"/>
      <c r="R11" s="75"/>
      <c r="S11" s="75"/>
      <c r="T11" s="75"/>
    </row>
    <row r="12" spans="1:20">
      <c r="A12" s="75"/>
      <c r="B12" s="75"/>
      <c r="C12" s="75"/>
      <c r="D12" s="75"/>
      <c r="E12" s="78"/>
      <c r="F12" s="78"/>
      <c r="G12" s="78"/>
      <c r="H12" s="78"/>
      <c r="I12" s="78"/>
      <c r="J12" s="78"/>
      <c r="K12" s="78"/>
      <c r="L12" s="78"/>
      <c r="M12" s="78"/>
      <c r="N12" s="78"/>
      <c r="O12" s="78"/>
      <c r="P12" s="78"/>
      <c r="Q12" s="75"/>
      <c r="R12" s="75"/>
      <c r="S12" s="75"/>
      <c r="T12" s="75"/>
    </row>
    <row r="13" spans="1:20">
      <c r="A13" s="75"/>
      <c r="B13" s="75"/>
      <c r="C13" s="75"/>
      <c r="D13" s="75"/>
      <c r="E13" s="78"/>
      <c r="F13" s="78"/>
      <c r="G13" s="78"/>
      <c r="H13" s="78"/>
      <c r="I13" s="78"/>
      <c r="J13" s="78"/>
      <c r="K13" s="78"/>
      <c r="L13" s="78"/>
      <c r="M13" s="78"/>
      <c r="N13" s="78"/>
      <c r="O13" s="78"/>
      <c r="P13" s="78"/>
      <c r="Q13" s="75"/>
      <c r="R13" s="75"/>
      <c r="S13" s="75"/>
      <c r="T13" s="75"/>
    </row>
    <row r="14" spans="1:20">
      <c r="A14" s="75"/>
      <c r="B14" s="75"/>
      <c r="C14" s="75"/>
      <c r="D14" s="75"/>
      <c r="E14" s="78"/>
      <c r="F14" s="78"/>
      <c r="G14" s="78"/>
      <c r="H14" s="78"/>
      <c r="I14" s="78"/>
      <c r="J14" s="78"/>
      <c r="K14" s="78"/>
      <c r="L14" s="78"/>
      <c r="M14" s="78"/>
      <c r="N14" s="78"/>
      <c r="O14" s="78"/>
      <c r="P14" s="78"/>
      <c r="Q14" s="75"/>
      <c r="R14" s="75"/>
      <c r="S14" s="75"/>
      <c r="T14" s="75"/>
    </row>
    <row r="15" spans="1:20">
      <c r="A15" s="75"/>
      <c r="B15" s="75"/>
      <c r="C15" s="75"/>
      <c r="D15" s="75"/>
      <c r="E15" s="79"/>
      <c r="F15" s="79"/>
      <c r="G15" s="79"/>
      <c r="H15" s="79"/>
      <c r="I15" s="79"/>
      <c r="J15" s="79"/>
      <c r="K15" s="79"/>
      <c r="L15" s="79"/>
      <c r="M15" s="79"/>
      <c r="N15" s="79"/>
      <c r="O15" s="79"/>
      <c r="P15" s="79"/>
      <c r="Q15" s="75"/>
      <c r="R15" s="75"/>
      <c r="S15" s="75"/>
      <c r="T15" s="75"/>
    </row>
    <row r="16" spans="1:20">
      <c r="A16" s="75"/>
      <c r="B16" s="75"/>
      <c r="C16" s="75"/>
      <c r="D16" s="75"/>
      <c r="E16" s="75"/>
      <c r="F16" s="75"/>
      <c r="G16" s="75"/>
      <c r="H16" s="75"/>
      <c r="I16" s="75"/>
      <c r="J16" s="75"/>
      <c r="K16" s="75"/>
      <c r="L16" s="75"/>
      <c r="M16" s="75"/>
      <c r="N16" s="75"/>
      <c r="O16" s="75"/>
      <c r="P16" s="75"/>
      <c r="Q16" s="75"/>
      <c r="R16" s="75"/>
      <c r="S16" s="75"/>
      <c r="T16" s="75"/>
    </row>
    <row r="17" spans="1:20">
      <c r="A17" s="75"/>
      <c r="B17" s="75"/>
      <c r="C17" s="75"/>
      <c r="D17" s="75"/>
      <c r="E17" s="77"/>
      <c r="F17" s="77"/>
      <c r="G17" s="77"/>
      <c r="H17" s="77"/>
      <c r="I17" s="77"/>
      <c r="J17" s="77"/>
      <c r="K17" s="77"/>
      <c r="L17" s="77"/>
      <c r="M17" s="77"/>
      <c r="N17" s="77"/>
      <c r="O17" s="77"/>
      <c r="P17" s="77"/>
      <c r="Q17" s="75"/>
      <c r="R17" s="75"/>
      <c r="S17" s="75"/>
      <c r="T17" s="75"/>
    </row>
    <row r="18" spans="1:20">
      <c r="A18" s="75"/>
      <c r="B18" s="75"/>
      <c r="C18" s="75"/>
      <c r="D18" s="75"/>
      <c r="E18" s="78"/>
      <c r="F18" s="78"/>
      <c r="G18" s="78"/>
      <c r="H18" s="78"/>
      <c r="I18" s="78"/>
      <c r="J18" s="78"/>
      <c r="K18" s="78"/>
      <c r="L18" s="78"/>
      <c r="M18" s="78"/>
      <c r="N18" s="78"/>
      <c r="O18" s="78"/>
      <c r="P18" s="78"/>
      <c r="Q18" s="75"/>
      <c r="R18" s="75"/>
      <c r="S18" s="75"/>
      <c r="T18" s="75"/>
    </row>
    <row r="19" spans="1:20">
      <c r="A19" s="75"/>
      <c r="B19" s="75"/>
      <c r="C19" s="75"/>
      <c r="D19" s="75"/>
      <c r="E19" s="78"/>
      <c r="F19" s="78"/>
      <c r="G19" s="78"/>
      <c r="H19" s="78"/>
      <c r="I19" s="78"/>
      <c r="J19" s="78"/>
      <c r="K19" s="78"/>
      <c r="L19" s="78"/>
      <c r="M19" s="78"/>
      <c r="N19" s="78"/>
      <c r="O19" s="78"/>
      <c r="P19" s="78"/>
      <c r="Q19" s="75"/>
      <c r="R19" s="75"/>
      <c r="S19" s="75"/>
      <c r="T19" s="75"/>
    </row>
    <row r="20" spans="1:20">
      <c r="A20" s="75"/>
      <c r="B20" s="75"/>
      <c r="C20" s="75"/>
      <c r="D20" s="75"/>
      <c r="E20" s="78"/>
      <c r="F20" s="78"/>
      <c r="G20" s="78"/>
      <c r="H20" s="78"/>
      <c r="I20" s="78"/>
      <c r="J20" s="78"/>
      <c r="K20" s="78"/>
      <c r="L20" s="78"/>
      <c r="M20" s="78"/>
      <c r="N20" s="78"/>
      <c r="O20" s="78"/>
      <c r="P20" s="78"/>
      <c r="Q20" s="75"/>
      <c r="R20" s="75"/>
      <c r="S20" s="75"/>
      <c r="T20" s="75"/>
    </row>
    <row r="21" spans="1:20">
      <c r="A21" s="75"/>
      <c r="B21" s="75"/>
      <c r="C21" s="75"/>
      <c r="D21" s="75"/>
      <c r="E21" s="78"/>
      <c r="F21" s="78"/>
      <c r="G21" s="78"/>
      <c r="H21" s="78"/>
      <c r="I21" s="78"/>
      <c r="J21" s="78"/>
      <c r="K21" s="78"/>
      <c r="L21" s="78"/>
      <c r="M21" s="78"/>
      <c r="N21" s="78"/>
      <c r="O21" s="78"/>
      <c r="P21" s="78"/>
      <c r="Q21" s="75"/>
      <c r="R21" s="75"/>
      <c r="S21" s="75"/>
      <c r="T21" s="75"/>
    </row>
    <row r="22" spans="1:20">
      <c r="A22" s="75"/>
      <c r="B22" s="75"/>
      <c r="C22" s="75"/>
      <c r="D22" s="75"/>
      <c r="E22" s="78"/>
      <c r="F22" s="78"/>
      <c r="G22" s="78"/>
      <c r="H22" s="78"/>
      <c r="I22" s="78"/>
      <c r="J22" s="78"/>
      <c r="K22" s="78"/>
      <c r="L22" s="78"/>
      <c r="M22" s="78"/>
      <c r="N22" s="78"/>
      <c r="O22" s="78"/>
      <c r="P22" s="78"/>
      <c r="Q22" s="75"/>
      <c r="R22" s="75"/>
      <c r="S22" s="75"/>
      <c r="T22" s="75"/>
    </row>
    <row r="23" spans="1:20">
      <c r="A23" s="75"/>
      <c r="B23" s="75"/>
      <c r="C23" s="75"/>
      <c r="D23" s="75"/>
      <c r="E23" s="78"/>
      <c r="F23" s="78"/>
      <c r="G23" s="78"/>
      <c r="H23" s="78"/>
      <c r="I23" s="78"/>
      <c r="J23" s="78"/>
      <c r="K23" s="78"/>
      <c r="L23" s="78"/>
      <c r="M23" s="78"/>
      <c r="N23" s="78"/>
      <c r="O23" s="78"/>
      <c r="P23" s="78"/>
      <c r="Q23" s="75"/>
      <c r="R23" s="75"/>
      <c r="S23" s="75"/>
      <c r="T23" s="75"/>
    </row>
    <row r="24" spans="1:20">
      <c r="A24" s="75"/>
      <c r="B24" s="75"/>
      <c r="C24" s="75"/>
      <c r="D24" s="75"/>
      <c r="E24" s="79"/>
      <c r="F24" s="79"/>
      <c r="G24" s="79"/>
      <c r="H24" s="79"/>
      <c r="I24" s="79"/>
      <c r="J24" s="79"/>
      <c r="K24" s="79"/>
      <c r="L24" s="79"/>
      <c r="M24" s="79"/>
      <c r="N24" s="79"/>
      <c r="O24" s="79"/>
      <c r="P24" s="79"/>
      <c r="Q24" s="75"/>
      <c r="R24" s="75"/>
      <c r="S24" s="75"/>
      <c r="T24" s="75"/>
    </row>
    <row r="25" spans="1:20">
      <c r="A25" s="75"/>
      <c r="B25" s="75"/>
      <c r="C25" s="75"/>
      <c r="D25" s="75"/>
      <c r="E25" s="75"/>
      <c r="F25" s="75"/>
      <c r="G25" s="75"/>
      <c r="H25" s="75"/>
      <c r="I25" s="75"/>
      <c r="J25" s="75"/>
      <c r="K25" s="75"/>
      <c r="L25" s="75"/>
      <c r="M25" s="75"/>
      <c r="N25" s="75"/>
      <c r="O25" s="75"/>
      <c r="P25" s="75"/>
      <c r="Q25" s="75"/>
      <c r="R25" s="75"/>
      <c r="S25" s="75"/>
      <c r="T25" s="75"/>
    </row>
    <row r="26" spans="1:20">
      <c r="A26" s="75"/>
      <c r="B26" s="75"/>
      <c r="C26" s="75"/>
      <c r="D26" s="75"/>
      <c r="E26" s="76" t="s">
        <v>870</v>
      </c>
      <c r="F26" s="75"/>
      <c r="G26" s="75"/>
      <c r="H26" s="75"/>
      <c r="I26" s="75"/>
      <c r="J26" s="75"/>
      <c r="K26" s="75"/>
      <c r="L26" s="75"/>
      <c r="M26" s="75"/>
      <c r="N26" s="75"/>
      <c r="O26" s="75"/>
      <c r="P26" s="75"/>
      <c r="Q26" s="75"/>
      <c r="R26" s="75"/>
      <c r="S26" s="75"/>
      <c r="T26" s="75"/>
    </row>
    <row r="27" spans="1:20">
      <c r="A27" s="75"/>
      <c r="B27" s="75"/>
      <c r="C27" s="75"/>
      <c r="D27" s="75"/>
      <c r="E27" s="75"/>
      <c r="F27" s="75"/>
      <c r="G27" s="75"/>
      <c r="H27" s="75"/>
      <c r="I27" s="75"/>
      <c r="J27" s="75"/>
      <c r="K27" s="75"/>
      <c r="L27" s="75"/>
      <c r="M27" s="75"/>
      <c r="N27" s="75"/>
      <c r="O27" s="75"/>
      <c r="P27" s="75"/>
      <c r="Q27" s="75"/>
      <c r="R27" s="75"/>
      <c r="S27" s="75"/>
      <c r="T27" s="75"/>
    </row>
    <row r="28" spans="1:20">
      <c r="A28" s="75"/>
      <c r="B28" s="75"/>
      <c r="C28" s="75"/>
      <c r="D28" s="75"/>
      <c r="E28" s="77"/>
      <c r="F28" s="77"/>
      <c r="G28" s="77"/>
      <c r="H28" s="77"/>
      <c r="I28" s="77"/>
      <c r="J28" s="77"/>
      <c r="K28" s="77"/>
      <c r="L28" s="77"/>
      <c r="M28" s="77"/>
      <c r="N28" s="77"/>
      <c r="O28" s="77"/>
      <c r="P28" s="77"/>
      <c r="Q28" s="75"/>
      <c r="R28" s="75"/>
      <c r="S28" s="75"/>
      <c r="T28" s="75"/>
    </row>
    <row r="29" spans="1:20">
      <c r="A29" s="75"/>
      <c r="B29" s="75"/>
      <c r="C29" s="75"/>
      <c r="D29" s="75"/>
      <c r="E29" s="78"/>
      <c r="F29" s="78"/>
      <c r="G29" s="78"/>
      <c r="H29" s="78"/>
      <c r="I29" s="78"/>
      <c r="J29" s="78"/>
      <c r="K29" s="78"/>
      <c r="L29" s="78"/>
      <c r="M29" s="78"/>
      <c r="N29" s="78"/>
      <c r="O29" s="78"/>
      <c r="P29" s="78"/>
      <c r="Q29" s="75"/>
      <c r="R29" s="75"/>
      <c r="S29" s="75"/>
      <c r="T29" s="75"/>
    </row>
    <row r="30" spans="1:20">
      <c r="A30" s="75"/>
      <c r="B30" s="75"/>
      <c r="C30" s="75"/>
      <c r="D30" s="75"/>
      <c r="E30" s="78"/>
      <c r="F30" s="78"/>
      <c r="G30" s="78"/>
      <c r="H30" s="78"/>
      <c r="I30" s="78"/>
      <c r="J30" s="78"/>
      <c r="K30" s="78"/>
      <c r="L30" s="78"/>
      <c r="M30" s="78"/>
      <c r="N30" s="78"/>
      <c r="O30" s="78"/>
      <c r="P30" s="78"/>
      <c r="Q30" s="75"/>
      <c r="R30" s="75"/>
      <c r="S30" s="75"/>
      <c r="T30" s="75"/>
    </row>
    <row r="31" spans="1:20">
      <c r="A31" s="75"/>
      <c r="B31" s="75"/>
      <c r="C31" s="75"/>
      <c r="D31" s="75"/>
      <c r="E31" s="78"/>
      <c r="F31" s="78"/>
      <c r="G31" s="78"/>
      <c r="H31" s="78"/>
      <c r="I31" s="78"/>
      <c r="J31" s="78"/>
      <c r="K31" s="78"/>
      <c r="L31" s="78"/>
      <c r="M31" s="78"/>
      <c r="N31" s="78"/>
      <c r="O31" s="78"/>
      <c r="P31" s="78"/>
      <c r="Q31" s="75"/>
      <c r="R31" s="75"/>
      <c r="S31" s="75"/>
      <c r="T31" s="75"/>
    </row>
    <row r="32" spans="1:20">
      <c r="A32" s="75"/>
      <c r="B32" s="75"/>
      <c r="C32" s="75"/>
      <c r="D32" s="75"/>
      <c r="E32" s="78"/>
      <c r="F32" s="78"/>
      <c r="G32" s="78"/>
      <c r="H32" s="78"/>
      <c r="I32" s="78"/>
      <c r="J32" s="78"/>
      <c r="K32" s="78"/>
      <c r="L32" s="78"/>
      <c r="M32" s="78"/>
      <c r="N32" s="78"/>
      <c r="O32" s="78"/>
      <c r="P32" s="78"/>
      <c r="Q32" s="75"/>
      <c r="R32" s="75"/>
      <c r="S32" s="75"/>
      <c r="T32" s="75"/>
    </row>
    <row r="33" spans="1:20">
      <c r="A33" s="75"/>
      <c r="B33" s="75"/>
      <c r="C33" s="75"/>
      <c r="D33" s="75"/>
      <c r="E33" s="78"/>
      <c r="F33" s="78"/>
      <c r="G33" s="78"/>
      <c r="H33" s="78"/>
      <c r="I33" s="78"/>
      <c r="J33" s="78"/>
      <c r="K33" s="78"/>
      <c r="L33" s="78"/>
      <c r="M33" s="78"/>
      <c r="N33" s="78"/>
      <c r="O33" s="78"/>
      <c r="P33" s="78"/>
      <c r="Q33" s="75"/>
      <c r="R33" s="75"/>
      <c r="S33" s="75"/>
      <c r="T33" s="75"/>
    </row>
    <row r="34" spans="1:20">
      <c r="A34" s="75"/>
      <c r="B34" s="75"/>
      <c r="C34" s="75"/>
      <c r="D34" s="75"/>
      <c r="E34" s="78"/>
      <c r="F34" s="78"/>
      <c r="G34" s="78"/>
      <c r="H34" s="78"/>
      <c r="I34" s="78"/>
      <c r="J34" s="78"/>
      <c r="K34" s="78"/>
      <c r="L34" s="78"/>
      <c r="M34" s="78"/>
      <c r="N34" s="78"/>
      <c r="O34" s="78"/>
      <c r="P34" s="78"/>
      <c r="Q34" s="75"/>
      <c r="R34" s="75"/>
      <c r="S34" s="75"/>
      <c r="T34" s="75"/>
    </row>
    <row r="35" spans="1:20">
      <c r="A35" s="75"/>
      <c r="B35" s="75"/>
      <c r="C35" s="75"/>
      <c r="D35" s="75"/>
      <c r="E35" s="78"/>
      <c r="F35" s="78"/>
      <c r="G35" s="78"/>
      <c r="H35" s="78"/>
      <c r="I35" s="78"/>
      <c r="J35" s="78"/>
      <c r="K35" s="78"/>
      <c r="L35" s="78"/>
      <c r="M35" s="78"/>
      <c r="N35" s="78"/>
      <c r="O35" s="78"/>
      <c r="P35" s="78"/>
      <c r="Q35" s="75"/>
      <c r="R35" s="75"/>
      <c r="S35" s="75"/>
      <c r="T35" s="75"/>
    </row>
    <row r="36" spans="1:20">
      <c r="A36" s="75"/>
      <c r="B36" s="75"/>
      <c r="C36" s="75"/>
      <c r="D36" s="75"/>
      <c r="E36" s="78"/>
      <c r="F36" s="78"/>
      <c r="G36" s="78"/>
      <c r="H36" s="78"/>
      <c r="I36" s="78"/>
      <c r="J36" s="78"/>
      <c r="K36" s="78"/>
      <c r="L36" s="78"/>
      <c r="M36" s="78"/>
      <c r="N36" s="78"/>
      <c r="O36" s="78"/>
      <c r="P36" s="78"/>
      <c r="Q36" s="75"/>
      <c r="R36" s="75"/>
      <c r="S36" s="75"/>
      <c r="T36" s="75"/>
    </row>
    <row r="37" spans="1:20">
      <c r="A37" s="75"/>
      <c r="B37" s="75"/>
      <c r="C37" s="75"/>
      <c r="D37" s="75"/>
      <c r="E37" s="78"/>
      <c r="F37" s="78"/>
      <c r="G37" s="78"/>
      <c r="H37" s="78"/>
      <c r="I37" s="78"/>
      <c r="J37" s="78"/>
      <c r="K37" s="78"/>
      <c r="L37" s="78"/>
      <c r="M37" s="78"/>
      <c r="N37" s="78"/>
      <c r="O37" s="78"/>
      <c r="P37" s="78"/>
      <c r="Q37" s="75"/>
      <c r="R37" s="75"/>
      <c r="S37" s="75"/>
      <c r="T37" s="75"/>
    </row>
    <row r="38" spans="1:20">
      <c r="A38" s="75"/>
      <c r="B38" s="75"/>
      <c r="C38" s="75"/>
      <c r="D38" s="75"/>
      <c r="E38" s="78"/>
      <c r="F38" s="78"/>
      <c r="G38" s="78"/>
      <c r="H38" s="78"/>
      <c r="I38" s="78"/>
      <c r="J38" s="78"/>
      <c r="K38" s="78"/>
      <c r="L38" s="78"/>
      <c r="M38" s="78"/>
      <c r="N38" s="78"/>
      <c r="O38" s="78"/>
      <c r="P38" s="78"/>
      <c r="Q38" s="75"/>
      <c r="R38" s="75"/>
      <c r="S38" s="75"/>
      <c r="T38" s="75"/>
    </row>
    <row r="39" spans="1:20">
      <c r="A39" s="75"/>
      <c r="B39" s="75"/>
      <c r="C39" s="75"/>
      <c r="D39" s="75"/>
      <c r="E39" s="78"/>
      <c r="F39" s="78"/>
      <c r="G39" s="78"/>
      <c r="H39" s="78"/>
      <c r="I39" s="78"/>
      <c r="J39" s="78"/>
      <c r="K39" s="78"/>
      <c r="L39" s="78"/>
      <c r="M39" s="78"/>
      <c r="N39" s="78"/>
      <c r="O39" s="78"/>
      <c r="P39" s="78"/>
      <c r="Q39" s="75"/>
      <c r="R39" s="75"/>
      <c r="S39" s="75"/>
      <c r="T39" s="75"/>
    </row>
    <row r="40" spans="1:20">
      <c r="A40" s="75"/>
      <c r="B40" s="75"/>
      <c r="C40" s="75"/>
      <c r="D40" s="75"/>
      <c r="E40" s="78"/>
      <c r="F40" s="78"/>
      <c r="G40" s="78"/>
      <c r="H40" s="78"/>
      <c r="I40" s="78"/>
      <c r="J40" s="78"/>
      <c r="K40" s="78"/>
      <c r="L40" s="78"/>
      <c r="M40" s="78"/>
      <c r="N40" s="78"/>
      <c r="O40" s="78"/>
      <c r="P40" s="78"/>
      <c r="Q40" s="75"/>
      <c r="R40" s="75"/>
      <c r="S40" s="75"/>
      <c r="T40" s="75"/>
    </row>
    <row r="41" spans="1:20">
      <c r="A41" s="75"/>
      <c r="B41" s="75"/>
      <c r="C41" s="75"/>
      <c r="D41" s="75"/>
      <c r="E41" s="79"/>
      <c r="F41" s="79"/>
      <c r="G41" s="79"/>
      <c r="H41" s="79"/>
      <c r="I41" s="79"/>
      <c r="J41" s="79"/>
      <c r="K41" s="79"/>
      <c r="L41" s="79"/>
      <c r="M41" s="79"/>
      <c r="N41" s="79"/>
      <c r="O41" s="79"/>
      <c r="P41" s="79"/>
      <c r="Q41" s="75"/>
      <c r="R41" s="75"/>
      <c r="S41" s="75"/>
      <c r="T41" s="75"/>
    </row>
    <row r="42" spans="1:20">
      <c r="A42" s="75"/>
      <c r="B42" s="75"/>
      <c r="C42" s="75"/>
      <c r="D42" s="75"/>
      <c r="E42" s="75"/>
      <c r="F42" s="75"/>
      <c r="G42" s="75"/>
      <c r="H42" s="75"/>
      <c r="I42" s="75"/>
      <c r="J42" s="75"/>
      <c r="K42" s="75"/>
      <c r="L42" s="75"/>
      <c r="M42" s="75"/>
      <c r="N42" s="75"/>
      <c r="O42" s="75"/>
      <c r="P42" s="75"/>
      <c r="Q42" s="75"/>
      <c r="R42" s="75"/>
      <c r="S42" s="75"/>
      <c r="T42" s="75"/>
    </row>
    <row r="43" spans="1:20">
      <c r="A43" s="75"/>
      <c r="B43" s="75"/>
      <c r="C43" s="75"/>
      <c r="D43" s="75"/>
      <c r="E43" s="75"/>
      <c r="F43" s="75"/>
      <c r="G43" s="75"/>
      <c r="H43" s="75"/>
      <c r="I43" s="75"/>
      <c r="J43" s="75"/>
      <c r="K43" s="75"/>
      <c r="L43" s="75"/>
      <c r="M43" s="75"/>
      <c r="N43" s="75"/>
      <c r="O43" s="75"/>
      <c r="P43" s="75"/>
      <c r="Q43" s="75"/>
      <c r="R43" s="75"/>
      <c r="S43" s="75"/>
      <c r="T43" s="75"/>
    </row>
    <row r="44" spans="1:20">
      <c r="A44" s="75"/>
      <c r="B44" s="75"/>
      <c r="C44" s="75"/>
      <c r="D44" s="75"/>
      <c r="E44" s="75"/>
      <c r="F44" s="75"/>
      <c r="G44" s="75"/>
      <c r="H44" s="75"/>
      <c r="I44" s="75"/>
      <c r="J44" s="75"/>
      <c r="K44" s="75"/>
      <c r="L44" s="75"/>
      <c r="M44" s="75"/>
      <c r="N44" s="75"/>
      <c r="O44" s="75"/>
      <c r="P44" s="75"/>
      <c r="Q44" s="75"/>
      <c r="R44" s="75"/>
      <c r="S44" s="75"/>
      <c r="T44" s="75"/>
    </row>
    <row r="45" spans="1:20">
      <c r="A45" s="75"/>
      <c r="B45" s="75"/>
      <c r="C45" s="75"/>
      <c r="D45" s="75"/>
      <c r="E45" s="75"/>
      <c r="F45" s="75"/>
      <c r="G45" s="75"/>
      <c r="H45" s="75"/>
      <c r="I45" s="75"/>
      <c r="J45" s="75"/>
      <c r="K45" s="75"/>
      <c r="L45" s="75"/>
      <c r="M45" s="75"/>
      <c r="N45" s="75"/>
      <c r="O45" s="75"/>
      <c r="P45" s="75"/>
      <c r="Q45" s="75"/>
      <c r="R45" s="75"/>
      <c r="S45" s="75"/>
      <c r="T45" s="75"/>
    </row>
    <row r="46" spans="1:20">
      <c r="A46" s="75"/>
      <c r="B46" s="75"/>
      <c r="C46" s="75"/>
      <c r="D46" s="75"/>
      <c r="E46" s="75"/>
      <c r="F46" s="75"/>
      <c r="G46" s="75"/>
      <c r="H46" s="75"/>
      <c r="I46" s="75"/>
      <c r="J46" s="75"/>
      <c r="K46" s="75"/>
      <c r="L46" s="75"/>
      <c r="M46" s="75"/>
      <c r="N46" s="75"/>
      <c r="O46" s="75"/>
      <c r="P46" s="75"/>
      <c r="Q46" s="75"/>
      <c r="R46" s="75"/>
      <c r="S46" s="75"/>
      <c r="T46" s="75"/>
    </row>
    <row r="47" spans="1:20">
      <c r="A47" s="75"/>
      <c r="B47" s="75"/>
      <c r="C47" s="75"/>
      <c r="D47" s="75"/>
      <c r="E47" s="75"/>
      <c r="F47" s="75"/>
      <c r="G47" s="75"/>
      <c r="H47" s="75"/>
      <c r="I47" s="75"/>
      <c r="J47" s="75"/>
      <c r="K47" s="75"/>
      <c r="L47" s="75"/>
      <c r="M47" s="75"/>
      <c r="N47" s="75"/>
      <c r="O47" s="75"/>
      <c r="P47" s="75"/>
      <c r="Q47" s="75"/>
      <c r="R47" s="75"/>
      <c r="S47" s="75"/>
      <c r="T47" s="75"/>
    </row>
    <row r="48" spans="1:20">
      <c r="A48" s="75"/>
      <c r="B48" s="75"/>
      <c r="C48" s="75"/>
      <c r="D48" s="75"/>
      <c r="E48" s="75"/>
      <c r="F48" s="75"/>
      <c r="G48" s="75"/>
      <c r="H48" s="75"/>
      <c r="I48" s="75"/>
      <c r="J48" s="75"/>
      <c r="K48" s="75"/>
      <c r="L48" s="75"/>
      <c r="M48" s="75"/>
      <c r="N48" s="75"/>
      <c r="O48" s="75"/>
      <c r="P48" s="75"/>
      <c r="Q48" s="75"/>
      <c r="R48" s="75"/>
      <c r="S48" s="75"/>
      <c r="T48" s="75"/>
    </row>
    <row r="49" spans="1:20">
      <c r="A49" s="75"/>
      <c r="B49" s="75"/>
      <c r="C49" s="75"/>
      <c r="D49" s="75"/>
      <c r="E49" s="75"/>
      <c r="F49" s="75"/>
      <c r="G49" s="75"/>
      <c r="H49" s="75"/>
      <c r="I49" s="75"/>
      <c r="J49" s="75"/>
      <c r="K49" s="75"/>
      <c r="L49" s="75"/>
      <c r="M49" s="75"/>
      <c r="N49" s="75"/>
      <c r="O49" s="75"/>
      <c r="P49" s="75"/>
      <c r="Q49" s="75"/>
      <c r="R49" s="75"/>
      <c r="S49" s="75"/>
      <c r="T49" s="75"/>
    </row>
    <row r="50" spans="1:20">
      <c r="A50" s="75"/>
      <c r="B50" s="75"/>
      <c r="C50" s="75"/>
      <c r="D50" s="75"/>
      <c r="E50" s="75"/>
      <c r="F50" s="75"/>
      <c r="G50" s="75"/>
      <c r="H50" s="75"/>
      <c r="I50" s="75"/>
      <c r="J50" s="75"/>
      <c r="K50" s="75"/>
      <c r="L50" s="75"/>
      <c r="M50" s="75"/>
      <c r="N50" s="75"/>
      <c r="O50" s="75"/>
      <c r="P50" s="75"/>
      <c r="Q50" s="75"/>
      <c r="R50" s="75"/>
      <c r="S50" s="75"/>
      <c r="T50" s="75"/>
    </row>
    <row r="51" spans="1:20">
      <c r="A51" s="75"/>
      <c r="B51" s="75"/>
      <c r="C51" s="75"/>
      <c r="D51" s="75"/>
      <c r="E51" s="75"/>
      <c r="F51" s="75"/>
      <c r="G51" s="75"/>
      <c r="H51" s="75"/>
      <c r="I51" s="75"/>
      <c r="J51" s="75"/>
      <c r="K51" s="75"/>
      <c r="L51" s="75"/>
      <c r="M51" s="75"/>
      <c r="N51" s="75"/>
      <c r="O51" s="75"/>
      <c r="P51" s="75"/>
      <c r="Q51" s="75"/>
      <c r="R51" s="75"/>
      <c r="S51" s="75"/>
      <c r="T51" s="75"/>
    </row>
    <row r="52" spans="1:20">
      <c r="A52" s="75"/>
      <c r="B52" s="75"/>
      <c r="C52" s="75"/>
      <c r="D52" s="75"/>
      <c r="E52" s="75"/>
      <c r="F52" s="75"/>
      <c r="G52" s="75"/>
      <c r="H52" s="75"/>
      <c r="I52" s="75"/>
      <c r="J52" s="75"/>
      <c r="K52" s="75"/>
      <c r="L52" s="75"/>
      <c r="M52" s="75"/>
      <c r="N52" s="75"/>
      <c r="O52" s="75"/>
      <c r="P52" s="75"/>
      <c r="Q52" s="75"/>
      <c r="R52" s="75"/>
      <c r="S52" s="75"/>
      <c r="T52" s="75"/>
    </row>
    <row r="53" spans="1:20">
      <c r="A53" s="75"/>
      <c r="B53" s="75"/>
      <c r="C53" s="75"/>
      <c r="D53" s="75"/>
      <c r="E53" s="75"/>
      <c r="F53" s="75"/>
      <c r="G53" s="75"/>
      <c r="H53" s="75"/>
      <c r="I53" s="75"/>
      <c r="J53" s="75"/>
      <c r="K53" s="75"/>
      <c r="L53" s="75"/>
      <c r="M53" s="75"/>
      <c r="N53" s="75"/>
      <c r="O53" s="75"/>
      <c r="P53" s="75"/>
      <c r="Q53" s="75"/>
      <c r="R53" s="75"/>
      <c r="S53" s="75"/>
      <c r="T53" s="75"/>
    </row>
    <row r="54" spans="1:20">
      <c r="A54" s="75"/>
      <c r="B54" s="75"/>
      <c r="C54" s="75"/>
      <c r="D54" s="75"/>
      <c r="E54" s="75"/>
      <c r="F54" s="75"/>
      <c r="G54" s="75"/>
      <c r="H54" s="75"/>
      <c r="I54" s="75"/>
      <c r="J54" s="75"/>
      <c r="K54" s="75"/>
      <c r="L54" s="75"/>
      <c r="M54" s="75"/>
      <c r="N54" s="75"/>
      <c r="O54" s="75"/>
      <c r="P54" s="75"/>
      <c r="Q54" s="75"/>
      <c r="R54" s="75"/>
      <c r="S54" s="75"/>
      <c r="T54" s="75"/>
    </row>
    <row r="55" spans="1:20">
      <c r="A55" s="75"/>
      <c r="B55" s="75"/>
      <c r="C55" s="75"/>
      <c r="D55" s="75"/>
      <c r="E55" s="75"/>
      <c r="F55" s="75"/>
      <c r="G55" s="75"/>
      <c r="H55" s="75"/>
      <c r="I55" s="75"/>
      <c r="J55" s="75"/>
      <c r="K55" s="75"/>
      <c r="L55" s="75"/>
      <c r="M55" s="75"/>
      <c r="N55" s="75"/>
      <c r="O55" s="75"/>
      <c r="P55" s="75"/>
      <c r="Q55" s="75"/>
      <c r="R55" s="75"/>
      <c r="S55" s="75"/>
      <c r="T55" s="75"/>
    </row>
    <row r="56" spans="1:20">
      <c r="A56" s="75"/>
      <c r="B56" s="75"/>
      <c r="C56" s="75"/>
      <c r="D56" s="75"/>
      <c r="E56" s="75"/>
      <c r="F56" s="75"/>
      <c r="G56" s="75"/>
      <c r="H56" s="75"/>
      <c r="I56" s="75"/>
      <c r="J56" s="75"/>
      <c r="K56" s="75"/>
      <c r="L56" s="75"/>
      <c r="M56" s="75"/>
      <c r="N56" s="75"/>
      <c r="O56" s="75"/>
      <c r="P56" s="75"/>
      <c r="Q56" s="75"/>
      <c r="R56" s="75"/>
      <c r="S56" s="75"/>
      <c r="T56" s="75"/>
    </row>
    <row r="57" spans="1:20">
      <c r="A57" s="75"/>
      <c r="B57" s="75"/>
      <c r="C57" s="75"/>
      <c r="D57" s="75"/>
      <c r="E57" s="75"/>
      <c r="F57" s="75"/>
      <c r="G57" s="75"/>
      <c r="H57" s="75"/>
      <c r="I57" s="75"/>
      <c r="J57" s="75"/>
      <c r="K57" s="75"/>
      <c r="L57" s="75"/>
      <c r="M57" s="75"/>
      <c r="N57" s="75"/>
      <c r="O57" s="75"/>
      <c r="P57" s="75"/>
      <c r="Q57" s="75"/>
      <c r="R57" s="75"/>
      <c r="S57" s="75"/>
      <c r="T57" s="75"/>
    </row>
    <row r="58" spans="1:20">
      <c r="A58" s="75"/>
      <c r="B58" s="75"/>
      <c r="C58" s="75"/>
      <c r="D58" s="75"/>
      <c r="E58" s="75"/>
      <c r="F58" s="75"/>
      <c r="G58" s="75"/>
      <c r="H58" s="75"/>
      <c r="I58" s="75"/>
      <c r="J58" s="75"/>
      <c r="K58" s="75"/>
      <c r="L58" s="75"/>
      <c r="M58" s="75"/>
      <c r="N58" s="75"/>
      <c r="O58" s="75"/>
      <c r="P58" s="75"/>
      <c r="Q58" s="75"/>
      <c r="R58" s="75"/>
      <c r="S58" s="75"/>
      <c r="T58" s="75"/>
    </row>
    <row r="59" spans="1:20">
      <c r="A59" s="75"/>
      <c r="B59" s="75"/>
      <c r="C59" s="75"/>
      <c r="D59" s="75"/>
      <c r="E59" s="75"/>
      <c r="F59" s="75"/>
      <c r="G59" s="75"/>
      <c r="H59" s="75"/>
      <c r="I59" s="75"/>
      <c r="J59" s="75"/>
      <c r="K59" s="75"/>
      <c r="L59" s="75"/>
      <c r="M59" s="75"/>
      <c r="N59" s="75"/>
      <c r="O59" s="75"/>
      <c r="P59" s="75"/>
      <c r="Q59" s="75"/>
      <c r="R59" s="75"/>
      <c r="S59" s="75"/>
      <c r="T59" s="75"/>
    </row>
    <row r="60" spans="1:20">
      <c r="A60" s="75"/>
      <c r="B60" s="75"/>
      <c r="C60" s="75"/>
      <c r="D60" s="75"/>
      <c r="E60" s="75"/>
      <c r="F60" s="75"/>
      <c r="G60" s="75"/>
      <c r="H60" s="75"/>
      <c r="I60" s="75"/>
      <c r="J60" s="75"/>
      <c r="K60" s="75"/>
      <c r="L60" s="75"/>
      <c r="M60" s="75"/>
      <c r="N60" s="75"/>
      <c r="O60" s="75"/>
      <c r="P60" s="75"/>
      <c r="Q60" s="75"/>
      <c r="R60" s="75"/>
      <c r="S60" s="75"/>
      <c r="T60" s="7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B1:T243"/>
  <sheetViews>
    <sheetView topLeftCell="D2" zoomScale="90" zoomScaleNormal="90" workbookViewId="0">
      <pane ySplit="3375" topLeftCell="A9" activePane="bottomLeft"/>
      <selection activeCell="F3" sqref="F3:F202"/>
      <selection pane="bottomLeft" activeCell="G202" sqref="G202"/>
    </sheetView>
  </sheetViews>
  <sheetFormatPr defaultRowHeight="12.75"/>
  <cols>
    <col min="1" max="4" width="1.7109375" style="10" customWidth="1"/>
    <col min="5" max="5" width="2.7109375" style="10" customWidth="1"/>
    <col min="6" max="6" width="22.28515625" style="10" customWidth="1"/>
    <col min="7" max="7" width="12.85546875" style="10" customWidth="1"/>
    <col min="8" max="8" width="18" style="10" customWidth="1"/>
    <col min="9" max="9" width="9" style="5" customWidth="1"/>
    <col min="10" max="10" width="18.5703125" style="10" customWidth="1"/>
    <col min="11" max="11" width="7.7109375" style="5" customWidth="1"/>
    <col min="12" max="12" width="12.140625" style="10" customWidth="1"/>
    <col min="13" max="13" width="12.7109375" style="10" customWidth="1"/>
    <col min="14" max="14" width="9.7109375" style="10" customWidth="1"/>
    <col min="15" max="15" width="29.5703125" style="10" customWidth="1"/>
    <col min="16" max="16" width="18.7109375" style="10" customWidth="1"/>
    <col min="17" max="17" width="13" style="10" customWidth="1"/>
    <col min="18" max="18" width="2.7109375" style="10" customWidth="1"/>
    <col min="19" max="19" width="9.140625" style="5"/>
    <col min="20" max="16384" width="9.140625" style="10"/>
  </cols>
  <sheetData>
    <row r="1" spans="5:20" ht="13.5" customHeight="1">
      <c r="E1" s="39"/>
      <c r="F1" s="39"/>
      <c r="G1" s="39"/>
      <c r="H1" s="39"/>
      <c r="I1" s="40"/>
      <c r="J1" s="39"/>
      <c r="K1" s="40"/>
      <c r="L1" s="39"/>
      <c r="M1" s="39"/>
      <c r="N1" s="39"/>
      <c r="O1" s="39"/>
      <c r="P1" s="39"/>
      <c r="Q1" s="39"/>
      <c r="R1" s="39"/>
    </row>
    <row r="2" spans="5:20" ht="13.5" customHeight="1">
      <c r="E2" s="8"/>
      <c r="F2" s="8"/>
      <c r="G2" s="8"/>
      <c r="H2" s="8"/>
      <c r="I2" s="3"/>
      <c r="J2" s="8"/>
      <c r="K2" s="3"/>
      <c r="L2" s="8"/>
      <c r="M2" s="8"/>
      <c r="N2" s="8"/>
      <c r="O2" s="8"/>
      <c r="P2" s="8"/>
      <c r="Q2" s="8"/>
      <c r="R2" s="8"/>
    </row>
    <row r="3" spans="5:20" ht="51" customHeight="1">
      <c r="E3" s="41"/>
      <c r="F3" s="46" t="s">
        <v>470</v>
      </c>
      <c r="G3" s="47"/>
      <c r="H3" s="47"/>
      <c r="I3" s="48"/>
      <c r="J3" s="47"/>
      <c r="K3" s="48"/>
      <c r="L3" s="47"/>
      <c r="M3" s="47"/>
      <c r="N3" s="47"/>
      <c r="O3" s="47"/>
      <c r="P3" s="47"/>
      <c r="Q3" s="47"/>
      <c r="R3" s="41"/>
    </row>
    <row r="4" spans="5:20" ht="13.5" customHeight="1">
      <c r="E4" s="8"/>
      <c r="F4" s="8"/>
      <c r="G4" s="8"/>
      <c r="H4" s="8"/>
      <c r="I4" s="3"/>
      <c r="J4" s="8"/>
      <c r="K4" s="3"/>
      <c r="L4" s="8"/>
      <c r="M4" s="8"/>
      <c r="N4" s="8"/>
      <c r="O4" s="8"/>
      <c r="P4" s="8"/>
      <c r="Q4" s="8"/>
      <c r="R4" s="8"/>
    </row>
    <row r="5" spans="5:20" ht="31.5" customHeight="1">
      <c r="E5" s="41"/>
      <c r="F5" s="15" t="s">
        <v>1</v>
      </c>
      <c r="G5" s="6" t="s">
        <v>18</v>
      </c>
      <c r="H5" s="6" t="s">
        <v>78</v>
      </c>
      <c r="I5" s="1" t="s">
        <v>3</v>
      </c>
      <c r="J5" s="6" t="s">
        <v>29</v>
      </c>
      <c r="K5" s="1" t="s">
        <v>3</v>
      </c>
      <c r="L5" s="6" t="s">
        <v>23</v>
      </c>
      <c r="M5" s="15" t="s">
        <v>5</v>
      </c>
      <c r="N5" s="6" t="s">
        <v>7</v>
      </c>
      <c r="O5" s="6" t="s">
        <v>272</v>
      </c>
      <c r="P5" s="6" t="s">
        <v>396</v>
      </c>
      <c r="Q5" s="26" t="s">
        <v>10</v>
      </c>
      <c r="R5" s="41"/>
      <c r="S5" s="5" t="s">
        <v>197</v>
      </c>
    </row>
    <row r="6" spans="5:20" ht="30" customHeight="1">
      <c r="E6" s="41"/>
      <c r="F6" s="16" t="s">
        <v>41</v>
      </c>
      <c r="G6" s="11" t="s">
        <v>17</v>
      </c>
      <c r="H6" s="11" t="s">
        <v>79</v>
      </c>
      <c r="I6" s="17" t="s">
        <v>4</v>
      </c>
      <c r="J6" s="11" t="s">
        <v>559</v>
      </c>
      <c r="K6" s="17" t="s">
        <v>4</v>
      </c>
      <c r="L6" s="11"/>
      <c r="M6" s="13" t="s">
        <v>6</v>
      </c>
      <c r="N6" s="11"/>
      <c r="O6" s="11" t="s">
        <v>273</v>
      </c>
      <c r="P6" s="11" t="s">
        <v>397</v>
      </c>
      <c r="Q6" s="27" t="s">
        <v>279</v>
      </c>
      <c r="R6" s="41"/>
    </row>
    <row r="7" spans="5:20" ht="19.5" customHeight="1">
      <c r="E7" s="41"/>
      <c r="F7" s="14"/>
      <c r="G7" s="7"/>
      <c r="H7" s="7" t="s">
        <v>28</v>
      </c>
      <c r="I7" s="2" t="s">
        <v>53</v>
      </c>
      <c r="J7" s="7" t="s">
        <v>30</v>
      </c>
      <c r="K7" s="2" t="s">
        <v>53</v>
      </c>
      <c r="L7" s="7"/>
      <c r="M7" s="14"/>
      <c r="N7" s="7"/>
      <c r="O7" s="7"/>
      <c r="P7" s="7" t="s">
        <v>398</v>
      </c>
      <c r="Q7" s="28" t="s">
        <v>280</v>
      </c>
      <c r="R7" s="41"/>
    </row>
    <row r="8" spans="5:20" ht="19.5" customHeight="1">
      <c r="E8" s="8"/>
      <c r="F8" s="8"/>
      <c r="G8" s="8"/>
      <c r="H8" s="8"/>
      <c r="I8" s="3"/>
      <c r="J8" s="8"/>
      <c r="K8" s="3"/>
      <c r="L8" s="8"/>
      <c r="M8" s="8"/>
      <c r="N8" s="8"/>
      <c r="O8" s="8"/>
      <c r="P8" s="8"/>
      <c r="Q8" s="8"/>
      <c r="R8" s="8"/>
    </row>
    <row r="9" spans="5:20" ht="19.5" customHeight="1">
      <c r="E9" s="8"/>
      <c r="F9" s="8"/>
      <c r="G9" s="8"/>
      <c r="H9" s="8"/>
      <c r="I9" s="3"/>
      <c r="J9" s="8"/>
      <c r="K9" s="3"/>
      <c r="L9" s="8"/>
      <c r="M9" s="8"/>
      <c r="N9" s="8"/>
      <c r="O9" s="8"/>
      <c r="P9" s="8"/>
      <c r="Q9" s="8"/>
      <c r="R9" s="8"/>
    </row>
    <row r="10" spans="5:20" ht="19.5" customHeight="1">
      <c r="E10" s="41" t="s">
        <v>422</v>
      </c>
      <c r="F10" s="41"/>
      <c r="G10" s="8"/>
      <c r="H10" s="8"/>
      <c r="I10" s="3"/>
      <c r="J10" s="8"/>
      <c r="K10" s="3"/>
      <c r="L10" s="8"/>
      <c r="M10" s="8"/>
      <c r="N10" s="8"/>
      <c r="O10" s="8"/>
      <c r="P10" s="8"/>
      <c r="Q10" s="8"/>
      <c r="R10" s="8"/>
    </row>
    <row r="11" spans="5:20" ht="19.5" customHeight="1">
      <c r="E11" s="8"/>
      <c r="F11" s="8"/>
      <c r="G11" s="8"/>
      <c r="H11" s="8"/>
      <c r="I11" s="3"/>
      <c r="J11" s="8"/>
      <c r="K11" s="3"/>
      <c r="L11" s="8"/>
      <c r="M11" s="8"/>
      <c r="N11" s="8"/>
      <c r="O11" s="8"/>
      <c r="P11" s="8"/>
      <c r="Q11" s="8"/>
      <c r="R11" s="8"/>
    </row>
    <row r="12" spans="5:20" ht="56.25" customHeight="1">
      <c r="E12" s="41"/>
      <c r="F12" s="12" t="s">
        <v>963</v>
      </c>
      <c r="G12" s="29" t="s">
        <v>19</v>
      </c>
      <c r="H12" s="22" t="s">
        <v>964</v>
      </c>
      <c r="I12" s="18" t="s">
        <v>268</v>
      </c>
      <c r="J12" s="23" t="s">
        <v>965</v>
      </c>
      <c r="K12" s="18" t="s">
        <v>966</v>
      </c>
      <c r="L12" s="18" t="s">
        <v>967</v>
      </c>
      <c r="M12" s="91" t="s">
        <v>268</v>
      </c>
      <c r="N12" s="9" t="s">
        <v>8</v>
      </c>
      <c r="O12" s="23" t="s">
        <v>1021</v>
      </c>
      <c r="P12" s="23" t="s">
        <v>756</v>
      </c>
      <c r="Q12" s="8" t="s">
        <v>962</v>
      </c>
      <c r="R12" s="25"/>
      <c r="S12" s="30" t="s">
        <v>968</v>
      </c>
    </row>
    <row r="13" spans="5:20" ht="54.75" customHeight="1">
      <c r="E13" s="41"/>
      <c r="F13" s="21" t="s">
        <v>0</v>
      </c>
      <c r="G13" s="9" t="s">
        <v>20</v>
      </c>
      <c r="H13" s="68" t="s">
        <v>969</v>
      </c>
      <c r="I13" s="18" t="s">
        <v>970</v>
      </c>
      <c r="J13" s="18" t="s">
        <v>268</v>
      </c>
      <c r="K13" s="18" t="s">
        <v>268</v>
      </c>
      <c r="L13" s="18" t="s">
        <v>971</v>
      </c>
      <c r="M13" s="96">
        <v>5</v>
      </c>
      <c r="N13" s="9" t="s">
        <v>8</v>
      </c>
      <c r="O13" s="23" t="s">
        <v>972</v>
      </c>
      <c r="P13" s="66" t="s">
        <v>973</v>
      </c>
      <c r="Q13" s="8" t="s">
        <v>974</v>
      </c>
      <c r="R13" s="25"/>
      <c r="S13" s="30" t="s">
        <v>975</v>
      </c>
    </row>
    <row r="14" spans="5:20" ht="60.75" customHeight="1">
      <c r="E14" s="41"/>
      <c r="F14" s="21" t="s">
        <v>42</v>
      </c>
      <c r="G14" s="29" t="s">
        <v>19</v>
      </c>
      <c r="H14" s="9" t="s">
        <v>976</v>
      </c>
      <c r="I14" s="18" t="s">
        <v>774</v>
      </c>
      <c r="J14" s="18" t="s">
        <v>268</v>
      </c>
      <c r="K14" s="18" t="s">
        <v>268</v>
      </c>
      <c r="L14" s="18" t="s">
        <v>977</v>
      </c>
      <c r="M14" s="84">
        <v>0.79400000000000004</v>
      </c>
      <c r="N14" s="9" t="s">
        <v>8</v>
      </c>
      <c r="O14" s="23" t="s">
        <v>1022</v>
      </c>
      <c r="P14" s="23" t="s">
        <v>1037</v>
      </c>
      <c r="Q14" s="8" t="s">
        <v>974</v>
      </c>
      <c r="R14" s="25"/>
      <c r="S14" s="30" t="s">
        <v>978</v>
      </c>
    </row>
    <row r="15" spans="5:20" ht="73.5" customHeight="1">
      <c r="E15" s="41"/>
      <c r="F15" s="12" t="s">
        <v>539</v>
      </c>
      <c r="G15" s="29" t="s">
        <v>19</v>
      </c>
      <c r="H15" s="9" t="str">
        <f>UPPER("Grimaldi Euromed Spa")</f>
        <v>GRIMALDI EUROMED SPA</v>
      </c>
      <c r="I15" s="18" t="s">
        <v>268</v>
      </c>
      <c r="J15" s="18" t="s">
        <v>1023</v>
      </c>
      <c r="K15" s="18" t="s">
        <v>979</v>
      </c>
      <c r="L15" s="18" t="s">
        <v>542</v>
      </c>
      <c r="M15" s="84">
        <v>55</v>
      </c>
      <c r="N15" s="22" t="s">
        <v>8</v>
      </c>
      <c r="O15" s="23" t="s">
        <v>980</v>
      </c>
      <c r="P15" s="23" t="s">
        <v>981</v>
      </c>
      <c r="Q15" s="22" t="s">
        <v>982</v>
      </c>
      <c r="R15" s="62"/>
      <c r="S15" s="82" t="s">
        <v>983</v>
      </c>
    </row>
    <row r="16" spans="5:20" ht="66" customHeight="1">
      <c r="E16" s="41"/>
      <c r="F16" s="12" t="s">
        <v>963</v>
      </c>
      <c r="G16" s="29" t="s">
        <v>19</v>
      </c>
      <c r="H16" s="22" t="s">
        <v>984</v>
      </c>
      <c r="I16" s="23" t="s">
        <v>268</v>
      </c>
      <c r="J16" s="23" t="s">
        <v>985</v>
      </c>
      <c r="K16" s="23" t="s">
        <v>882</v>
      </c>
      <c r="L16" s="23" t="s">
        <v>986</v>
      </c>
      <c r="M16" s="29">
        <v>0.28000000000000003</v>
      </c>
      <c r="N16" s="8" t="s">
        <v>8</v>
      </c>
      <c r="O16" s="66" t="s">
        <v>1065</v>
      </c>
      <c r="P16" s="23" t="s">
        <v>756</v>
      </c>
      <c r="Q16" s="9" t="s">
        <v>982</v>
      </c>
      <c r="R16" s="25"/>
      <c r="S16" s="83" t="s">
        <v>987</v>
      </c>
      <c r="T16" s="49"/>
    </row>
    <row r="17" spans="5:20" ht="156" customHeight="1">
      <c r="E17" s="41"/>
      <c r="F17" s="21" t="s">
        <v>988</v>
      </c>
      <c r="G17" s="29" t="s">
        <v>19</v>
      </c>
      <c r="H17" s="18" t="s">
        <v>1024</v>
      </c>
      <c r="I17" s="23" t="s">
        <v>268</v>
      </c>
      <c r="J17" s="23" t="s">
        <v>985</v>
      </c>
      <c r="K17" s="23" t="s">
        <v>882</v>
      </c>
      <c r="L17" s="23" t="s">
        <v>986</v>
      </c>
      <c r="M17" s="29">
        <f>1.12+0.35+0.14</f>
        <v>1.6100000000000003</v>
      </c>
      <c r="N17" s="9" t="s">
        <v>8</v>
      </c>
      <c r="O17" s="23" t="s">
        <v>1066</v>
      </c>
      <c r="P17" s="86" t="s">
        <v>756</v>
      </c>
      <c r="Q17" s="8" t="s">
        <v>989</v>
      </c>
      <c r="R17" s="25"/>
      <c r="S17" s="30" t="s">
        <v>990</v>
      </c>
      <c r="T17" s="49"/>
    </row>
    <row r="18" spans="5:20" ht="77.25" customHeight="1">
      <c r="E18" s="41"/>
      <c r="F18" s="21" t="s">
        <v>894</v>
      </c>
      <c r="G18" s="29" t="s">
        <v>19</v>
      </c>
      <c r="H18" s="8" t="s">
        <v>991</v>
      </c>
      <c r="I18" s="18" t="s">
        <v>268</v>
      </c>
      <c r="J18" s="18" t="str">
        <f>UPPER("Alco Hellas Aluminium Industrial and Trading Co SA")</f>
        <v>ALCO HELLAS ALUMINIUM INDUSTRIAL AND TRADING CO SA</v>
      </c>
      <c r="K18" s="87" t="s">
        <v>992</v>
      </c>
      <c r="L18" s="66" t="s">
        <v>993</v>
      </c>
      <c r="M18" s="90">
        <v>6.5014000000000002E-2</v>
      </c>
      <c r="N18" s="88" t="s">
        <v>8</v>
      </c>
      <c r="O18" s="89" t="s">
        <v>1025</v>
      </c>
      <c r="P18" s="89" t="s">
        <v>756</v>
      </c>
      <c r="Q18" s="88" t="s">
        <v>994</v>
      </c>
      <c r="R18" s="62"/>
      <c r="S18" s="82" t="s">
        <v>995</v>
      </c>
      <c r="T18" s="49"/>
    </row>
    <row r="19" spans="5:20" ht="59.25" customHeight="1">
      <c r="E19" s="41"/>
      <c r="F19" s="21" t="s">
        <v>138</v>
      </c>
      <c r="G19" s="29" t="s">
        <v>19</v>
      </c>
      <c r="H19" s="9" t="s">
        <v>996</v>
      </c>
      <c r="I19" s="23" t="s">
        <v>268</v>
      </c>
      <c r="J19" s="18" t="s">
        <v>997</v>
      </c>
      <c r="K19" s="18" t="s">
        <v>992</v>
      </c>
      <c r="L19" s="18" t="s">
        <v>993</v>
      </c>
      <c r="M19" s="84">
        <v>6.5000000000000002E-2</v>
      </c>
      <c r="N19" s="9" t="s">
        <v>8</v>
      </c>
      <c r="O19" s="23" t="s">
        <v>1026</v>
      </c>
      <c r="P19" s="23" t="s">
        <v>756</v>
      </c>
      <c r="Q19" s="9" t="s">
        <v>994</v>
      </c>
      <c r="R19" s="25"/>
      <c r="S19" s="30" t="s">
        <v>995</v>
      </c>
    </row>
    <row r="20" spans="5:20" ht="72" customHeight="1">
      <c r="E20" s="25"/>
      <c r="F20" s="12" t="s">
        <v>27</v>
      </c>
      <c r="G20" s="29" t="s">
        <v>19</v>
      </c>
      <c r="H20" s="9" t="s">
        <v>998</v>
      </c>
      <c r="I20" s="23" t="s">
        <v>268</v>
      </c>
      <c r="J20" s="18" t="s">
        <v>999</v>
      </c>
      <c r="K20" s="86" t="s">
        <v>268</v>
      </c>
      <c r="L20" s="65" t="s">
        <v>389</v>
      </c>
      <c r="M20" s="32" t="s">
        <v>119</v>
      </c>
      <c r="N20" s="8" t="s">
        <v>8</v>
      </c>
      <c r="O20" s="27" t="s">
        <v>1027</v>
      </c>
      <c r="P20" s="27" t="s">
        <v>537</v>
      </c>
      <c r="Q20" s="8" t="s">
        <v>994</v>
      </c>
      <c r="R20" s="25"/>
      <c r="S20" s="30" t="s">
        <v>1000</v>
      </c>
    </row>
    <row r="21" spans="5:20" ht="88.5" customHeight="1">
      <c r="E21" s="25"/>
      <c r="F21" s="21" t="s">
        <v>0</v>
      </c>
      <c r="G21" s="29" t="s">
        <v>19</v>
      </c>
      <c r="H21" s="9" t="s">
        <v>1001</v>
      </c>
      <c r="I21" s="18" t="s">
        <v>1002</v>
      </c>
      <c r="J21" s="86" t="s">
        <v>268</v>
      </c>
      <c r="K21" s="86" t="s">
        <v>268</v>
      </c>
      <c r="L21" s="18" t="s">
        <v>1028</v>
      </c>
      <c r="M21" s="29">
        <v>150</v>
      </c>
      <c r="N21" s="9" t="s">
        <v>8</v>
      </c>
      <c r="O21" s="23" t="s">
        <v>1067</v>
      </c>
      <c r="P21" s="23" t="s">
        <v>1003</v>
      </c>
      <c r="Q21" s="9" t="s">
        <v>994</v>
      </c>
      <c r="R21" s="25"/>
      <c r="S21" s="30" t="s">
        <v>1004</v>
      </c>
    </row>
    <row r="22" spans="5:20" ht="109.5" customHeight="1">
      <c r="E22" s="25"/>
      <c r="F22" s="21" t="s">
        <v>1029</v>
      </c>
      <c r="G22" s="9" t="s">
        <v>20</v>
      </c>
      <c r="H22" s="8" t="str">
        <f>UPPER("ProsperoCapital S.a.r.l")</f>
        <v>PROSPEROCAPITAL S.A.R.L</v>
      </c>
      <c r="I22" s="27" t="s">
        <v>268</v>
      </c>
      <c r="J22" s="27" t="str">
        <f>UPPER("Bancpost SA  / ERB Retail Services  IFN / ERB  New Europe  Funding  II  B.V.")</f>
        <v>BANCPOST SA  / ERB RETAIL SERVICES  IFN / ERB  NEW EUROPE  FUNDING  II  B.V.</v>
      </c>
      <c r="K22" s="27" t="s">
        <v>268</v>
      </c>
      <c r="L22" s="66" t="s">
        <v>311</v>
      </c>
      <c r="M22" s="63">
        <v>170</v>
      </c>
      <c r="N22" s="22" t="s">
        <v>8</v>
      </c>
      <c r="O22" s="95" t="s">
        <v>1030</v>
      </c>
      <c r="P22" s="23" t="s">
        <v>66</v>
      </c>
      <c r="Q22" s="22" t="s">
        <v>130</v>
      </c>
      <c r="R22" s="62"/>
      <c r="S22" s="82" t="s">
        <v>1005</v>
      </c>
    </row>
    <row r="23" spans="5:20" ht="52.5" customHeight="1">
      <c r="E23" s="25"/>
      <c r="F23" s="12" t="s">
        <v>1006</v>
      </c>
      <c r="G23" s="29" t="s">
        <v>19</v>
      </c>
      <c r="H23" s="9" t="s">
        <v>926</v>
      </c>
      <c r="I23" s="18" t="s">
        <v>927</v>
      </c>
      <c r="J23" s="18" t="s">
        <v>909</v>
      </c>
      <c r="K23" s="23" t="s">
        <v>910</v>
      </c>
      <c r="L23" s="23" t="s">
        <v>348</v>
      </c>
      <c r="M23" s="93" t="s">
        <v>119</v>
      </c>
      <c r="N23" s="22" t="s">
        <v>8</v>
      </c>
      <c r="O23" s="23" t="s">
        <v>1007</v>
      </c>
      <c r="P23" s="23" t="s">
        <v>756</v>
      </c>
      <c r="Q23" s="9" t="s">
        <v>1008</v>
      </c>
      <c r="R23" s="25"/>
      <c r="S23" s="30" t="s">
        <v>1009</v>
      </c>
    </row>
    <row r="24" spans="5:20" ht="92.25" customHeight="1">
      <c r="E24" s="25"/>
      <c r="F24" s="21" t="s">
        <v>1031</v>
      </c>
      <c r="G24" s="29" t="s">
        <v>19</v>
      </c>
      <c r="H24" s="9" t="s">
        <v>1010</v>
      </c>
      <c r="I24" s="18" t="s">
        <v>268</v>
      </c>
      <c r="J24" s="23" t="s">
        <v>268</v>
      </c>
      <c r="K24" s="23" t="s">
        <v>268</v>
      </c>
      <c r="L24" s="18" t="s">
        <v>1011</v>
      </c>
      <c r="M24" s="84">
        <v>400</v>
      </c>
      <c r="N24" s="9" t="s">
        <v>108</v>
      </c>
      <c r="O24" s="18" t="s">
        <v>1068</v>
      </c>
      <c r="P24" s="18" t="s">
        <v>1012</v>
      </c>
      <c r="Q24" s="9" t="s">
        <v>1013</v>
      </c>
      <c r="R24" s="25"/>
      <c r="S24" s="30" t="s">
        <v>1014</v>
      </c>
    </row>
    <row r="25" spans="5:20" ht="76.5" customHeight="1">
      <c r="E25" s="25"/>
      <c r="F25" s="12" t="s">
        <v>1006</v>
      </c>
      <c r="G25" s="29" t="s">
        <v>19</v>
      </c>
      <c r="H25" s="22" t="s">
        <v>58</v>
      </c>
      <c r="I25" s="23" t="s">
        <v>276</v>
      </c>
      <c r="J25" s="18" t="str">
        <f>UPPER("European Reliance General Insurance Co SA")</f>
        <v>EUROPEAN RELIANCE GENERAL INSURANCE CO SA</v>
      </c>
      <c r="K25" s="18" t="s">
        <v>882</v>
      </c>
      <c r="L25" s="18" t="s">
        <v>1016</v>
      </c>
      <c r="M25" s="29">
        <v>11.03</v>
      </c>
      <c r="N25" s="22" t="s">
        <v>8</v>
      </c>
      <c r="O25" s="18" t="s">
        <v>1032</v>
      </c>
      <c r="P25" s="23" t="s">
        <v>756</v>
      </c>
      <c r="Q25" s="9" t="s">
        <v>1015</v>
      </c>
      <c r="R25" s="25"/>
      <c r="S25" s="30" t="s">
        <v>1017</v>
      </c>
    </row>
    <row r="26" spans="5:20" ht="69" customHeight="1">
      <c r="E26" s="25"/>
      <c r="F26" s="21" t="s">
        <v>234</v>
      </c>
      <c r="G26" s="29" t="s">
        <v>19</v>
      </c>
      <c r="H26" s="9" t="s">
        <v>1018</v>
      </c>
      <c r="I26" s="23" t="s">
        <v>268</v>
      </c>
      <c r="J26" s="18" t="s">
        <v>1034</v>
      </c>
      <c r="K26" s="23" t="s">
        <v>1033</v>
      </c>
      <c r="L26" s="18" t="s">
        <v>673</v>
      </c>
      <c r="M26" s="29">
        <v>0.02</v>
      </c>
      <c r="N26" s="9" t="s">
        <v>8</v>
      </c>
      <c r="O26" s="18" t="s">
        <v>1035</v>
      </c>
      <c r="P26" s="23" t="s">
        <v>756</v>
      </c>
      <c r="Q26" s="9" t="s">
        <v>1019</v>
      </c>
      <c r="R26" s="25"/>
      <c r="S26" s="30" t="s">
        <v>1020</v>
      </c>
    </row>
    <row r="27" spans="5:20" ht="72" customHeight="1">
      <c r="E27" s="41"/>
      <c r="F27" s="21" t="s">
        <v>42</v>
      </c>
      <c r="G27" s="9" t="s">
        <v>20</v>
      </c>
      <c r="H27" s="9" t="s">
        <v>871</v>
      </c>
      <c r="I27" s="18" t="s">
        <v>872</v>
      </c>
      <c r="J27" s="18" t="s">
        <v>268</v>
      </c>
      <c r="K27" s="18" t="s">
        <v>268</v>
      </c>
      <c r="L27" s="23" t="s">
        <v>873</v>
      </c>
      <c r="M27" s="94">
        <v>0.82499999999999996</v>
      </c>
      <c r="N27" s="9" t="s">
        <v>8</v>
      </c>
      <c r="O27" s="23" t="s">
        <v>1036</v>
      </c>
      <c r="P27" s="23" t="s">
        <v>1037</v>
      </c>
      <c r="Q27" s="9" t="s">
        <v>874</v>
      </c>
      <c r="R27" s="25"/>
      <c r="S27" s="30" t="s">
        <v>875</v>
      </c>
    </row>
    <row r="28" spans="5:20" ht="45" customHeight="1">
      <c r="E28" s="41"/>
      <c r="F28" s="21" t="s">
        <v>27</v>
      </c>
      <c r="G28" s="29" t="s">
        <v>19</v>
      </c>
      <c r="H28" s="22" t="s">
        <v>876</v>
      </c>
      <c r="I28" s="18" t="s">
        <v>268</v>
      </c>
      <c r="J28" s="23" t="str">
        <f>UPPER("Constantine Hatjiathanassiou Ltd (KROPIA)")</f>
        <v>CONSTANTINE HATJIATHANASSIOU LTD (KROPIA)</v>
      </c>
      <c r="K28" s="18" t="s">
        <v>268</v>
      </c>
      <c r="L28" s="18" t="s">
        <v>877</v>
      </c>
      <c r="M28" s="34" t="s">
        <v>119</v>
      </c>
      <c r="N28" s="9" t="s">
        <v>8</v>
      </c>
      <c r="O28" s="23" t="s">
        <v>1038</v>
      </c>
      <c r="P28" s="23" t="s">
        <v>878</v>
      </c>
      <c r="Q28" s="9" t="s">
        <v>874</v>
      </c>
      <c r="R28" s="25"/>
      <c r="S28" s="30" t="s">
        <v>879</v>
      </c>
    </row>
    <row r="29" spans="5:20" ht="86.25" customHeight="1">
      <c r="E29" s="41"/>
      <c r="F29" s="21" t="s">
        <v>880</v>
      </c>
      <c r="G29" s="9" t="s">
        <v>20</v>
      </c>
      <c r="H29" s="9" t="s">
        <v>881</v>
      </c>
      <c r="I29" s="18" t="s">
        <v>268</v>
      </c>
      <c r="J29" s="23" t="s">
        <v>985</v>
      </c>
      <c r="K29" s="18" t="s">
        <v>882</v>
      </c>
      <c r="L29" s="66" t="s">
        <v>590</v>
      </c>
      <c r="M29" s="92" t="s">
        <v>119</v>
      </c>
      <c r="N29" s="9" t="s">
        <v>8</v>
      </c>
      <c r="O29" s="23" t="s">
        <v>1039</v>
      </c>
      <c r="P29" s="23" t="s">
        <v>207</v>
      </c>
      <c r="Q29" s="9" t="s">
        <v>883</v>
      </c>
      <c r="R29" s="25"/>
      <c r="S29" s="30" t="s">
        <v>884</v>
      </c>
    </row>
    <row r="30" spans="5:20" ht="54" customHeight="1">
      <c r="E30" s="41"/>
      <c r="F30" s="21" t="s">
        <v>27</v>
      </c>
      <c r="G30" s="9" t="s">
        <v>20</v>
      </c>
      <c r="H30" s="9" t="s">
        <v>885</v>
      </c>
      <c r="I30" s="18" t="s">
        <v>268</v>
      </c>
      <c r="J30" s="18" t="s">
        <v>886</v>
      </c>
      <c r="K30" s="18" t="s">
        <v>268</v>
      </c>
      <c r="L30" s="18" t="s">
        <v>887</v>
      </c>
      <c r="M30" s="92" t="s">
        <v>119</v>
      </c>
      <c r="N30" s="9" t="s">
        <v>8</v>
      </c>
      <c r="O30" s="23" t="s">
        <v>888</v>
      </c>
      <c r="P30" s="23" t="s">
        <v>459</v>
      </c>
      <c r="Q30" s="9" t="s">
        <v>883</v>
      </c>
      <c r="R30" s="25"/>
      <c r="S30" s="30" t="s">
        <v>889</v>
      </c>
    </row>
    <row r="31" spans="5:20" ht="54" customHeight="1">
      <c r="E31" s="41"/>
      <c r="F31" s="21" t="s">
        <v>27</v>
      </c>
      <c r="G31" s="9" t="s">
        <v>20</v>
      </c>
      <c r="H31" s="9" t="s">
        <v>890</v>
      </c>
      <c r="I31" s="18" t="s">
        <v>891</v>
      </c>
      <c r="J31" s="18" t="s">
        <v>892</v>
      </c>
      <c r="K31" s="18" t="s">
        <v>268</v>
      </c>
      <c r="L31" s="18" t="s">
        <v>311</v>
      </c>
      <c r="M31" s="92" t="s">
        <v>119</v>
      </c>
      <c r="N31" s="9" t="s">
        <v>8</v>
      </c>
      <c r="O31" s="23" t="s">
        <v>1040</v>
      </c>
      <c r="P31" s="23" t="s">
        <v>1041</v>
      </c>
      <c r="Q31" s="9" t="s">
        <v>96</v>
      </c>
      <c r="R31" s="25"/>
      <c r="S31" s="30" t="s">
        <v>893</v>
      </c>
    </row>
    <row r="32" spans="5:20" ht="54" customHeight="1">
      <c r="E32" s="41"/>
      <c r="F32" s="97" t="s">
        <v>894</v>
      </c>
      <c r="G32" s="29" t="s">
        <v>19</v>
      </c>
      <c r="H32" s="22" t="str">
        <f>UPPER("Baupost Group Securities")</f>
        <v>BAUPOST GROUP SECURITIES</v>
      </c>
      <c r="I32" s="23" t="s">
        <v>268</v>
      </c>
      <c r="J32" s="23" t="s">
        <v>229</v>
      </c>
      <c r="K32" s="23" t="s">
        <v>371</v>
      </c>
      <c r="L32" s="18" t="s">
        <v>311</v>
      </c>
      <c r="M32" s="92" t="s">
        <v>119</v>
      </c>
      <c r="N32" s="9" t="s">
        <v>8</v>
      </c>
      <c r="O32" s="23" t="s">
        <v>895</v>
      </c>
      <c r="P32" s="23" t="s">
        <v>756</v>
      </c>
      <c r="Q32" s="9" t="s">
        <v>96</v>
      </c>
      <c r="R32" s="25"/>
      <c r="S32" s="30" t="s">
        <v>896</v>
      </c>
    </row>
    <row r="33" spans="2:20" ht="54" customHeight="1">
      <c r="E33" s="41"/>
      <c r="F33" s="21" t="s">
        <v>894</v>
      </c>
      <c r="G33" s="29" t="s">
        <v>19</v>
      </c>
      <c r="H33" s="22" t="str">
        <f>UPPER("Wellington Management Group LLP")</f>
        <v>WELLINGTON MANAGEMENT GROUP LLP</v>
      </c>
      <c r="I33" s="23" t="s">
        <v>268</v>
      </c>
      <c r="J33" s="23" t="str">
        <f>UPPER("Hellenic Exchanges Athens Stock Exchange S.A.")</f>
        <v>HELLENIC EXCHANGES ATHENS STOCK EXCHANGE S.A.</v>
      </c>
      <c r="K33" s="23" t="s">
        <v>897</v>
      </c>
      <c r="L33" s="18" t="s">
        <v>1042</v>
      </c>
      <c r="M33" s="92" t="s">
        <v>119</v>
      </c>
      <c r="N33" s="9" t="s">
        <v>8</v>
      </c>
      <c r="O33" s="23" t="s">
        <v>1043</v>
      </c>
      <c r="P33" s="23" t="s">
        <v>756</v>
      </c>
      <c r="Q33" s="9" t="s">
        <v>103</v>
      </c>
      <c r="R33" s="25"/>
      <c r="S33" s="30" t="s">
        <v>898</v>
      </c>
    </row>
    <row r="34" spans="2:20" ht="71.25" customHeight="1">
      <c r="E34" s="41"/>
      <c r="F34" s="21" t="s">
        <v>51</v>
      </c>
      <c r="G34" s="29" t="s">
        <v>19</v>
      </c>
      <c r="H34" s="22" t="s">
        <v>899</v>
      </c>
      <c r="I34" s="23" t="s">
        <v>268</v>
      </c>
      <c r="J34" s="23" t="s">
        <v>900</v>
      </c>
      <c r="K34" s="23" t="s">
        <v>268</v>
      </c>
      <c r="L34" s="23" t="s">
        <v>444</v>
      </c>
      <c r="M34" s="84">
        <v>30</v>
      </c>
      <c r="N34" s="8" t="s">
        <v>8</v>
      </c>
      <c r="O34" s="18" t="s">
        <v>1044</v>
      </c>
      <c r="P34" s="23" t="s">
        <v>660</v>
      </c>
      <c r="Q34" s="9" t="s">
        <v>901</v>
      </c>
      <c r="R34" s="25"/>
      <c r="S34" s="30" t="s">
        <v>902</v>
      </c>
      <c r="T34" s="49" t="s">
        <v>903</v>
      </c>
    </row>
    <row r="35" spans="2:20" ht="55.5" customHeight="1">
      <c r="E35" s="41"/>
      <c r="F35" s="21" t="s">
        <v>0</v>
      </c>
      <c r="G35" s="9" t="s">
        <v>20</v>
      </c>
      <c r="H35" s="9" t="s">
        <v>904</v>
      </c>
      <c r="I35" s="18" t="s">
        <v>1045</v>
      </c>
      <c r="J35" s="18" t="s">
        <v>268</v>
      </c>
      <c r="K35" s="18" t="s">
        <v>268</v>
      </c>
      <c r="L35" s="18" t="s">
        <v>905</v>
      </c>
      <c r="M35" s="63">
        <v>10.199999999999999</v>
      </c>
      <c r="N35" s="9" t="s">
        <v>8</v>
      </c>
      <c r="O35" s="23" t="s">
        <v>1046</v>
      </c>
      <c r="P35" s="23" t="s">
        <v>906</v>
      </c>
      <c r="Q35" s="9" t="s">
        <v>901</v>
      </c>
      <c r="R35" s="25"/>
      <c r="S35" s="30" t="s">
        <v>907</v>
      </c>
      <c r="T35" s="49" t="s">
        <v>908</v>
      </c>
    </row>
    <row r="36" spans="2:20" ht="64.5" customHeight="1">
      <c r="E36" s="25"/>
      <c r="F36" s="21" t="s">
        <v>42</v>
      </c>
      <c r="G36" s="9" t="s">
        <v>20</v>
      </c>
      <c r="H36" s="9" t="s">
        <v>1047</v>
      </c>
      <c r="I36" s="18" t="s">
        <v>913</v>
      </c>
      <c r="J36" s="18" t="s">
        <v>268</v>
      </c>
      <c r="K36" s="18" t="s">
        <v>268</v>
      </c>
      <c r="L36" s="18" t="s">
        <v>914</v>
      </c>
      <c r="M36" s="63">
        <v>0.71450199999999997</v>
      </c>
      <c r="N36" s="9" t="s">
        <v>8</v>
      </c>
      <c r="O36" s="23" t="s">
        <v>1048</v>
      </c>
      <c r="P36" s="23" t="s">
        <v>1037</v>
      </c>
      <c r="Q36" s="9" t="s">
        <v>912</v>
      </c>
      <c r="R36" s="62"/>
      <c r="S36" s="30" t="s">
        <v>915</v>
      </c>
    </row>
    <row r="37" spans="2:20" ht="101.25" customHeight="1">
      <c r="E37" s="41"/>
      <c r="F37" s="12" t="s">
        <v>1050</v>
      </c>
      <c r="G37" s="9" t="s">
        <v>20</v>
      </c>
      <c r="H37" s="9" t="s">
        <v>268</v>
      </c>
      <c r="I37" s="18" t="s">
        <v>268</v>
      </c>
      <c r="J37" s="18" t="s">
        <v>916</v>
      </c>
      <c r="K37" s="18" t="s">
        <v>268</v>
      </c>
      <c r="L37" s="18" t="s">
        <v>762</v>
      </c>
      <c r="M37" s="92" t="s">
        <v>268</v>
      </c>
      <c r="N37" s="9" t="s">
        <v>8</v>
      </c>
      <c r="O37" s="18" t="s">
        <v>1049</v>
      </c>
      <c r="P37" s="23" t="s">
        <v>334</v>
      </c>
      <c r="Q37" s="9" t="s">
        <v>912</v>
      </c>
      <c r="R37" s="25"/>
      <c r="S37" s="30" t="s">
        <v>917</v>
      </c>
    </row>
    <row r="38" spans="2:20" ht="81.75" customHeight="1">
      <c r="E38" s="41"/>
      <c r="F38" s="21" t="s">
        <v>894</v>
      </c>
      <c r="G38" s="29" t="s">
        <v>19</v>
      </c>
      <c r="H38" s="9" t="s">
        <v>919</v>
      </c>
      <c r="I38" s="18" t="s">
        <v>268</v>
      </c>
      <c r="J38" s="18" t="s">
        <v>1051</v>
      </c>
      <c r="K38" s="18" t="s">
        <v>911</v>
      </c>
      <c r="L38" s="18" t="s">
        <v>681</v>
      </c>
      <c r="M38" s="63" t="s">
        <v>119</v>
      </c>
      <c r="N38" s="9" t="s">
        <v>8</v>
      </c>
      <c r="O38" s="18" t="s">
        <v>1052</v>
      </c>
      <c r="P38" s="23" t="s">
        <v>756</v>
      </c>
      <c r="Q38" s="9" t="s">
        <v>918</v>
      </c>
      <c r="R38" s="62"/>
      <c r="S38" s="82" t="s">
        <v>920</v>
      </c>
    </row>
    <row r="39" spans="2:20" ht="72" customHeight="1">
      <c r="E39" s="41"/>
      <c r="F39" s="12" t="s">
        <v>11</v>
      </c>
      <c r="G39" s="29" t="s">
        <v>19</v>
      </c>
      <c r="H39" s="9" t="s">
        <v>921</v>
      </c>
      <c r="I39" s="18" t="s">
        <v>922</v>
      </c>
      <c r="J39" s="18" t="s">
        <v>1056</v>
      </c>
      <c r="K39" s="18" t="s">
        <v>268</v>
      </c>
      <c r="L39" s="18" t="s">
        <v>923</v>
      </c>
      <c r="M39" s="33">
        <v>0.4</v>
      </c>
      <c r="N39" s="9" t="s">
        <v>8</v>
      </c>
      <c r="O39" s="18" t="s">
        <v>1053</v>
      </c>
      <c r="P39" s="18" t="s">
        <v>66</v>
      </c>
      <c r="Q39" s="9" t="s">
        <v>924</v>
      </c>
      <c r="R39" s="25"/>
      <c r="S39" s="30" t="s">
        <v>925</v>
      </c>
    </row>
    <row r="40" spans="2:20" ht="39.75" customHeight="1">
      <c r="E40" s="25"/>
      <c r="F40" s="12" t="s">
        <v>138</v>
      </c>
      <c r="G40" s="29" t="s">
        <v>19</v>
      </c>
      <c r="H40" s="9" t="s">
        <v>926</v>
      </c>
      <c r="I40" s="18" t="s">
        <v>927</v>
      </c>
      <c r="J40" s="18" t="s">
        <v>1055</v>
      </c>
      <c r="K40" s="18" t="s">
        <v>910</v>
      </c>
      <c r="L40" s="18" t="s">
        <v>348</v>
      </c>
      <c r="M40" s="63" t="s">
        <v>119</v>
      </c>
      <c r="N40" s="9" t="s">
        <v>8</v>
      </c>
      <c r="O40" s="18" t="s">
        <v>1054</v>
      </c>
      <c r="P40" s="23" t="s">
        <v>756</v>
      </c>
      <c r="Q40" s="9" t="s">
        <v>677</v>
      </c>
      <c r="R40" s="25"/>
      <c r="S40" s="30" t="s">
        <v>928</v>
      </c>
    </row>
    <row r="41" spans="2:20" ht="86.25" customHeight="1">
      <c r="E41" s="25"/>
      <c r="F41" s="12" t="s">
        <v>27</v>
      </c>
      <c r="G41" s="29" t="s">
        <v>19</v>
      </c>
      <c r="H41" s="9" t="s">
        <v>317</v>
      </c>
      <c r="I41" s="18" t="s">
        <v>319</v>
      </c>
      <c r="J41" s="18" t="s">
        <v>929</v>
      </c>
      <c r="K41" s="18" t="s">
        <v>318</v>
      </c>
      <c r="L41" s="18" t="s">
        <v>311</v>
      </c>
      <c r="M41" s="33">
        <v>2750</v>
      </c>
      <c r="N41" s="9" t="s">
        <v>8</v>
      </c>
      <c r="O41" s="18" t="s">
        <v>1057</v>
      </c>
      <c r="P41" s="18" t="s">
        <v>320</v>
      </c>
      <c r="Q41" s="9" t="s">
        <v>677</v>
      </c>
      <c r="R41" s="25"/>
      <c r="S41" s="30" t="s">
        <v>930</v>
      </c>
      <c r="T41" s="8"/>
    </row>
    <row r="42" spans="2:20" ht="62.25" customHeight="1">
      <c r="E42" s="41"/>
      <c r="F42" s="12" t="s">
        <v>1050</v>
      </c>
      <c r="G42" s="22" t="s">
        <v>330</v>
      </c>
      <c r="H42" s="22" t="s">
        <v>219</v>
      </c>
      <c r="I42" s="23" t="s">
        <v>327</v>
      </c>
      <c r="J42" s="23" t="s">
        <v>628</v>
      </c>
      <c r="K42" s="23" t="s">
        <v>324</v>
      </c>
      <c r="L42" s="23" t="s">
        <v>326</v>
      </c>
      <c r="M42" s="70">
        <v>368.5</v>
      </c>
      <c r="N42" s="23" t="s">
        <v>8</v>
      </c>
      <c r="O42" s="23" t="s">
        <v>931</v>
      </c>
      <c r="P42" s="23" t="s">
        <v>334</v>
      </c>
      <c r="Q42" s="23" t="s">
        <v>677</v>
      </c>
      <c r="R42" s="62"/>
      <c r="S42" s="83" t="s">
        <v>932</v>
      </c>
      <c r="T42" s="8"/>
    </row>
    <row r="43" spans="2:20" ht="57" customHeight="1">
      <c r="E43" s="41"/>
      <c r="F43" s="12" t="s">
        <v>234</v>
      </c>
      <c r="G43" s="29" t="s">
        <v>19</v>
      </c>
      <c r="H43" s="9" t="s">
        <v>933</v>
      </c>
      <c r="I43" s="18" t="s">
        <v>927</v>
      </c>
      <c r="J43" s="18" t="s">
        <v>229</v>
      </c>
      <c r="K43" s="18" t="s">
        <v>371</v>
      </c>
      <c r="L43" s="18" t="s">
        <v>311</v>
      </c>
      <c r="M43" s="63" t="s">
        <v>119</v>
      </c>
      <c r="N43" s="9" t="s">
        <v>8</v>
      </c>
      <c r="O43" s="18" t="s">
        <v>934</v>
      </c>
      <c r="P43" s="23" t="s">
        <v>756</v>
      </c>
      <c r="Q43" s="9" t="s">
        <v>677</v>
      </c>
      <c r="R43" s="62"/>
      <c r="S43" s="83" t="s">
        <v>935</v>
      </c>
      <c r="T43" s="8"/>
    </row>
    <row r="44" spans="2:20" ht="90" customHeight="1">
      <c r="E44" s="25"/>
      <c r="F44" s="12" t="s">
        <v>138</v>
      </c>
      <c r="G44" s="29" t="s">
        <v>19</v>
      </c>
      <c r="H44" s="9" t="s">
        <v>936</v>
      </c>
      <c r="I44" s="18" t="s">
        <v>268</v>
      </c>
      <c r="J44" s="18" t="s">
        <v>95</v>
      </c>
      <c r="K44" s="18" t="s">
        <v>937</v>
      </c>
      <c r="L44" s="18" t="s">
        <v>752</v>
      </c>
      <c r="M44" s="32">
        <v>0.65</v>
      </c>
      <c r="N44" s="9" t="s">
        <v>8</v>
      </c>
      <c r="O44" s="18" t="s">
        <v>1058</v>
      </c>
      <c r="P44" s="23" t="s">
        <v>119</v>
      </c>
      <c r="Q44" s="9" t="s">
        <v>677</v>
      </c>
      <c r="R44" s="62"/>
      <c r="S44" s="30" t="s">
        <v>938</v>
      </c>
    </row>
    <row r="45" spans="2:20" ht="53.25" customHeight="1">
      <c r="B45" s="80"/>
      <c r="D45" s="81"/>
      <c r="E45" s="41"/>
      <c r="F45" s="12" t="s">
        <v>939</v>
      </c>
      <c r="G45" s="29" t="s">
        <v>19</v>
      </c>
      <c r="H45" s="9" t="s">
        <v>268</v>
      </c>
      <c r="I45" s="18" t="s">
        <v>268</v>
      </c>
      <c r="J45" s="18" t="s">
        <v>940</v>
      </c>
      <c r="K45" s="18" t="s">
        <v>268</v>
      </c>
      <c r="L45" s="18" t="s">
        <v>941</v>
      </c>
      <c r="M45" s="63" t="s">
        <v>119</v>
      </c>
      <c r="N45" s="9" t="s">
        <v>8</v>
      </c>
      <c r="O45" s="18" t="s">
        <v>1059</v>
      </c>
      <c r="P45" s="18" t="s">
        <v>686</v>
      </c>
      <c r="Q45" s="9" t="s">
        <v>677</v>
      </c>
      <c r="R45" s="62"/>
      <c r="S45" s="83" t="s">
        <v>942</v>
      </c>
      <c r="T45" s="69" t="s">
        <v>943</v>
      </c>
    </row>
    <row r="46" spans="2:20" ht="60.75" customHeight="1">
      <c r="E46" s="41"/>
      <c r="F46" s="12" t="s">
        <v>11</v>
      </c>
      <c r="G46" s="9" t="s">
        <v>20</v>
      </c>
      <c r="H46" s="9" t="s">
        <v>944</v>
      </c>
      <c r="I46" s="18" t="s">
        <v>945</v>
      </c>
      <c r="J46" s="18" t="s">
        <v>268</v>
      </c>
      <c r="K46" s="18" t="s">
        <v>268</v>
      </c>
      <c r="L46" s="18" t="s">
        <v>152</v>
      </c>
      <c r="M46" s="33">
        <v>22.67</v>
      </c>
      <c r="N46" s="9" t="s">
        <v>8</v>
      </c>
      <c r="O46" s="18" t="s">
        <v>1060</v>
      </c>
      <c r="P46" s="18" t="s">
        <v>660</v>
      </c>
      <c r="Q46" s="9" t="s">
        <v>677</v>
      </c>
      <c r="R46" s="62"/>
      <c r="S46" s="83" t="s">
        <v>946</v>
      </c>
      <c r="T46" s="69" t="s">
        <v>947</v>
      </c>
    </row>
    <row r="47" spans="2:20" ht="72.75" customHeight="1">
      <c r="E47" s="41"/>
      <c r="F47" s="21" t="s">
        <v>27</v>
      </c>
      <c r="G47" s="29" t="s">
        <v>19</v>
      </c>
      <c r="H47" s="18" t="s">
        <v>268</v>
      </c>
      <c r="I47" s="18" t="s">
        <v>268</v>
      </c>
      <c r="J47" s="67" t="s">
        <v>672</v>
      </c>
      <c r="K47" s="18" t="s">
        <v>268</v>
      </c>
      <c r="L47" s="23" t="s">
        <v>673</v>
      </c>
      <c r="M47" s="61">
        <v>0.32</v>
      </c>
      <c r="N47" s="9" t="s">
        <v>8</v>
      </c>
      <c r="O47" s="18" t="s">
        <v>676</v>
      </c>
      <c r="P47" s="18" t="s">
        <v>207</v>
      </c>
      <c r="Q47" s="9" t="s">
        <v>677</v>
      </c>
      <c r="R47" s="62"/>
      <c r="S47" s="30" t="s">
        <v>675</v>
      </c>
    </row>
    <row r="48" spans="2:20" ht="40.5" customHeight="1">
      <c r="E48" s="25"/>
      <c r="F48" s="12" t="s">
        <v>27</v>
      </c>
      <c r="G48" s="9" t="s">
        <v>308</v>
      </c>
      <c r="H48" s="9" t="s">
        <v>948</v>
      </c>
      <c r="I48" s="18" t="s">
        <v>268</v>
      </c>
      <c r="J48" s="18" t="s">
        <v>949</v>
      </c>
      <c r="K48" s="18" t="s">
        <v>950</v>
      </c>
      <c r="L48" s="18" t="s">
        <v>877</v>
      </c>
      <c r="M48" s="63" t="s">
        <v>119</v>
      </c>
      <c r="N48" s="9" t="s">
        <v>8</v>
      </c>
      <c r="O48" s="18" t="s">
        <v>1061</v>
      </c>
      <c r="P48" s="18" t="s">
        <v>686</v>
      </c>
      <c r="Q48" s="9" t="s">
        <v>674</v>
      </c>
      <c r="R48" s="25"/>
      <c r="S48" s="30" t="s">
        <v>951</v>
      </c>
      <c r="T48" s="49" t="s">
        <v>952</v>
      </c>
    </row>
    <row r="49" spans="5:19" ht="58.5" customHeight="1">
      <c r="E49" s="41"/>
      <c r="F49" s="16" t="s">
        <v>144</v>
      </c>
      <c r="G49" s="9" t="s">
        <v>20</v>
      </c>
      <c r="H49" s="66" t="s">
        <v>678</v>
      </c>
      <c r="I49" s="66" t="s">
        <v>679</v>
      </c>
      <c r="J49" s="66" t="s">
        <v>680</v>
      </c>
      <c r="K49" s="66" t="s">
        <v>268</v>
      </c>
      <c r="L49" s="66" t="s">
        <v>681</v>
      </c>
      <c r="M49" s="63" t="s">
        <v>119</v>
      </c>
      <c r="N49" s="8" t="s">
        <v>8</v>
      </c>
      <c r="O49" s="18" t="s">
        <v>683</v>
      </c>
      <c r="P49" s="18" t="s">
        <v>1080</v>
      </c>
      <c r="Q49" s="8" t="s">
        <v>674</v>
      </c>
      <c r="R49" s="62"/>
      <c r="S49" s="30" t="s">
        <v>682</v>
      </c>
    </row>
    <row r="50" spans="5:19" ht="63" customHeight="1">
      <c r="E50" s="41"/>
      <c r="F50" s="21" t="s">
        <v>27</v>
      </c>
      <c r="G50" s="9" t="s">
        <v>20</v>
      </c>
      <c r="H50" s="18" t="s">
        <v>684</v>
      </c>
      <c r="I50" s="18" t="s">
        <v>268</v>
      </c>
      <c r="J50" s="18" t="s">
        <v>685</v>
      </c>
      <c r="K50" s="18" t="s">
        <v>268</v>
      </c>
      <c r="L50" s="23" t="s">
        <v>348</v>
      </c>
      <c r="M50" s="63" t="s">
        <v>119</v>
      </c>
      <c r="N50" s="9" t="s">
        <v>8</v>
      </c>
      <c r="O50" s="18" t="s">
        <v>688</v>
      </c>
      <c r="P50" s="18" t="s">
        <v>686</v>
      </c>
      <c r="Q50" s="9" t="s">
        <v>674</v>
      </c>
      <c r="R50" s="62"/>
      <c r="S50" s="30" t="s">
        <v>687</v>
      </c>
    </row>
    <row r="51" spans="5:19" ht="79.5" customHeight="1">
      <c r="E51" s="41"/>
      <c r="F51" s="21" t="s">
        <v>106</v>
      </c>
      <c r="G51" s="29" t="s">
        <v>19</v>
      </c>
      <c r="H51" s="18" t="s">
        <v>803</v>
      </c>
      <c r="I51" s="18" t="s">
        <v>268</v>
      </c>
      <c r="J51" s="18" t="s">
        <v>827</v>
      </c>
      <c r="K51" s="18" t="s">
        <v>268</v>
      </c>
      <c r="L51" s="18" t="s">
        <v>804</v>
      </c>
      <c r="M51" s="33">
        <v>0.25</v>
      </c>
      <c r="N51" s="9" t="s">
        <v>8</v>
      </c>
      <c r="O51" s="18" t="s">
        <v>1070</v>
      </c>
      <c r="P51" s="18" t="s">
        <v>110</v>
      </c>
      <c r="Q51" s="9" t="s">
        <v>805</v>
      </c>
      <c r="R51" s="25"/>
      <c r="S51" s="30" t="s">
        <v>806</v>
      </c>
    </row>
    <row r="52" spans="5:19" ht="43.5" customHeight="1">
      <c r="E52" s="41"/>
      <c r="F52" s="21" t="s">
        <v>0</v>
      </c>
      <c r="G52" s="9" t="s">
        <v>20</v>
      </c>
      <c r="H52" s="68" t="s">
        <v>689</v>
      </c>
      <c r="I52" s="18" t="s">
        <v>690</v>
      </c>
      <c r="J52" s="18" t="s">
        <v>268</v>
      </c>
      <c r="K52" s="18" t="s">
        <v>268</v>
      </c>
      <c r="L52" s="18" t="s">
        <v>389</v>
      </c>
      <c r="M52" s="32">
        <v>30</v>
      </c>
      <c r="N52" s="64" t="s">
        <v>8</v>
      </c>
      <c r="O52" s="18" t="s">
        <v>691</v>
      </c>
      <c r="P52" s="65" t="s">
        <v>66</v>
      </c>
      <c r="Q52" s="64" t="s">
        <v>692</v>
      </c>
      <c r="R52" s="62"/>
      <c r="S52" s="30" t="s">
        <v>693</v>
      </c>
    </row>
    <row r="53" spans="5:19" ht="63.75" customHeight="1">
      <c r="E53" s="41"/>
      <c r="F53" s="21" t="s">
        <v>27</v>
      </c>
      <c r="G53" s="29" t="s">
        <v>19</v>
      </c>
      <c r="H53" s="18" t="s">
        <v>694</v>
      </c>
      <c r="I53" s="18" t="s">
        <v>268</v>
      </c>
      <c r="J53" s="68" t="s">
        <v>695</v>
      </c>
      <c r="K53" s="18" t="s">
        <v>268</v>
      </c>
      <c r="L53" s="23" t="s">
        <v>432</v>
      </c>
      <c r="M53" s="61">
        <v>6</v>
      </c>
      <c r="N53" s="9" t="s">
        <v>8</v>
      </c>
      <c r="O53" s="23" t="s">
        <v>698</v>
      </c>
      <c r="P53" s="18" t="s">
        <v>686</v>
      </c>
      <c r="Q53" s="9" t="s">
        <v>696</v>
      </c>
      <c r="R53" s="62"/>
      <c r="S53" s="30" t="s">
        <v>697</v>
      </c>
    </row>
    <row r="54" spans="5:19" ht="51.75" customHeight="1">
      <c r="E54" s="41"/>
      <c r="F54" s="21" t="s">
        <v>0</v>
      </c>
      <c r="G54" s="9" t="s">
        <v>20</v>
      </c>
      <c r="H54" s="18" t="s">
        <v>561</v>
      </c>
      <c r="I54" s="18" t="s">
        <v>662</v>
      </c>
      <c r="J54" s="18" t="s">
        <v>268</v>
      </c>
      <c r="K54" s="18" t="s">
        <v>268</v>
      </c>
      <c r="L54" s="18" t="s">
        <v>528</v>
      </c>
      <c r="M54" s="32">
        <v>0.93</v>
      </c>
      <c r="N54" s="64" t="s">
        <v>8</v>
      </c>
      <c r="O54" s="18" t="s">
        <v>699</v>
      </c>
      <c r="P54" s="65" t="s">
        <v>66</v>
      </c>
      <c r="Q54" s="64" t="s">
        <v>696</v>
      </c>
      <c r="R54" s="62"/>
      <c r="S54" s="30" t="s">
        <v>700</v>
      </c>
    </row>
    <row r="55" spans="5:19" ht="74.25" customHeight="1">
      <c r="E55" s="41"/>
      <c r="F55" s="21" t="s">
        <v>658</v>
      </c>
      <c r="G55" s="9" t="s">
        <v>20</v>
      </c>
      <c r="H55" s="18" t="s">
        <v>701</v>
      </c>
      <c r="I55" s="18" t="s">
        <v>268</v>
      </c>
      <c r="J55" s="18" t="s">
        <v>268</v>
      </c>
      <c r="K55" s="18" t="s">
        <v>268</v>
      </c>
      <c r="L55" s="18" t="s">
        <v>576</v>
      </c>
      <c r="M55" s="32" t="s">
        <v>119</v>
      </c>
      <c r="N55" s="23" t="s">
        <v>8</v>
      </c>
      <c r="O55" s="23" t="s">
        <v>702</v>
      </c>
      <c r="P55" s="23" t="s">
        <v>660</v>
      </c>
      <c r="Q55" s="22" t="s">
        <v>624</v>
      </c>
      <c r="R55" s="62"/>
      <c r="S55" s="30" t="s">
        <v>703</v>
      </c>
    </row>
    <row r="56" spans="5:19" ht="40.5" customHeight="1">
      <c r="E56" s="41"/>
      <c r="F56" s="21" t="s">
        <v>828</v>
      </c>
      <c r="G56" s="29" t="s">
        <v>19</v>
      </c>
      <c r="H56" s="18" t="s">
        <v>810</v>
      </c>
      <c r="I56" s="18" t="s">
        <v>274</v>
      </c>
      <c r="J56" s="18" t="s">
        <v>268</v>
      </c>
      <c r="K56" s="18" t="s">
        <v>268</v>
      </c>
      <c r="L56" s="18" t="s">
        <v>811</v>
      </c>
      <c r="M56" s="33">
        <v>11.2</v>
      </c>
      <c r="N56" s="9" t="s">
        <v>8</v>
      </c>
      <c r="O56" s="18" t="s">
        <v>1071</v>
      </c>
      <c r="P56" s="18" t="s">
        <v>829</v>
      </c>
      <c r="Q56" s="9" t="s">
        <v>706</v>
      </c>
      <c r="R56" s="25"/>
      <c r="S56" s="30" t="s">
        <v>812</v>
      </c>
    </row>
    <row r="57" spans="5:19" ht="53.25" customHeight="1">
      <c r="E57" s="41"/>
      <c r="F57" s="21" t="s">
        <v>27</v>
      </c>
      <c r="G57" s="29" t="s">
        <v>19</v>
      </c>
      <c r="H57" s="9" t="s">
        <v>953</v>
      </c>
      <c r="I57" s="18" t="s">
        <v>268</v>
      </c>
      <c r="J57" s="18" t="s">
        <v>954</v>
      </c>
      <c r="K57" s="18" t="s">
        <v>268</v>
      </c>
      <c r="L57" s="18" t="s">
        <v>576</v>
      </c>
      <c r="M57" s="63" t="s">
        <v>119</v>
      </c>
      <c r="N57" s="9" t="s">
        <v>8</v>
      </c>
      <c r="O57" s="18" t="s">
        <v>955</v>
      </c>
      <c r="P57" s="18" t="s">
        <v>686</v>
      </c>
      <c r="Q57" s="9" t="s">
        <v>706</v>
      </c>
      <c r="R57" s="25"/>
      <c r="S57" s="30" t="s">
        <v>956</v>
      </c>
    </row>
    <row r="58" spans="5:19" ht="109.5" customHeight="1">
      <c r="E58" s="41"/>
      <c r="F58" s="21" t="s">
        <v>0</v>
      </c>
      <c r="G58" s="29" t="s">
        <v>19</v>
      </c>
      <c r="H58" s="68" t="s">
        <v>704</v>
      </c>
      <c r="I58" s="18" t="s">
        <v>473</v>
      </c>
      <c r="J58" s="65" t="s">
        <v>268</v>
      </c>
      <c r="K58" s="65" t="s">
        <v>268</v>
      </c>
      <c r="L58" s="18" t="s">
        <v>403</v>
      </c>
      <c r="M58" s="61">
        <v>600</v>
      </c>
      <c r="N58" s="64" t="s">
        <v>8</v>
      </c>
      <c r="O58" s="18" t="s">
        <v>705</v>
      </c>
      <c r="P58" s="65" t="s">
        <v>66</v>
      </c>
      <c r="Q58" s="64" t="s">
        <v>706</v>
      </c>
      <c r="R58" s="62"/>
      <c r="S58" s="30" t="s">
        <v>707</v>
      </c>
    </row>
    <row r="59" spans="5:19" ht="41.25" customHeight="1">
      <c r="E59" s="41"/>
      <c r="F59" s="21" t="s">
        <v>11</v>
      </c>
      <c r="G59" s="29" t="s">
        <v>19</v>
      </c>
      <c r="H59" s="18" t="s">
        <v>813</v>
      </c>
      <c r="I59" s="18" t="s">
        <v>814</v>
      </c>
      <c r="J59" s="18" t="s">
        <v>815</v>
      </c>
      <c r="K59" s="18" t="s">
        <v>268</v>
      </c>
      <c r="L59" s="18" t="s">
        <v>816</v>
      </c>
      <c r="M59" s="32" t="s">
        <v>119</v>
      </c>
      <c r="N59" s="9" t="s">
        <v>8</v>
      </c>
      <c r="O59" s="18" t="s">
        <v>830</v>
      </c>
      <c r="P59" s="18" t="s">
        <v>119</v>
      </c>
      <c r="Q59" s="9" t="s">
        <v>817</v>
      </c>
      <c r="R59" s="25"/>
      <c r="S59" s="30" t="s">
        <v>818</v>
      </c>
    </row>
    <row r="60" spans="5:19" ht="50.25" customHeight="1">
      <c r="E60" s="41"/>
      <c r="F60" s="21" t="s">
        <v>649</v>
      </c>
      <c r="G60" s="9" t="s">
        <v>20</v>
      </c>
      <c r="H60" s="18" t="s">
        <v>268</v>
      </c>
      <c r="I60" s="18" t="s">
        <v>268</v>
      </c>
      <c r="J60" s="18" t="s">
        <v>268</v>
      </c>
      <c r="K60" s="18" t="s">
        <v>268</v>
      </c>
      <c r="L60" s="18" t="s">
        <v>819</v>
      </c>
      <c r="M60" s="32" t="s">
        <v>119</v>
      </c>
      <c r="N60" s="9" t="s">
        <v>8</v>
      </c>
      <c r="O60" s="18" t="s">
        <v>820</v>
      </c>
      <c r="P60" s="18" t="s">
        <v>334</v>
      </c>
      <c r="Q60" s="9" t="s">
        <v>817</v>
      </c>
      <c r="R60" s="25"/>
      <c r="S60" s="30" t="s">
        <v>821</v>
      </c>
    </row>
    <row r="61" spans="5:19" ht="76.5" customHeight="1">
      <c r="E61" s="41"/>
      <c r="F61" s="12" t="s">
        <v>1062</v>
      </c>
      <c r="G61" s="29" t="s">
        <v>19</v>
      </c>
      <c r="H61" s="9" t="s">
        <v>957</v>
      </c>
      <c r="I61" s="18" t="s">
        <v>958</v>
      </c>
      <c r="J61" s="18" t="s">
        <v>959</v>
      </c>
      <c r="K61" s="18" t="s">
        <v>268</v>
      </c>
      <c r="L61" s="18" t="s">
        <v>960</v>
      </c>
      <c r="M61" s="33">
        <f>0.003*(3307230/1000000)</f>
        <v>9.9216900000000004E-3</v>
      </c>
      <c r="N61" s="9"/>
      <c r="O61" s="18" t="s">
        <v>1063</v>
      </c>
      <c r="P61" s="18" t="s">
        <v>1064</v>
      </c>
      <c r="Q61" s="9" t="s">
        <v>822</v>
      </c>
      <c r="R61" s="25"/>
      <c r="S61" s="30" t="s">
        <v>961</v>
      </c>
    </row>
    <row r="62" spans="5:19" ht="67.5" customHeight="1">
      <c r="E62" s="41"/>
      <c r="F62" s="12" t="s">
        <v>0</v>
      </c>
      <c r="G62" s="11" t="s">
        <v>20</v>
      </c>
      <c r="H62" s="18" t="s">
        <v>831</v>
      </c>
      <c r="I62" s="18" t="s">
        <v>823</v>
      </c>
      <c r="J62" s="18" t="s">
        <v>268</v>
      </c>
      <c r="K62" s="18" t="s">
        <v>268</v>
      </c>
      <c r="L62" s="18" t="s">
        <v>824</v>
      </c>
      <c r="M62" s="32">
        <v>3.1</v>
      </c>
      <c r="N62" s="9" t="s">
        <v>8</v>
      </c>
      <c r="O62" s="23" t="s">
        <v>825</v>
      </c>
      <c r="P62" s="18" t="s">
        <v>119</v>
      </c>
      <c r="Q62" s="9" t="s">
        <v>822</v>
      </c>
      <c r="R62" s="25"/>
      <c r="S62" s="30" t="s">
        <v>826</v>
      </c>
    </row>
    <row r="63" spans="5:19" ht="50.25" customHeight="1">
      <c r="E63" s="41"/>
      <c r="F63" s="12" t="s">
        <v>27</v>
      </c>
      <c r="G63" s="29" t="s">
        <v>19</v>
      </c>
      <c r="H63" s="18" t="s">
        <v>708</v>
      </c>
      <c r="I63" s="18" t="s">
        <v>690</v>
      </c>
      <c r="J63" s="18" t="s">
        <v>709</v>
      </c>
      <c r="K63" s="18" t="s">
        <v>710</v>
      </c>
      <c r="L63" s="18" t="s">
        <v>389</v>
      </c>
      <c r="M63" s="32" t="s">
        <v>393</v>
      </c>
      <c r="N63" s="9" t="s">
        <v>8</v>
      </c>
      <c r="O63" s="18" t="s">
        <v>714</v>
      </c>
      <c r="P63" s="18" t="s">
        <v>711</v>
      </c>
      <c r="Q63" s="9" t="s">
        <v>712</v>
      </c>
      <c r="R63" s="62"/>
      <c r="S63" s="30" t="s">
        <v>713</v>
      </c>
    </row>
    <row r="64" spans="5:19" ht="77.25" customHeight="1">
      <c r="E64" s="41"/>
      <c r="F64" s="21" t="s">
        <v>106</v>
      </c>
      <c r="G64" s="29" t="s">
        <v>19</v>
      </c>
      <c r="H64" s="18" t="s">
        <v>803</v>
      </c>
      <c r="I64" s="18" t="s">
        <v>268</v>
      </c>
      <c r="J64" s="18" t="s">
        <v>807</v>
      </c>
      <c r="K64" s="18" t="s">
        <v>268</v>
      </c>
      <c r="L64" s="18" t="s">
        <v>808</v>
      </c>
      <c r="M64" s="33">
        <v>0.35</v>
      </c>
      <c r="N64" s="9" t="s">
        <v>8</v>
      </c>
      <c r="O64" s="18" t="s">
        <v>1072</v>
      </c>
      <c r="P64" s="18" t="s">
        <v>110</v>
      </c>
      <c r="Q64" s="9" t="s">
        <v>712</v>
      </c>
      <c r="R64" s="25"/>
      <c r="S64" s="30" t="s">
        <v>809</v>
      </c>
    </row>
    <row r="65" spans="5:19" ht="74.25" customHeight="1">
      <c r="E65" s="41"/>
      <c r="F65" s="21" t="s">
        <v>27</v>
      </c>
      <c r="G65" s="29" t="s">
        <v>19</v>
      </c>
      <c r="H65" s="18" t="s">
        <v>606</v>
      </c>
      <c r="I65" s="18" t="s">
        <v>268</v>
      </c>
      <c r="J65" s="18" t="s">
        <v>715</v>
      </c>
      <c r="K65" s="18" t="s">
        <v>268</v>
      </c>
      <c r="L65" s="18" t="s">
        <v>311</v>
      </c>
      <c r="M65" s="32" t="s">
        <v>119</v>
      </c>
      <c r="N65" s="9" t="s">
        <v>8</v>
      </c>
      <c r="O65" s="18" t="s">
        <v>719</v>
      </c>
      <c r="P65" s="18" t="s">
        <v>716</v>
      </c>
      <c r="Q65" s="9" t="s">
        <v>717</v>
      </c>
      <c r="R65" s="62"/>
      <c r="S65" s="30" t="s">
        <v>718</v>
      </c>
    </row>
    <row r="66" spans="5:19" ht="60" customHeight="1">
      <c r="E66" s="41"/>
      <c r="F66" s="12" t="s">
        <v>720</v>
      </c>
      <c r="G66" s="29" t="s">
        <v>19</v>
      </c>
      <c r="H66" s="18" t="s">
        <v>721</v>
      </c>
      <c r="I66" s="18" t="s">
        <v>268</v>
      </c>
      <c r="J66" s="68" t="s">
        <v>723</v>
      </c>
      <c r="K66" s="18" t="s">
        <v>200</v>
      </c>
      <c r="L66" s="18" t="s">
        <v>681</v>
      </c>
      <c r="M66" s="32" t="s">
        <v>119</v>
      </c>
      <c r="N66" s="9" t="s">
        <v>8</v>
      </c>
      <c r="O66" s="68" t="s">
        <v>724</v>
      </c>
      <c r="P66" s="18" t="s">
        <v>731</v>
      </c>
      <c r="Q66" s="9" t="s">
        <v>717</v>
      </c>
      <c r="R66" s="62"/>
      <c r="S66" s="30" t="s">
        <v>722</v>
      </c>
    </row>
    <row r="67" spans="5:19" ht="52.5" customHeight="1">
      <c r="E67" s="25"/>
      <c r="F67" s="12" t="s">
        <v>654</v>
      </c>
      <c r="G67" s="9" t="s">
        <v>445</v>
      </c>
      <c r="H67" s="18" t="s">
        <v>446</v>
      </c>
      <c r="I67" s="18" t="s">
        <v>268</v>
      </c>
      <c r="J67" s="18" t="s">
        <v>161</v>
      </c>
      <c r="K67" s="18" t="s">
        <v>268</v>
      </c>
      <c r="L67" s="18" t="s">
        <v>444</v>
      </c>
      <c r="M67" s="32" t="s">
        <v>730</v>
      </c>
      <c r="N67" s="9" t="s">
        <v>8</v>
      </c>
      <c r="O67" s="18" t="s">
        <v>732</v>
      </c>
      <c r="P67" s="18" t="s">
        <v>733</v>
      </c>
      <c r="Q67" s="9" t="s">
        <v>652</v>
      </c>
      <c r="R67" s="25"/>
      <c r="S67" s="30" t="s">
        <v>653</v>
      </c>
    </row>
    <row r="68" spans="5:19" ht="60" customHeight="1">
      <c r="E68" s="25"/>
      <c r="F68" s="21" t="s">
        <v>106</v>
      </c>
      <c r="G68" s="29" t="s">
        <v>19</v>
      </c>
      <c r="H68" s="85" t="s">
        <v>725</v>
      </c>
      <c r="I68" s="18" t="s">
        <v>268</v>
      </c>
      <c r="J68" s="18" t="s">
        <v>726</v>
      </c>
      <c r="K68" s="18" t="s">
        <v>268</v>
      </c>
      <c r="L68" s="18" t="s">
        <v>727</v>
      </c>
      <c r="M68" s="33">
        <v>0.55000000000000004</v>
      </c>
      <c r="N68" s="9" t="s">
        <v>8</v>
      </c>
      <c r="O68" s="18" t="s">
        <v>1069</v>
      </c>
      <c r="P68" s="18" t="s">
        <v>734</v>
      </c>
      <c r="Q68" s="9" t="s">
        <v>728</v>
      </c>
      <c r="R68" s="62"/>
      <c r="S68" s="30" t="s">
        <v>729</v>
      </c>
    </row>
    <row r="69" spans="5:19" ht="100.5" customHeight="1">
      <c r="E69" s="25"/>
      <c r="F69" s="21" t="s">
        <v>27</v>
      </c>
      <c r="G69" s="9" t="s">
        <v>20</v>
      </c>
      <c r="H69" s="18" t="s">
        <v>735</v>
      </c>
      <c r="I69" s="18" t="s">
        <v>268</v>
      </c>
      <c r="J69" s="18" t="s">
        <v>577</v>
      </c>
      <c r="K69" s="18" t="s">
        <v>268</v>
      </c>
      <c r="L69" s="18" t="s">
        <v>576</v>
      </c>
      <c r="M69" s="32" t="s">
        <v>119</v>
      </c>
      <c r="N69" s="23" t="s">
        <v>8</v>
      </c>
      <c r="O69" s="23" t="s">
        <v>736</v>
      </c>
      <c r="P69" s="23" t="s">
        <v>686</v>
      </c>
      <c r="Q69" s="9" t="s">
        <v>645</v>
      </c>
      <c r="R69" s="25"/>
      <c r="S69" s="30" t="s">
        <v>646</v>
      </c>
    </row>
    <row r="70" spans="5:19" ht="121.5" customHeight="1">
      <c r="E70" s="25"/>
      <c r="F70" s="21" t="s">
        <v>27</v>
      </c>
      <c r="G70" s="9" t="s">
        <v>20</v>
      </c>
      <c r="H70" s="66" t="s">
        <v>737</v>
      </c>
      <c r="I70" s="66" t="s">
        <v>268</v>
      </c>
      <c r="J70" s="18" t="s">
        <v>741</v>
      </c>
      <c r="K70" s="66" t="s">
        <v>738</v>
      </c>
      <c r="L70" s="66" t="s">
        <v>303</v>
      </c>
      <c r="M70" s="32">
        <v>30</v>
      </c>
      <c r="N70" s="8" t="s">
        <v>8</v>
      </c>
      <c r="O70" s="66" t="s">
        <v>742</v>
      </c>
      <c r="P70" s="66" t="s">
        <v>743</v>
      </c>
      <c r="Q70" s="8" t="s">
        <v>739</v>
      </c>
      <c r="R70" s="25"/>
      <c r="S70" s="30" t="s">
        <v>740</v>
      </c>
    </row>
    <row r="71" spans="5:19" ht="45.75" customHeight="1">
      <c r="E71" s="25"/>
      <c r="F71" s="12" t="s">
        <v>27</v>
      </c>
      <c r="G71" s="29" t="s">
        <v>19</v>
      </c>
      <c r="H71" s="18" t="s">
        <v>655</v>
      </c>
      <c r="I71" s="18" t="s">
        <v>656</v>
      </c>
      <c r="J71" s="68" t="s">
        <v>747</v>
      </c>
      <c r="K71" s="18" t="s">
        <v>268</v>
      </c>
      <c r="L71" s="18" t="s">
        <v>657</v>
      </c>
      <c r="M71" s="33">
        <v>3.87</v>
      </c>
      <c r="N71" s="23" t="s">
        <v>8</v>
      </c>
      <c r="O71" s="18" t="s">
        <v>746</v>
      </c>
      <c r="P71" s="23" t="s">
        <v>1081</v>
      </c>
      <c r="Q71" s="9" t="s">
        <v>744</v>
      </c>
      <c r="R71" s="25"/>
      <c r="S71" s="30" t="s">
        <v>745</v>
      </c>
    </row>
    <row r="72" spans="5:19" ht="52.5" customHeight="1">
      <c r="E72" s="25"/>
      <c r="F72" s="21" t="s">
        <v>234</v>
      </c>
      <c r="G72" s="29" t="s">
        <v>19</v>
      </c>
      <c r="H72" s="18" t="s">
        <v>748</v>
      </c>
      <c r="I72" s="18" t="s">
        <v>749</v>
      </c>
      <c r="J72" s="18" t="s">
        <v>750</v>
      </c>
      <c r="K72" s="18" t="s">
        <v>751</v>
      </c>
      <c r="L72" s="18" t="s">
        <v>752</v>
      </c>
      <c r="M72" s="34" t="s">
        <v>119</v>
      </c>
      <c r="N72" s="23" t="s">
        <v>8</v>
      </c>
      <c r="O72" s="18" t="s">
        <v>755</v>
      </c>
      <c r="P72" s="23" t="s">
        <v>756</v>
      </c>
      <c r="Q72" s="22" t="s">
        <v>753</v>
      </c>
      <c r="R72" s="25"/>
      <c r="S72" s="30" t="s">
        <v>754</v>
      </c>
    </row>
    <row r="73" spans="5:19" ht="85.5" customHeight="1">
      <c r="E73" s="25"/>
      <c r="F73" s="21" t="s">
        <v>647</v>
      </c>
      <c r="G73" s="22" t="s">
        <v>330</v>
      </c>
      <c r="H73" s="23" t="s">
        <v>622</v>
      </c>
      <c r="I73" s="23" t="s">
        <v>268</v>
      </c>
      <c r="J73" s="23" t="s">
        <v>648</v>
      </c>
      <c r="K73" s="23" t="s">
        <v>268</v>
      </c>
      <c r="L73" s="23" t="s">
        <v>576</v>
      </c>
      <c r="M73" s="34" t="s">
        <v>119</v>
      </c>
      <c r="N73" s="22" t="s">
        <v>8</v>
      </c>
      <c r="O73" s="23" t="s">
        <v>1073</v>
      </c>
      <c r="P73" s="23" t="s">
        <v>459</v>
      </c>
      <c r="Q73" s="22" t="s">
        <v>15</v>
      </c>
      <c r="R73" s="25"/>
      <c r="S73" s="30" t="s">
        <v>621</v>
      </c>
    </row>
    <row r="74" spans="5:19" ht="74.25" customHeight="1">
      <c r="E74" s="25"/>
      <c r="F74" s="21" t="s">
        <v>27</v>
      </c>
      <c r="G74" s="29" t="s">
        <v>19</v>
      </c>
      <c r="H74" s="66" t="s">
        <v>759</v>
      </c>
      <c r="I74" s="66" t="s">
        <v>268</v>
      </c>
      <c r="J74" s="66" t="s">
        <v>760</v>
      </c>
      <c r="K74" s="66" t="s">
        <v>268</v>
      </c>
      <c r="L74" s="66" t="s">
        <v>576</v>
      </c>
      <c r="M74" s="32" t="s">
        <v>119</v>
      </c>
      <c r="N74" s="8" t="s">
        <v>8</v>
      </c>
      <c r="O74" s="66" t="s">
        <v>761</v>
      </c>
      <c r="P74" s="66" t="s">
        <v>686</v>
      </c>
      <c r="Q74" s="8" t="s">
        <v>757</v>
      </c>
      <c r="R74" s="25"/>
      <c r="S74" s="30" t="s">
        <v>758</v>
      </c>
    </row>
    <row r="75" spans="5:19" ht="60.75" customHeight="1">
      <c r="E75" s="25"/>
      <c r="F75" s="12" t="s">
        <v>649</v>
      </c>
      <c r="G75" s="22" t="s">
        <v>330</v>
      </c>
      <c r="H75" s="23" t="s">
        <v>650</v>
      </c>
      <c r="I75" s="23" t="s">
        <v>651</v>
      </c>
      <c r="J75" s="23" t="s">
        <v>549</v>
      </c>
      <c r="K75" s="23" t="s">
        <v>631</v>
      </c>
      <c r="L75" s="23" t="s">
        <v>590</v>
      </c>
      <c r="M75" s="34">
        <v>288</v>
      </c>
      <c r="N75" s="22" t="s">
        <v>8</v>
      </c>
      <c r="O75" s="23" t="s">
        <v>832</v>
      </c>
      <c r="P75" s="23" t="s">
        <v>66</v>
      </c>
      <c r="Q75" s="22" t="s">
        <v>548</v>
      </c>
      <c r="R75" s="25"/>
      <c r="S75" s="30" t="s">
        <v>547</v>
      </c>
    </row>
    <row r="76" spans="5:19" ht="60.75" customHeight="1">
      <c r="E76" s="25"/>
      <c r="F76" s="21" t="s">
        <v>765</v>
      </c>
      <c r="G76" s="9" t="s">
        <v>20</v>
      </c>
      <c r="H76" s="27" t="s">
        <v>268</v>
      </c>
      <c r="I76" s="18" t="s">
        <v>268</v>
      </c>
      <c r="J76" s="18" t="s">
        <v>767</v>
      </c>
      <c r="K76" s="18" t="s">
        <v>268</v>
      </c>
      <c r="L76" s="18" t="s">
        <v>762</v>
      </c>
      <c r="M76" s="32" t="s">
        <v>268</v>
      </c>
      <c r="N76" s="23" t="s">
        <v>8</v>
      </c>
      <c r="O76" s="23" t="s">
        <v>766</v>
      </c>
      <c r="P76" s="18" t="s">
        <v>334</v>
      </c>
      <c r="Q76" s="23" t="s">
        <v>763</v>
      </c>
      <c r="R76" s="25"/>
      <c r="S76" s="30" t="s">
        <v>764</v>
      </c>
    </row>
    <row r="77" spans="5:19" ht="54" customHeight="1">
      <c r="E77" s="25"/>
      <c r="F77" s="21" t="s">
        <v>27</v>
      </c>
      <c r="G77" s="29" t="s">
        <v>19</v>
      </c>
      <c r="H77" s="18" t="s">
        <v>838</v>
      </c>
      <c r="I77" s="18" t="s">
        <v>268</v>
      </c>
      <c r="J77" s="18" t="s">
        <v>798</v>
      </c>
      <c r="K77" s="18" t="s">
        <v>799</v>
      </c>
      <c r="L77" s="18" t="s">
        <v>487</v>
      </c>
      <c r="M77" s="32" t="s">
        <v>119</v>
      </c>
      <c r="N77" s="23" t="s">
        <v>8</v>
      </c>
      <c r="O77" s="23" t="s">
        <v>839</v>
      </c>
      <c r="P77" s="23" t="s">
        <v>686</v>
      </c>
      <c r="Q77" s="23" t="s">
        <v>800</v>
      </c>
      <c r="R77" s="25"/>
      <c r="S77" s="82" t="s">
        <v>801</v>
      </c>
    </row>
    <row r="78" spans="5:19" ht="52.5" customHeight="1">
      <c r="E78" s="25"/>
      <c r="F78" s="21" t="s">
        <v>840</v>
      </c>
      <c r="G78" s="9" t="s">
        <v>20</v>
      </c>
      <c r="H78" s="18" t="s">
        <v>268</v>
      </c>
      <c r="I78" s="18" t="s">
        <v>268</v>
      </c>
      <c r="J78" s="18" t="s">
        <v>630</v>
      </c>
      <c r="K78" s="18" t="s">
        <v>631</v>
      </c>
      <c r="L78" s="18" t="s">
        <v>311</v>
      </c>
      <c r="M78" s="32" t="s">
        <v>119</v>
      </c>
      <c r="N78" s="23" t="s">
        <v>8</v>
      </c>
      <c r="O78" s="23" t="s">
        <v>841</v>
      </c>
      <c r="P78" s="23" t="s">
        <v>66</v>
      </c>
      <c r="Q78" s="23" t="s">
        <v>768</v>
      </c>
      <c r="R78" s="25"/>
      <c r="S78" s="30" t="s">
        <v>769</v>
      </c>
    </row>
    <row r="79" spans="5:19" ht="60.75" customHeight="1">
      <c r="E79" s="25"/>
      <c r="F79" s="21" t="s">
        <v>27</v>
      </c>
      <c r="G79" s="23" t="s">
        <v>308</v>
      </c>
      <c r="H79" s="22" t="s">
        <v>219</v>
      </c>
      <c r="I79" s="23" t="s">
        <v>327</v>
      </c>
      <c r="J79" s="23" t="s">
        <v>628</v>
      </c>
      <c r="K79" s="23" t="s">
        <v>324</v>
      </c>
      <c r="L79" s="23" t="s">
        <v>326</v>
      </c>
      <c r="M79" s="70">
        <v>368.5</v>
      </c>
      <c r="N79" s="23" t="s">
        <v>8</v>
      </c>
      <c r="O79" s="23" t="s">
        <v>629</v>
      </c>
      <c r="P79" s="23" t="s">
        <v>334</v>
      </c>
      <c r="Q79" s="23" t="s">
        <v>550</v>
      </c>
      <c r="R79" s="25"/>
      <c r="S79" s="30" t="s">
        <v>562</v>
      </c>
    </row>
    <row r="80" spans="5:19" ht="60.75" customHeight="1">
      <c r="E80" s="25"/>
      <c r="F80" s="21" t="s">
        <v>27</v>
      </c>
      <c r="G80" s="29" t="s">
        <v>19</v>
      </c>
      <c r="H80" s="22" t="s">
        <v>655</v>
      </c>
      <c r="I80" s="71" t="s">
        <v>656</v>
      </c>
      <c r="J80" s="23" t="s">
        <v>833</v>
      </c>
      <c r="K80" s="23" t="s">
        <v>268</v>
      </c>
      <c r="L80" s="23" t="s">
        <v>657</v>
      </c>
      <c r="M80" s="33">
        <v>3.6</v>
      </c>
      <c r="N80" s="22" t="s">
        <v>8</v>
      </c>
      <c r="O80" s="23" t="s">
        <v>834</v>
      </c>
      <c r="P80" s="23" t="s">
        <v>110</v>
      </c>
      <c r="Q80" s="22" t="s">
        <v>550</v>
      </c>
      <c r="R80" s="25"/>
      <c r="S80" s="30" t="s">
        <v>551</v>
      </c>
    </row>
    <row r="81" spans="5:19" ht="44.25" customHeight="1">
      <c r="E81" s="25"/>
      <c r="F81" s="21" t="s">
        <v>770</v>
      </c>
      <c r="G81" s="22" t="s">
        <v>20</v>
      </c>
      <c r="H81" s="72" t="s">
        <v>843</v>
      </c>
      <c r="I81" s="23" t="s">
        <v>771</v>
      </c>
      <c r="J81" s="23" t="s">
        <v>844</v>
      </c>
      <c r="K81" s="72" t="s">
        <v>268</v>
      </c>
      <c r="L81" s="72" t="s">
        <v>389</v>
      </c>
      <c r="M81" s="32">
        <v>23.5</v>
      </c>
      <c r="N81" s="73" t="s">
        <v>8</v>
      </c>
      <c r="O81" s="72" t="s">
        <v>842</v>
      </c>
      <c r="P81" s="23" t="s">
        <v>66</v>
      </c>
      <c r="Q81" s="73" t="s">
        <v>772</v>
      </c>
      <c r="R81" s="25"/>
      <c r="S81" s="30" t="s">
        <v>773</v>
      </c>
    </row>
    <row r="82" spans="5:19" ht="40.5" customHeight="1">
      <c r="E82" s="25"/>
      <c r="F82" s="21" t="s">
        <v>27</v>
      </c>
      <c r="G82" s="29" t="s">
        <v>19</v>
      </c>
      <c r="H82" s="23" t="s">
        <v>846</v>
      </c>
      <c r="I82" s="74" t="s">
        <v>774</v>
      </c>
      <c r="J82" s="72" t="s">
        <v>847</v>
      </c>
      <c r="K82" s="23" t="s">
        <v>268</v>
      </c>
      <c r="L82" s="23" t="s">
        <v>752</v>
      </c>
      <c r="M82" s="33">
        <v>0.51</v>
      </c>
      <c r="N82" s="23" t="s">
        <v>8</v>
      </c>
      <c r="O82" s="23" t="s">
        <v>845</v>
      </c>
      <c r="P82" s="72" t="s">
        <v>775</v>
      </c>
      <c r="Q82" s="23" t="s">
        <v>776</v>
      </c>
      <c r="R82" s="25"/>
      <c r="S82" s="30" t="s">
        <v>777</v>
      </c>
    </row>
    <row r="83" spans="5:19" ht="60.75" customHeight="1">
      <c r="E83" s="25"/>
      <c r="F83" s="21" t="s">
        <v>234</v>
      </c>
      <c r="G83" s="29" t="s">
        <v>19</v>
      </c>
      <c r="H83" s="22" t="s">
        <v>630</v>
      </c>
      <c r="I83" s="72" t="s">
        <v>631</v>
      </c>
      <c r="J83" s="23" t="s">
        <v>555</v>
      </c>
      <c r="K83" s="23" t="s">
        <v>632</v>
      </c>
      <c r="L83" s="23" t="s">
        <v>311</v>
      </c>
      <c r="M83" s="32" t="s">
        <v>119</v>
      </c>
      <c r="N83" s="23" t="s">
        <v>8</v>
      </c>
      <c r="O83" s="23" t="s">
        <v>835</v>
      </c>
      <c r="P83" s="23" t="s">
        <v>459</v>
      </c>
      <c r="Q83" s="23" t="s">
        <v>554</v>
      </c>
      <c r="R83" s="25"/>
      <c r="S83" s="30" t="s">
        <v>553</v>
      </c>
    </row>
    <row r="84" spans="5:19" ht="60.75" customHeight="1">
      <c r="E84" s="25"/>
      <c r="F84" s="21" t="s">
        <v>539</v>
      </c>
      <c r="G84" s="22" t="s">
        <v>20</v>
      </c>
      <c r="H84" s="22" t="s">
        <v>268</v>
      </c>
      <c r="I84" s="23" t="s">
        <v>268</v>
      </c>
      <c r="J84" s="23" t="s">
        <v>557</v>
      </c>
      <c r="K84" s="23" t="s">
        <v>633</v>
      </c>
      <c r="L84" s="23" t="s">
        <v>542</v>
      </c>
      <c r="M84" s="70">
        <v>148</v>
      </c>
      <c r="N84" s="23" t="s">
        <v>108</v>
      </c>
      <c r="O84" s="23" t="s">
        <v>634</v>
      </c>
      <c r="P84" s="23" t="s">
        <v>207</v>
      </c>
      <c r="Q84" s="23" t="s">
        <v>86</v>
      </c>
      <c r="R84" s="25"/>
      <c r="S84" s="30" t="s">
        <v>556</v>
      </c>
    </row>
    <row r="85" spans="5:19" ht="60.75" customHeight="1">
      <c r="E85" s="25"/>
      <c r="F85" s="21" t="s">
        <v>658</v>
      </c>
      <c r="G85" s="29" t="s">
        <v>19</v>
      </c>
      <c r="H85" s="22" t="s">
        <v>659</v>
      </c>
      <c r="I85" s="23" t="s">
        <v>268</v>
      </c>
      <c r="J85" s="23" t="s">
        <v>268</v>
      </c>
      <c r="K85" s="23" t="s">
        <v>268</v>
      </c>
      <c r="L85" s="23" t="s">
        <v>576</v>
      </c>
      <c r="M85" s="33">
        <v>15</v>
      </c>
      <c r="N85" s="22" t="s">
        <v>8</v>
      </c>
      <c r="O85" s="23" t="s">
        <v>836</v>
      </c>
      <c r="P85" s="23" t="s">
        <v>660</v>
      </c>
      <c r="Q85" s="22" t="s">
        <v>86</v>
      </c>
      <c r="R85" s="25"/>
      <c r="S85" s="30" t="s">
        <v>558</v>
      </c>
    </row>
    <row r="86" spans="5:19" ht="60.75" customHeight="1">
      <c r="E86" s="25"/>
      <c r="F86" s="21" t="s">
        <v>661</v>
      </c>
      <c r="G86" s="29" t="s">
        <v>19</v>
      </c>
      <c r="H86" s="22" t="s">
        <v>561</v>
      </c>
      <c r="I86" s="23" t="s">
        <v>662</v>
      </c>
      <c r="J86" s="23" t="s">
        <v>268</v>
      </c>
      <c r="K86" s="23" t="s">
        <v>268</v>
      </c>
      <c r="L86" s="23" t="s">
        <v>528</v>
      </c>
      <c r="M86" s="32" t="s">
        <v>119</v>
      </c>
      <c r="N86" s="22" t="s">
        <v>8</v>
      </c>
      <c r="O86" s="23" t="s">
        <v>837</v>
      </c>
      <c r="P86" s="23" t="s">
        <v>66</v>
      </c>
      <c r="Q86" s="22" t="s">
        <v>552</v>
      </c>
      <c r="R86" s="25"/>
      <c r="S86" s="30" t="s">
        <v>560</v>
      </c>
    </row>
    <row r="87" spans="5:19" ht="40.5" customHeight="1">
      <c r="E87" s="25"/>
      <c r="F87" s="21" t="s">
        <v>251</v>
      </c>
      <c r="G87" s="9" t="s">
        <v>20</v>
      </c>
      <c r="H87" s="9" t="s">
        <v>31</v>
      </c>
      <c r="I87" s="18" t="s">
        <v>285</v>
      </c>
      <c r="J87" s="18" t="s">
        <v>466</v>
      </c>
      <c r="K87" s="18" t="s">
        <v>268</v>
      </c>
      <c r="L87" s="18" t="s">
        <v>467</v>
      </c>
      <c r="M87" s="32">
        <v>1</v>
      </c>
      <c r="N87" s="22" t="s">
        <v>8</v>
      </c>
      <c r="O87" s="23" t="s">
        <v>469</v>
      </c>
      <c r="P87" s="23" t="s">
        <v>468</v>
      </c>
      <c r="Q87" s="22" t="s">
        <v>552</v>
      </c>
      <c r="R87" s="25"/>
      <c r="S87" s="30" t="s">
        <v>471</v>
      </c>
    </row>
    <row r="88" spans="5:19" ht="93" customHeight="1">
      <c r="E88" s="25"/>
      <c r="F88" s="21" t="s">
        <v>221</v>
      </c>
      <c r="G88" s="9" t="s">
        <v>330</v>
      </c>
      <c r="H88" s="9" t="s">
        <v>340</v>
      </c>
      <c r="I88" s="18" t="s">
        <v>268</v>
      </c>
      <c r="J88" s="18" t="s">
        <v>342</v>
      </c>
      <c r="K88" s="18" t="s">
        <v>341</v>
      </c>
      <c r="L88" s="18" t="s">
        <v>343</v>
      </c>
      <c r="M88" s="32">
        <v>400</v>
      </c>
      <c r="N88" s="22" t="s">
        <v>8</v>
      </c>
      <c r="O88" s="23" t="s">
        <v>344</v>
      </c>
      <c r="P88" s="23" t="s">
        <v>334</v>
      </c>
      <c r="Q88" s="22" t="s">
        <v>339</v>
      </c>
      <c r="R88" s="25"/>
      <c r="S88" s="30" t="s">
        <v>345</v>
      </c>
    </row>
    <row r="89" spans="5:19" ht="19.5" customHeight="1">
      <c r="E89" s="8"/>
      <c r="F89" s="8"/>
      <c r="G89" s="8"/>
      <c r="H89" s="8"/>
      <c r="I89" s="3"/>
      <c r="J89" s="8"/>
      <c r="K89" s="3"/>
      <c r="L89" s="8"/>
      <c r="M89" s="8"/>
      <c r="N89" s="8"/>
      <c r="O89" s="66"/>
      <c r="P89" s="66"/>
      <c r="Q89" s="8"/>
      <c r="R89" s="8"/>
    </row>
    <row r="90" spans="5:19" ht="19.5" customHeight="1">
      <c r="E90" s="8"/>
      <c r="F90" s="8"/>
      <c r="G90" s="8"/>
      <c r="H90" s="8"/>
      <c r="I90" s="3"/>
      <c r="J90" s="8"/>
      <c r="K90" s="3"/>
      <c r="L90" s="8"/>
      <c r="M90" s="8"/>
      <c r="N90" s="8"/>
      <c r="O90" s="66"/>
      <c r="P90" s="66"/>
      <c r="Q90" s="8"/>
      <c r="R90" s="8"/>
    </row>
    <row r="91" spans="5:19" ht="19.5" customHeight="1">
      <c r="E91" s="41" t="s">
        <v>423</v>
      </c>
      <c r="F91" s="41"/>
      <c r="G91" s="8"/>
      <c r="H91" s="8"/>
      <c r="I91" s="3"/>
      <c r="J91" s="8"/>
      <c r="K91" s="3"/>
      <c r="L91" s="8"/>
      <c r="M91" s="8"/>
      <c r="N91" s="8"/>
      <c r="O91" s="66"/>
      <c r="P91" s="66"/>
      <c r="Q91" s="8"/>
      <c r="R91" s="8"/>
    </row>
    <row r="92" spans="5:19" ht="19.5" customHeight="1">
      <c r="E92" s="8"/>
      <c r="F92" s="8"/>
      <c r="G92" s="8"/>
      <c r="H92" s="8"/>
      <c r="I92" s="3"/>
      <c r="J92" s="8"/>
      <c r="K92" s="3"/>
      <c r="L92" s="8"/>
      <c r="M92" s="8"/>
      <c r="N92" s="8"/>
      <c r="O92" s="66"/>
      <c r="P92" s="66"/>
      <c r="Q92" s="8"/>
      <c r="R92" s="8"/>
    </row>
    <row r="93" spans="5:19" ht="60.75" customHeight="1">
      <c r="E93" s="25"/>
      <c r="F93" s="31" t="s">
        <v>315</v>
      </c>
      <c r="G93" s="29" t="s">
        <v>19</v>
      </c>
      <c r="H93" s="9" t="s">
        <v>222</v>
      </c>
      <c r="I93" s="18" t="s">
        <v>314</v>
      </c>
      <c r="J93" s="18" t="s">
        <v>268</v>
      </c>
      <c r="K93" s="18" t="s">
        <v>268</v>
      </c>
      <c r="L93" s="18" t="s">
        <v>311</v>
      </c>
      <c r="M93" s="33">
        <v>681</v>
      </c>
      <c r="N93" s="22" t="s">
        <v>8</v>
      </c>
      <c r="O93" s="18" t="s">
        <v>1074</v>
      </c>
      <c r="P93" s="18" t="s">
        <v>312</v>
      </c>
      <c r="Q93" s="9" t="s">
        <v>313</v>
      </c>
      <c r="R93" s="25"/>
      <c r="S93" s="30" t="s">
        <v>316</v>
      </c>
    </row>
    <row r="94" spans="5:19" ht="71.25" customHeight="1">
      <c r="E94" s="25"/>
      <c r="F94" s="12" t="s">
        <v>27</v>
      </c>
      <c r="G94" s="9" t="s">
        <v>330</v>
      </c>
      <c r="H94" s="9" t="s">
        <v>472</v>
      </c>
      <c r="I94" s="18" t="s">
        <v>473</v>
      </c>
      <c r="J94" s="18" t="s">
        <v>474</v>
      </c>
      <c r="K94" s="18" t="s">
        <v>268</v>
      </c>
      <c r="L94" s="18" t="s">
        <v>467</v>
      </c>
      <c r="M94" s="32" t="s">
        <v>119</v>
      </c>
      <c r="N94" s="22" t="s">
        <v>8</v>
      </c>
      <c r="O94" s="18" t="s">
        <v>476</v>
      </c>
      <c r="P94" s="18" t="s">
        <v>468</v>
      </c>
      <c r="Q94" s="9" t="s">
        <v>266</v>
      </c>
      <c r="R94" s="25"/>
      <c r="S94" s="30" t="s">
        <v>475</v>
      </c>
    </row>
    <row r="95" spans="5:19" ht="85.5" customHeight="1">
      <c r="E95" s="25"/>
      <c r="F95" s="12" t="s">
        <v>27</v>
      </c>
      <c r="G95" s="29" t="s">
        <v>19</v>
      </c>
      <c r="H95" s="9" t="s">
        <v>485</v>
      </c>
      <c r="I95" s="18" t="s">
        <v>268</v>
      </c>
      <c r="J95" s="18" t="s">
        <v>486</v>
      </c>
      <c r="K95" s="18" t="s">
        <v>268</v>
      </c>
      <c r="L95" s="18" t="s">
        <v>487</v>
      </c>
      <c r="M95" s="33">
        <v>1</v>
      </c>
      <c r="N95" s="22" t="s">
        <v>8</v>
      </c>
      <c r="O95" s="18" t="s">
        <v>488</v>
      </c>
      <c r="P95" s="18" t="s">
        <v>489</v>
      </c>
      <c r="Q95" s="9" t="s">
        <v>266</v>
      </c>
      <c r="R95" s="25"/>
      <c r="S95" s="30" t="s">
        <v>484</v>
      </c>
    </row>
    <row r="96" spans="5:19" ht="60.75" customHeight="1">
      <c r="E96" s="25"/>
      <c r="F96" s="12" t="s">
        <v>27</v>
      </c>
      <c r="G96" s="9" t="s">
        <v>308</v>
      </c>
      <c r="H96" s="9" t="s">
        <v>210</v>
      </c>
      <c r="I96" s="18" t="s">
        <v>306</v>
      </c>
      <c r="J96" s="18" t="s">
        <v>209</v>
      </c>
      <c r="K96" s="18" t="s">
        <v>268</v>
      </c>
      <c r="L96" s="18" t="s">
        <v>307</v>
      </c>
      <c r="M96" s="32">
        <v>360</v>
      </c>
      <c r="N96" s="22" t="s">
        <v>8</v>
      </c>
      <c r="O96" s="18" t="s">
        <v>310</v>
      </c>
      <c r="P96" s="18" t="s">
        <v>309</v>
      </c>
      <c r="Q96" s="9" t="s">
        <v>266</v>
      </c>
      <c r="R96" s="25"/>
      <c r="S96" s="30" t="s">
        <v>208</v>
      </c>
    </row>
    <row r="97" spans="5:20" ht="60.75" customHeight="1">
      <c r="E97" s="25"/>
      <c r="F97" s="12" t="s">
        <v>27</v>
      </c>
      <c r="G97" s="9" t="s">
        <v>330</v>
      </c>
      <c r="H97" s="9" t="s">
        <v>317</v>
      </c>
      <c r="I97" s="18" t="s">
        <v>319</v>
      </c>
      <c r="J97" s="18" t="s">
        <v>212</v>
      </c>
      <c r="K97" s="18" t="s">
        <v>318</v>
      </c>
      <c r="L97" s="18" t="s">
        <v>311</v>
      </c>
      <c r="M97" s="32">
        <v>2750</v>
      </c>
      <c r="N97" s="9" t="s">
        <v>8</v>
      </c>
      <c r="O97" s="18" t="s">
        <v>321</v>
      </c>
      <c r="P97" s="18" t="s">
        <v>320</v>
      </c>
      <c r="Q97" s="9" t="s">
        <v>266</v>
      </c>
      <c r="R97" s="25"/>
      <c r="S97" s="30" t="s">
        <v>211</v>
      </c>
    </row>
    <row r="98" spans="5:20" ht="60.75" customHeight="1">
      <c r="E98" s="25"/>
      <c r="F98" s="21" t="s">
        <v>221</v>
      </c>
      <c r="G98" s="9" t="s">
        <v>20</v>
      </c>
      <c r="H98" s="9" t="s">
        <v>219</v>
      </c>
      <c r="I98" s="18" t="s">
        <v>327</v>
      </c>
      <c r="J98" s="18" t="s">
        <v>220</v>
      </c>
      <c r="K98" s="18" t="s">
        <v>324</v>
      </c>
      <c r="L98" s="18" t="s">
        <v>326</v>
      </c>
      <c r="M98" s="32" t="s">
        <v>119</v>
      </c>
      <c r="N98" s="9" t="s">
        <v>8</v>
      </c>
      <c r="O98" s="18" t="s">
        <v>328</v>
      </c>
      <c r="P98" s="18" t="s">
        <v>334</v>
      </c>
      <c r="Q98" s="9" t="s">
        <v>218</v>
      </c>
      <c r="R98" s="25"/>
      <c r="S98" s="30" t="s">
        <v>217</v>
      </c>
    </row>
    <row r="99" spans="5:20" ht="82.5" customHeight="1">
      <c r="E99" s="25"/>
      <c r="F99" s="12" t="s">
        <v>27</v>
      </c>
      <c r="G99" s="29" t="s">
        <v>19</v>
      </c>
      <c r="H99" s="9" t="s">
        <v>215</v>
      </c>
      <c r="I99" s="18" t="s">
        <v>268</v>
      </c>
      <c r="J99" s="18" t="s">
        <v>214</v>
      </c>
      <c r="K99" s="18" t="s">
        <v>268</v>
      </c>
      <c r="L99" s="18" t="s">
        <v>325</v>
      </c>
      <c r="M99" s="33">
        <v>18</v>
      </c>
      <c r="N99" s="9" t="s">
        <v>8</v>
      </c>
      <c r="O99" s="18" t="s">
        <v>322</v>
      </c>
      <c r="P99" s="18" t="s">
        <v>323</v>
      </c>
      <c r="Q99" s="9" t="s">
        <v>224</v>
      </c>
      <c r="R99" s="25"/>
      <c r="S99" s="30" t="s">
        <v>213</v>
      </c>
    </row>
    <row r="100" spans="5:20" ht="60.75" customHeight="1">
      <c r="E100" s="25"/>
      <c r="F100" s="12" t="s">
        <v>27</v>
      </c>
      <c r="G100" s="29" t="s">
        <v>19</v>
      </c>
      <c r="H100" s="9" t="s">
        <v>115</v>
      </c>
      <c r="I100" s="18" t="s">
        <v>350</v>
      </c>
      <c r="J100" s="18" t="s">
        <v>223</v>
      </c>
      <c r="K100" s="18" t="s">
        <v>268</v>
      </c>
      <c r="L100" s="18" t="s">
        <v>352</v>
      </c>
      <c r="M100" s="33">
        <v>4.8499999999999996</v>
      </c>
      <c r="N100" s="9" t="s">
        <v>8</v>
      </c>
      <c r="O100" s="18" t="s">
        <v>477</v>
      </c>
      <c r="P100" s="18" t="s">
        <v>351</v>
      </c>
      <c r="Q100" s="9" t="s">
        <v>224</v>
      </c>
      <c r="R100" s="25"/>
      <c r="S100" s="30" t="s">
        <v>225</v>
      </c>
    </row>
    <row r="101" spans="5:20" ht="71.25" customHeight="1">
      <c r="E101" s="25"/>
      <c r="F101" s="12" t="s">
        <v>144</v>
      </c>
      <c r="G101" s="29" t="s">
        <v>19</v>
      </c>
      <c r="H101" s="9" t="s">
        <v>480</v>
      </c>
      <c r="I101" s="18" t="s">
        <v>268</v>
      </c>
      <c r="J101" s="18" t="s">
        <v>481</v>
      </c>
      <c r="K101" s="18" t="s">
        <v>268</v>
      </c>
      <c r="L101" s="18" t="s">
        <v>467</v>
      </c>
      <c r="M101" s="32" t="s">
        <v>119</v>
      </c>
      <c r="N101" s="22" t="s">
        <v>8</v>
      </c>
      <c r="O101" s="18" t="s">
        <v>482</v>
      </c>
      <c r="P101" s="18" t="s">
        <v>483</v>
      </c>
      <c r="Q101" s="9" t="s">
        <v>478</v>
      </c>
      <c r="R101" s="25"/>
      <c r="S101" s="30" t="s">
        <v>479</v>
      </c>
    </row>
    <row r="102" spans="5:20" ht="93" customHeight="1">
      <c r="E102" s="25"/>
      <c r="F102" s="12" t="s">
        <v>331</v>
      </c>
      <c r="G102" s="9" t="s">
        <v>330</v>
      </c>
      <c r="H102" s="9" t="s">
        <v>335</v>
      </c>
      <c r="I102" s="18" t="s">
        <v>332</v>
      </c>
      <c r="J102" s="18" t="s">
        <v>216</v>
      </c>
      <c r="K102" s="18" t="s">
        <v>268</v>
      </c>
      <c r="L102" s="18" t="s">
        <v>333</v>
      </c>
      <c r="M102" s="32" t="s">
        <v>119</v>
      </c>
      <c r="N102" s="9" t="s">
        <v>8</v>
      </c>
      <c r="O102" s="18" t="s">
        <v>336</v>
      </c>
      <c r="P102" s="18" t="s">
        <v>334</v>
      </c>
      <c r="Q102" s="9" t="s">
        <v>337</v>
      </c>
      <c r="R102" s="25"/>
      <c r="S102" s="30" t="s">
        <v>329</v>
      </c>
      <c r="T102" s="30" t="s">
        <v>338</v>
      </c>
    </row>
    <row r="103" spans="5:20" ht="60.75" customHeight="1">
      <c r="E103" s="25"/>
      <c r="F103" s="12" t="s">
        <v>35</v>
      </c>
      <c r="G103" s="29" t="s">
        <v>19</v>
      </c>
      <c r="H103" s="9" t="s">
        <v>491</v>
      </c>
      <c r="I103" s="18" t="s">
        <v>268</v>
      </c>
      <c r="J103" s="18" t="s">
        <v>492</v>
      </c>
      <c r="K103" s="18" t="s">
        <v>283</v>
      </c>
      <c r="L103" s="18" t="s">
        <v>38</v>
      </c>
      <c r="M103" s="32" t="s">
        <v>119</v>
      </c>
      <c r="N103" s="18" t="s">
        <v>268</v>
      </c>
      <c r="O103" s="18" t="s">
        <v>493</v>
      </c>
      <c r="P103" s="18" t="s">
        <v>275</v>
      </c>
      <c r="Q103" s="9" t="s">
        <v>227</v>
      </c>
      <c r="R103" s="25"/>
      <c r="S103" s="30" t="s">
        <v>490</v>
      </c>
    </row>
    <row r="104" spans="5:20" ht="60.75" customHeight="1">
      <c r="E104" s="25"/>
      <c r="F104" s="21" t="s">
        <v>0</v>
      </c>
      <c r="G104" s="9" t="s">
        <v>20</v>
      </c>
      <c r="H104" s="9" t="s">
        <v>176</v>
      </c>
      <c r="I104" s="18" t="s">
        <v>353</v>
      </c>
      <c r="J104" s="18" t="s">
        <v>268</v>
      </c>
      <c r="K104" s="18" t="s">
        <v>268</v>
      </c>
      <c r="L104" s="23" t="s">
        <v>367</v>
      </c>
      <c r="M104" s="32">
        <v>2.2999999999999998</v>
      </c>
      <c r="N104" s="9" t="s">
        <v>8</v>
      </c>
      <c r="O104" s="18" t="s">
        <v>356</v>
      </c>
      <c r="P104" s="18" t="s">
        <v>66</v>
      </c>
      <c r="Q104" s="9" t="s">
        <v>227</v>
      </c>
      <c r="R104" s="25"/>
      <c r="S104" s="30" t="s">
        <v>226</v>
      </c>
    </row>
    <row r="105" spans="5:20" ht="102.75" customHeight="1">
      <c r="E105" s="25"/>
      <c r="F105" s="31" t="s">
        <v>315</v>
      </c>
      <c r="G105" s="29" t="s">
        <v>19</v>
      </c>
      <c r="H105" s="9" t="s">
        <v>357</v>
      </c>
      <c r="I105" s="18" t="s">
        <v>358</v>
      </c>
      <c r="J105" s="18" t="s">
        <v>268</v>
      </c>
      <c r="K105" s="18" t="s">
        <v>268</v>
      </c>
      <c r="L105" s="18" t="s">
        <v>311</v>
      </c>
      <c r="M105" s="33">
        <f>457.4555433+299.9557383+694.906185+63.5939547+676.460748</f>
        <v>2192.3721692999998</v>
      </c>
      <c r="N105" s="9" t="s">
        <v>8</v>
      </c>
      <c r="O105" s="18" t="s">
        <v>372</v>
      </c>
      <c r="P105" s="18" t="s">
        <v>312</v>
      </c>
      <c r="Q105" s="9" t="s">
        <v>228</v>
      </c>
      <c r="R105" s="25"/>
      <c r="S105" s="30" t="s">
        <v>369</v>
      </c>
    </row>
    <row r="106" spans="5:20" ht="60.75" customHeight="1">
      <c r="E106" s="25"/>
      <c r="F106" s="31" t="s">
        <v>368</v>
      </c>
      <c r="G106" s="29" t="s">
        <v>19</v>
      </c>
      <c r="H106" s="9" t="s">
        <v>357</v>
      </c>
      <c r="I106" s="18" t="s">
        <v>358</v>
      </c>
      <c r="J106" s="18" t="s">
        <v>268</v>
      </c>
      <c r="K106" s="18" t="s">
        <v>268</v>
      </c>
      <c r="L106" s="18" t="s">
        <v>311</v>
      </c>
      <c r="M106" s="33">
        <v>2029.2</v>
      </c>
      <c r="N106" s="9" t="s">
        <v>8</v>
      </c>
      <c r="O106" s="18" t="s">
        <v>370</v>
      </c>
      <c r="P106" s="18" t="s">
        <v>312</v>
      </c>
      <c r="Q106" s="9" t="s">
        <v>228</v>
      </c>
      <c r="R106" s="25"/>
      <c r="S106" s="30" t="s">
        <v>369</v>
      </c>
    </row>
    <row r="107" spans="5:20" ht="60.75" customHeight="1">
      <c r="E107" s="25"/>
      <c r="F107" s="31" t="s">
        <v>315</v>
      </c>
      <c r="G107" s="9" t="s">
        <v>20</v>
      </c>
      <c r="H107" s="9" t="s">
        <v>232</v>
      </c>
      <c r="I107" s="18" t="s">
        <v>268</v>
      </c>
      <c r="J107" s="18" t="s">
        <v>268</v>
      </c>
      <c r="K107" s="18" t="s">
        <v>268</v>
      </c>
      <c r="L107" s="18" t="s">
        <v>311</v>
      </c>
      <c r="M107" s="32" t="s">
        <v>119</v>
      </c>
      <c r="N107" s="9" t="s">
        <v>8</v>
      </c>
      <c r="O107" s="18" t="s">
        <v>385</v>
      </c>
      <c r="P107" s="18" t="s">
        <v>312</v>
      </c>
      <c r="Q107" s="9" t="s">
        <v>233</v>
      </c>
      <c r="R107" s="25"/>
      <c r="S107" s="30" t="s">
        <v>231</v>
      </c>
    </row>
    <row r="108" spans="5:20" ht="40.5" customHeight="1">
      <c r="E108" s="25"/>
      <c r="F108" s="21" t="s">
        <v>234</v>
      </c>
      <c r="G108" s="29" t="s">
        <v>19</v>
      </c>
      <c r="H108" s="9" t="s">
        <v>210</v>
      </c>
      <c r="I108" s="18" t="s">
        <v>306</v>
      </c>
      <c r="J108" s="18" t="s">
        <v>230</v>
      </c>
      <c r="K108" s="18" t="s">
        <v>378</v>
      </c>
      <c r="L108" s="18" t="s">
        <v>311</v>
      </c>
      <c r="M108" s="32" t="s">
        <v>119</v>
      </c>
      <c r="N108" s="9" t="s">
        <v>8</v>
      </c>
      <c r="O108" s="18" t="s">
        <v>386</v>
      </c>
      <c r="P108" s="18" t="s">
        <v>312</v>
      </c>
      <c r="Q108" s="9" t="s">
        <v>235</v>
      </c>
      <c r="R108" s="25"/>
      <c r="S108" s="30" t="s">
        <v>236</v>
      </c>
    </row>
    <row r="109" spans="5:20" ht="60.75" customHeight="1">
      <c r="E109" s="25"/>
      <c r="F109" s="21" t="s">
        <v>234</v>
      </c>
      <c r="G109" s="29" t="s">
        <v>19</v>
      </c>
      <c r="H109" s="9" t="s">
        <v>58</v>
      </c>
      <c r="I109" s="18" t="s">
        <v>276</v>
      </c>
      <c r="J109" s="18" t="s">
        <v>238</v>
      </c>
      <c r="K109" s="18" t="s">
        <v>271</v>
      </c>
      <c r="L109" s="18" t="s">
        <v>389</v>
      </c>
      <c r="M109" s="32" t="s">
        <v>119</v>
      </c>
      <c r="N109" s="9" t="s">
        <v>8</v>
      </c>
      <c r="O109" s="18" t="s">
        <v>390</v>
      </c>
      <c r="P109" s="18" t="s">
        <v>388</v>
      </c>
      <c r="Q109" s="9" t="s">
        <v>237</v>
      </c>
      <c r="R109" s="25"/>
      <c r="S109" s="30" t="s">
        <v>239</v>
      </c>
    </row>
    <row r="110" spans="5:20" ht="60.75" customHeight="1">
      <c r="E110" s="25"/>
      <c r="F110" s="21" t="s">
        <v>27</v>
      </c>
      <c r="G110" s="29" t="s">
        <v>19</v>
      </c>
      <c r="H110" s="9" t="s">
        <v>240</v>
      </c>
      <c r="I110" s="18" t="s">
        <v>387</v>
      </c>
      <c r="J110" s="18" t="s">
        <v>391</v>
      </c>
      <c r="K110" s="18" t="s">
        <v>268</v>
      </c>
      <c r="L110" s="18" t="s">
        <v>392</v>
      </c>
      <c r="M110" s="32" t="s">
        <v>119</v>
      </c>
      <c r="N110" s="9" t="s">
        <v>8</v>
      </c>
      <c r="O110" s="18" t="s">
        <v>1075</v>
      </c>
      <c r="P110" s="18" t="s">
        <v>395</v>
      </c>
      <c r="Q110" s="9" t="s">
        <v>237</v>
      </c>
      <c r="R110" s="25"/>
      <c r="S110" s="30" t="s">
        <v>241</v>
      </c>
    </row>
    <row r="111" spans="5:20" ht="60.75" customHeight="1">
      <c r="E111" s="25"/>
      <c r="F111" s="31" t="s">
        <v>315</v>
      </c>
      <c r="G111" s="29" t="s">
        <v>19</v>
      </c>
      <c r="H111" s="9" t="s">
        <v>58</v>
      </c>
      <c r="I111" s="18" t="s">
        <v>276</v>
      </c>
      <c r="J111" s="18" t="s">
        <v>268</v>
      </c>
      <c r="K111" s="18" t="s">
        <v>268</v>
      </c>
      <c r="L111" s="18" t="s">
        <v>311</v>
      </c>
      <c r="M111" s="33">
        <f>1340+581.6490444+680</f>
        <v>2601.6490444000001</v>
      </c>
      <c r="N111" s="9" t="s">
        <v>8</v>
      </c>
      <c r="O111" s="18" t="s">
        <v>375</v>
      </c>
      <c r="P111" s="18" t="s">
        <v>312</v>
      </c>
      <c r="Q111" s="9" t="s">
        <v>237</v>
      </c>
      <c r="R111" s="25"/>
      <c r="S111" s="30" t="s">
        <v>374</v>
      </c>
    </row>
    <row r="112" spans="5:20" ht="48.75" customHeight="1">
      <c r="E112" s="25"/>
      <c r="F112" s="12" t="s">
        <v>27</v>
      </c>
      <c r="G112" s="29" t="s">
        <v>19</v>
      </c>
      <c r="H112" s="73" t="s">
        <v>663</v>
      </c>
      <c r="I112" s="18" t="s">
        <v>664</v>
      </c>
      <c r="J112" s="18" t="s">
        <v>665</v>
      </c>
      <c r="K112" s="18" t="s">
        <v>268</v>
      </c>
      <c r="L112" s="18" t="s">
        <v>666</v>
      </c>
      <c r="M112" s="32" t="s">
        <v>119</v>
      </c>
      <c r="N112" s="9" t="s">
        <v>8</v>
      </c>
      <c r="O112" s="18" t="s">
        <v>667</v>
      </c>
      <c r="P112" s="18" t="s">
        <v>395</v>
      </c>
      <c r="Q112" s="9" t="s">
        <v>625</v>
      </c>
      <c r="R112" s="25"/>
      <c r="S112" s="30" t="s">
        <v>623</v>
      </c>
    </row>
    <row r="113" spans="5:19" ht="60.75" customHeight="1">
      <c r="E113" s="25"/>
      <c r="F113" s="31" t="s">
        <v>315</v>
      </c>
      <c r="G113" s="29" t="s">
        <v>19</v>
      </c>
      <c r="H113" s="9" t="s">
        <v>229</v>
      </c>
      <c r="I113" s="18" t="s">
        <v>371</v>
      </c>
      <c r="J113" s="18" t="s">
        <v>268</v>
      </c>
      <c r="K113" s="18" t="s">
        <v>268</v>
      </c>
      <c r="L113" s="18" t="s">
        <v>311</v>
      </c>
      <c r="M113" s="33">
        <f>1552.169172+1010.830828</f>
        <v>2563</v>
      </c>
      <c r="N113" s="9" t="s">
        <v>8</v>
      </c>
      <c r="O113" s="18" t="s">
        <v>380</v>
      </c>
      <c r="P113" s="18" t="s">
        <v>312</v>
      </c>
      <c r="Q113" s="9" t="s">
        <v>245</v>
      </c>
      <c r="R113" s="25"/>
      <c r="S113" s="30" t="s">
        <v>373</v>
      </c>
    </row>
    <row r="114" spans="5:19" ht="111.75" customHeight="1">
      <c r="E114" s="25"/>
      <c r="F114" s="21" t="s">
        <v>221</v>
      </c>
      <c r="G114" s="9" t="s">
        <v>330</v>
      </c>
      <c r="H114" s="9" t="s">
        <v>349</v>
      </c>
      <c r="I114" s="18" t="s">
        <v>268</v>
      </c>
      <c r="J114" s="18" t="s">
        <v>268</v>
      </c>
      <c r="K114" s="18" t="s">
        <v>268</v>
      </c>
      <c r="L114" s="18" t="s">
        <v>348</v>
      </c>
      <c r="M114" s="32">
        <v>40.500999999999998</v>
      </c>
      <c r="N114" s="9" t="s">
        <v>8</v>
      </c>
      <c r="O114" s="18" t="s">
        <v>347</v>
      </c>
      <c r="P114" s="18" t="s">
        <v>334</v>
      </c>
      <c r="Q114" s="9" t="s">
        <v>245</v>
      </c>
      <c r="R114" s="25"/>
      <c r="S114" s="37" t="s">
        <v>346</v>
      </c>
    </row>
    <row r="115" spans="5:19" ht="70.5" customHeight="1">
      <c r="E115" s="25"/>
      <c r="F115" s="21" t="s">
        <v>242</v>
      </c>
      <c r="G115" s="29" t="s">
        <v>19</v>
      </c>
      <c r="H115" s="9" t="s">
        <v>243</v>
      </c>
      <c r="I115" s="18" t="s">
        <v>383</v>
      </c>
      <c r="J115" s="18" t="s">
        <v>268</v>
      </c>
      <c r="K115" s="18" t="s">
        <v>268</v>
      </c>
      <c r="L115" s="18" t="s">
        <v>382</v>
      </c>
      <c r="M115" s="33">
        <v>350</v>
      </c>
      <c r="N115" s="9" t="s">
        <v>8</v>
      </c>
      <c r="O115" s="18" t="s">
        <v>384</v>
      </c>
      <c r="P115" s="18" t="s">
        <v>381</v>
      </c>
      <c r="Q115" s="9" t="s">
        <v>245</v>
      </c>
      <c r="R115" s="25"/>
      <c r="S115" s="30" t="s">
        <v>244</v>
      </c>
    </row>
    <row r="116" spans="5:19" ht="60.75" customHeight="1">
      <c r="E116" s="25"/>
      <c r="F116" s="31" t="s">
        <v>315</v>
      </c>
      <c r="G116" s="29" t="s">
        <v>19</v>
      </c>
      <c r="H116" s="9" t="s">
        <v>230</v>
      </c>
      <c r="I116" s="18" t="s">
        <v>378</v>
      </c>
      <c r="J116" s="18" t="s">
        <v>268</v>
      </c>
      <c r="K116" s="18" t="s">
        <v>268</v>
      </c>
      <c r="L116" s="18" t="s">
        <v>311</v>
      </c>
      <c r="M116" s="33">
        <f>1621.150153+417.769847</f>
        <v>2038.92</v>
      </c>
      <c r="N116" s="9" t="s">
        <v>8</v>
      </c>
      <c r="O116" s="18" t="s">
        <v>379</v>
      </c>
      <c r="P116" s="18" t="s">
        <v>312</v>
      </c>
      <c r="Q116" s="9" t="s">
        <v>377</v>
      </c>
      <c r="R116" s="25"/>
      <c r="S116" s="30" t="s">
        <v>376</v>
      </c>
    </row>
    <row r="117" spans="5:19" ht="72.75" customHeight="1">
      <c r="E117" s="25"/>
      <c r="F117" s="21" t="s">
        <v>246</v>
      </c>
      <c r="G117" s="29" t="s">
        <v>19</v>
      </c>
      <c r="H117" s="9" t="s">
        <v>249</v>
      </c>
      <c r="I117" s="18" t="s">
        <v>394</v>
      </c>
      <c r="J117" s="18" t="s">
        <v>123</v>
      </c>
      <c r="K117" s="18" t="s">
        <v>268</v>
      </c>
      <c r="L117" s="18" t="s">
        <v>311</v>
      </c>
      <c r="M117" s="33">
        <v>140</v>
      </c>
      <c r="N117" s="9" t="s">
        <v>8</v>
      </c>
      <c r="O117" s="18" t="s">
        <v>448</v>
      </c>
      <c r="P117" s="18" t="s">
        <v>399</v>
      </c>
      <c r="Q117" s="9" t="s">
        <v>247</v>
      </c>
      <c r="R117" s="25"/>
      <c r="S117" s="30" t="s">
        <v>248</v>
      </c>
    </row>
    <row r="118" spans="5:19" ht="130.5" customHeight="1">
      <c r="E118" s="25"/>
      <c r="F118" s="21" t="s">
        <v>246</v>
      </c>
      <c r="G118" s="9" t="s">
        <v>330</v>
      </c>
      <c r="H118" s="9" t="s">
        <v>497</v>
      </c>
      <c r="I118" s="18" t="s">
        <v>268</v>
      </c>
      <c r="J118" s="18" t="s">
        <v>498</v>
      </c>
      <c r="K118" s="18" t="s">
        <v>268</v>
      </c>
      <c r="L118" s="18" t="s">
        <v>467</v>
      </c>
      <c r="M118" s="32">
        <v>518</v>
      </c>
      <c r="N118" s="18" t="s">
        <v>495</v>
      </c>
      <c r="O118" s="23" t="s">
        <v>496</v>
      </c>
      <c r="P118" s="18" t="s">
        <v>499</v>
      </c>
      <c r="Q118" s="9" t="s">
        <v>247</v>
      </c>
      <c r="R118" s="25"/>
      <c r="S118" s="30" t="s">
        <v>494</v>
      </c>
    </row>
    <row r="119" spans="5:19" ht="39" customHeight="1">
      <c r="E119" s="25"/>
      <c r="F119" s="21" t="s">
        <v>251</v>
      </c>
      <c r="G119" s="29" t="s">
        <v>19</v>
      </c>
      <c r="H119" s="22" t="s">
        <v>252</v>
      </c>
      <c r="I119" s="23" t="s">
        <v>268</v>
      </c>
      <c r="J119" s="23" t="s">
        <v>253</v>
      </c>
      <c r="K119" s="23" t="s">
        <v>268</v>
      </c>
      <c r="L119" s="23" t="s">
        <v>400</v>
      </c>
      <c r="M119" s="33">
        <v>7</v>
      </c>
      <c r="N119" s="9" t="s">
        <v>8</v>
      </c>
      <c r="O119" s="23" t="s">
        <v>402</v>
      </c>
      <c r="P119" s="18" t="s">
        <v>401</v>
      </c>
      <c r="Q119" s="9" t="s">
        <v>254</v>
      </c>
      <c r="R119" s="25"/>
      <c r="S119" s="30" t="s">
        <v>250</v>
      </c>
    </row>
    <row r="120" spans="5:19" ht="60.75" customHeight="1">
      <c r="E120" s="25"/>
      <c r="F120" s="21" t="s">
        <v>144</v>
      </c>
      <c r="G120" s="29" t="s">
        <v>19</v>
      </c>
      <c r="H120" s="22" t="s">
        <v>635</v>
      </c>
      <c r="I120" s="23" t="s">
        <v>636</v>
      </c>
      <c r="J120" s="23" t="s">
        <v>637</v>
      </c>
      <c r="K120" s="23" t="s">
        <v>638</v>
      </c>
      <c r="L120" s="23" t="s">
        <v>639</v>
      </c>
      <c r="M120" s="34" t="s">
        <v>119</v>
      </c>
      <c r="N120" s="9" t="s">
        <v>8</v>
      </c>
      <c r="O120" s="23" t="s">
        <v>640</v>
      </c>
      <c r="P120" s="18" t="s">
        <v>119</v>
      </c>
      <c r="Q120" s="9" t="s">
        <v>617</v>
      </c>
      <c r="R120" s="25"/>
      <c r="S120" s="30" t="s">
        <v>618</v>
      </c>
    </row>
    <row r="121" spans="5:19" ht="45.75" customHeight="1">
      <c r="E121" s="25"/>
      <c r="F121" s="21" t="s">
        <v>27</v>
      </c>
      <c r="G121" s="9" t="s">
        <v>20</v>
      </c>
      <c r="H121" s="22" t="s">
        <v>735</v>
      </c>
      <c r="I121" s="23" t="s">
        <v>268</v>
      </c>
      <c r="J121" s="23" t="s">
        <v>577</v>
      </c>
      <c r="K121" s="23" t="s">
        <v>268</v>
      </c>
      <c r="L121" s="23" t="s">
        <v>576</v>
      </c>
      <c r="M121" s="34" t="s">
        <v>119</v>
      </c>
      <c r="N121" s="9" t="s">
        <v>8</v>
      </c>
      <c r="O121" s="23" t="s">
        <v>848</v>
      </c>
      <c r="P121" s="18" t="s">
        <v>502</v>
      </c>
      <c r="Q121" s="9" t="s">
        <v>574</v>
      </c>
      <c r="R121" s="25"/>
      <c r="S121" s="30" t="s">
        <v>575</v>
      </c>
    </row>
    <row r="122" spans="5:19" ht="72.75" customHeight="1">
      <c r="E122" s="25"/>
      <c r="F122" s="21" t="s">
        <v>255</v>
      </c>
      <c r="G122" s="9" t="s">
        <v>20</v>
      </c>
      <c r="H122" s="9" t="s">
        <v>258</v>
      </c>
      <c r="I122" s="18" t="s">
        <v>404</v>
      </c>
      <c r="J122" s="18" t="s">
        <v>268</v>
      </c>
      <c r="K122" s="18" t="s">
        <v>268</v>
      </c>
      <c r="L122" s="18" t="s">
        <v>403</v>
      </c>
      <c r="M122" s="32">
        <v>43</v>
      </c>
      <c r="N122" s="9" t="s">
        <v>8</v>
      </c>
      <c r="O122" s="18" t="s">
        <v>405</v>
      </c>
      <c r="P122" s="18" t="s">
        <v>1082</v>
      </c>
      <c r="Q122" s="9" t="s">
        <v>256</v>
      </c>
      <c r="R122" s="25"/>
      <c r="S122" s="30" t="s">
        <v>257</v>
      </c>
    </row>
    <row r="123" spans="5:19" ht="90" customHeight="1">
      <c r="E123" s="25"/>
      <c r="F123" s="21" t="s">
        <v>246</v>
      </c>
      <c r="G123" s="9" t="s">
        <v>445</v>
      </c>
      <c r="H123" s="9" t="s">
        <v>461</v>
      </c>
      <c r="I123" s="18" t="s">
        <v>462</v>
      </c>
      <c r="J123" s="18" t="s">
        <v>464</v>
      </c>
      <c r="K123" s="18" t="s">
        <v>268</v>
      </c>
      <c r="L123" s="18" t="s">
        <v>463</v>
      </c>
      <c r="M123" s="32">
        <v>120</v>
      </c>
      <c r="N123" s="9" t="s">
        <v>108</v>
      </c>
      <c r="O123" s="18" t="s">
        <v>1076</v>
      </c>
      <c r="P123" s="18" t="s">
        <v>502</v>
      </c>
      <c r="Q123" s="9" t="s">
        <v>256</v>
      </c>
      <c r="R123" s="25"/>
      <c r="S123" s="30" t="s">
        <v>465</v>
      </c>
    </row>
    <row r="124" spans="5:19" ht="60.75" customHeight="1">
      <c r="E124" s="25"/>
      <c r="F124" s="21" t="s">
        <v>259</v>
      </c>
      <c r="G124" s="29" t="s">
        <v>19</v>
      </c>
      <c r="H124" s="9" t="s">
        <v>260</v>
      </c>
      <c r="I124" s="18" t="s">
        <v>268</v>
      </c>
      <c r="J124" s="18" t="s">
        <v>268</v>
      </c>
      <c r="K124" s="18" t="s">
        <v>268</v>
      </c>
      <c r="L124" s="18" t="s">
        <v>409</v>
      </c>
      <c r="M124" s="33">
        <v>400</v>
      </c>
      <c r="N124" s="9" t="s">
        <v>8</v>
      </c>
      <c r="O124" s="18" t="s">
        <v>411</v>
      </c>
      <c r="P124" s="18" t="s">
        <v>410</v>
      </c>
      <c r="Q124" s="9" t="s">
        <v>256</v>
      </c>
      <c r="R124" s="25"/>
      <c r="S124" s="30" t="s">
        <v>261</v>
      </c>
    </row>
    <row r="125" spans="5:19" ht="60.75" customHeight="1">
      <c r="E125" s="25"/>
      <c r="F125" s="12" t="s">
        <v>42</v>
      </c>
      <c r="G125" s="9" t="s">
        <v>20</v>
      </c>
      <c r="H125" s="9" t="s">
        <v>262</v>
      </c>
      <c r="I125" s="18" t="s">
        <v>406</v>
      </c>
      <c r="J125" s="18" t="s">
        <v>268</v>
      </c>
      <c r="K125" s="18" t="s">
        <v>268</v>
      </c>
      <c r="L125" s="18" t="s">
        <v>412</v>
      </c>
      <c r="M125" s="32">
        <v>0.44379999999999997</v>
      </c>
      <c r="N125" s="9" t="s">
        <v>8</v>
      </c>
      <c r="O125" s="18" t="s">
        <v>413</v>
      </c>
      <c r="P125" s="18" t="s">
        <v>47</v>
      </c>
      <c r="Q125" s="9" t="s">
        <v>256</v>
      </c>
      <c r="R125" s="25"/>
      <c r="S125" s="30" t="s">
        <v>263</v>
      </c>
    </row>
    <row r="126" spans="5:19" ht="60.75" customHeight="1">
      <c r="E126" s="25"/>
      <c r="F126" s="21" t="s">
        <v>27</v>
      </c>
      <c r="G126" s="29" t="s">
        <v>19</v>
      </c>
      <c r="H126" s="22" t="s">
        <v>572</v>
      </c>
      <c r="I126" s="23" t="s">
        <v>268</v>
      </c>
      <c r="J126" s="23" t="s">
        <v>573</v>
      </c>
      <c r="K126" s="23" t="s">
        <v>268</v>
      </c>
      <c r="L126" s="23" t="s">
        <v>382</v>
      </c>
      <c r="M126" s="34" t="s">
        <v>119</v>
      </c>
      <c r="N126" s="22" t="s">
        <v>8</v>
      </c>
      <c r="O126" s="23" t="s">
        <v>668</v>
      </c>
      <c r="P126" s="23" t="s">
        <v>468</v>
      </c>
      <c r="Q126" s="22" t="s">
        <v>571</v>
      </c>
      <c r="R126" s="25"/>
      <c r="S126" s="30" t="s">
        <v>570</v>
      </c>
    </row>
    <row r="127" spans="5:19" ht="93" customHeight="1">
      <c r="E127" s="25"/>
      <c r="F127" s="12" t="s">
        <v>27</v>
      </c>
      <c r="G127" s="29" t="s">
        <v>19</v>
      </c>
      <c r="H127" s="22" t="s">
        <v>849</v>
      </c>
      <c r="I127" s="23" t="s">
        <v>641</v>
      </c>
      <c r="J127" s="23" t="s">
        <v>642</v>
      </c>
      <c r="K127" s="23" t="s">
        <v>268</v>
      </c>
      <c r="L127" s="23" t="s">
        <v>583</v>
      </c>
      <c r="M127" s="34" t="s">
        <v>119</v>
      </c>
      <c r="N127" s="22" t="s">
        <v>268</v>
      </c>
      <c r="O127" s="23" t="s">
        <v>850</v>
      </c>
      <c r="P127" s="23" t="s">
        <v>468</v>
      </c>
      <c r="Q127" s="22" t="s">
        <v>582</v>
      </c>
      <c r="R127" s="25"/>
      <c r="S127" s="30" t="s">
        <v>581</v>
      </c>
    </row>
    <row r="128" spans="5:19" ht="60.75" customHeight="1">
      <c r="E128" s="25"/>
      <c r="F128" s="12" t="s">
        <v>144</v>
      </c>
      <c r="G128" s="9" t="s">
        <v>20</v>
      </c>
      <c r="H128" s="22" t="s">
        <v>643</v>
      </c>
      <c r="I128" s="23" t="s">
        <v>268</v>
      </c>
      <c r="J128" s="23" t="s">
        <v>644</v>
      </c>
      <c r="K128" s="23" t="s">
        <v>268</v>
      </c>
      <c r="L128" s="23" t="s">
        <v>487</v>
      </c>
      <c r="M128" s="34" t="s">
        <v>119</v>
      </c>
      <c r="N128" s="22" t="s">
        <v>8</v>
      </c>
      <c r="O128" s="23" t="s">
        <v>851</v>
      </c>
      <c r="P128" s="23" t="s">
        <v>119</v>
      </c>
      <c r="Q128" s="22" t="s">
        <v>585</v>
      </c>
      <c r="R128" s="25"/>
      <c r="S128" s="30" t="s">
        <v>584</v>
      </c>
    </row>
    <row r="129" spans="5:20" ht="60.75" customHeight="1">
      <c r="E129" s="25"/>
      <c r="F129" s="21" t="s">
        <v>11</v>
      </c>
      <c r="G129" s="9" t="s">
        <v>20</v>
      </c>
      <c r="H129" s="9" t="s">
        <v>408</v>
      </c>
      <c r="I129" s="18" t="s">
        <v>407</v>
      </c>
      <c r="J129" s="18" t="s">
        <v>268</v>
      </c>
      <c r="K129" s="18" t="s">
        <v>268</v>
      </c>
      <c r="L129" s="18" t="s">
        <v>414</v>
      </c>
      <c r="M129" s="32">
        <v>36.4</v>
      </c>
      <c r="N129" s="9" t="s">
        <v>8</v>
      </c>
      <c r="O129" s="18" t="s">
        <v>415</v>
      </c>
      <c r="P129" s="18" t="s">
        <v>66</v>
      </c>
      <c r="Q129" s="9" t="s">
        <v>264</v>
      </c>
      <c r="R129" s="25"/>
      <c r="S129" s="30" t="s">
        <v>265</v>
      </c>
    </row>
    <row r="130" spans="5:20" ht="52.5" customHeight="1">
      <c r="E130" s="25"/>
      <c r="F130" s="21" t="s">
        <v>164</v>
      </c>
      <c r="G130" s="9" t="s">
        <v>20</v>
      </c>
      <c r="H130" s="18" t="s">
        <v>268</v>
      </c>
      <c r="I130" s="18" t="s">
        <v>268</v>
      </c>
      <c r="J130" s="18" t="s">
        <v>543</v>
      </c>
      <c r="K130" s="18" t="s">
        <v>268</v>
      </c>
      <c r="L130" s="18" t="s">
        <v>544</v>
      </c>
      <c r="M130" s="32">
        <v>0.86</v>
      </c>
      <c r="N130" s="9" t="s">
        <v>8</v>
      </c>
      <c r="O130" s="18" t="s">
        <v>546</v>
      </c>
      <c r="P130" s="18" t="s">
        <v>66</v>
      </c>
      <c r="Q130" s="9" t="s">
        <v>569</v>
      </c>
      <c r="R130" s="25"/>
      <c r="S130" s="30" t="s">
        <v>545</v>
      </c>
    </row>
    <row r="131" spans="5:20" s="20" customFormat="1" ht="45" customHeight="1">
      <c r="E131" s="25"/>
      <c r="F131" s="21" t="s">
        <v>164</v>
      </c>
      <c r="G131" s="29" t="s">
        <v>19</v>
      </c>
      <c r="H131" s="22" t="s">
        <v>165</v>
      </c>
      <c r="I131" s="23" t="s">
        <v>199</v>
      </c>
      <c r="J131" s="23" t="s">
        <v>198</v>
      </c>
      <c r="K131" s="23"/>
      <c r="L131" s="23" t="s">
        <v>363</v>
      </c>
      <c r="M131" s="33">
        <v>0.4</v>
      </c>
      <c r="N131" s="22" t="s">
        <v>8</v>
      </c>
      <c r="O131" s="23" t="s">
        <v>529</v>
      </c>
      <c r="P131" s="23" t="s">
        <v>207</v>
      </c>
      <c r="Q131" s="22" t="s">
        <v>167</v>
      </c>
      <c r="R131" s="25"/>
      <c r="S131" s="19" t="s">
        <v>166</v>
      </c>
    </row>
    <row r="132" spans="5:20" s="20" customFormat="1" ht="71.25" customHeight="1">
      <c r="E132" s="25"/>
      <c r="F132" s="12" t="s">
        <v>42</v>
      </c>
      <c r="G132" s="9" t="s">
        <v>20</v>
      </c>
      <c r="H132" s="22" t="s">
        <v>168</v>
      </c>
      <c r="I132" s="23" t="s">
        <v>200</v>
      </c>
      <c r="J132" s="18" t="s">
        <v>268</v>
      </c>
      <c r="K132" s="18" t="s">
        <v>268</v>
      </c>
      <c r="L132" s="23" t="s">
        <v>364</v>
      </c>
      <c r="M132" s="34">
        <v>13.27</v>
      </c>
      <c r="N132" s="22" t="s">
        <v>8</v>
      </c>
      <c r="O132" s="23" t="s">
        <v>201</v>
      </c>
      <c r="P132" s="18" t="s">
        <v>47</v>
      </c>
      <c r="Q132" s="22" t="s">
        <v>170</v>
      </c>
      <c r="R132" s="25"/>
      <c r="S132" s="19" t="s">
        <v>169</v>
      </c>
    </row>
    <row r="133" spans="5:20" s="20" customFormat="1" ht="60.75" customHeight="1">
      <c r="E133" s="25"/>
      <c r="F133" s="12" t="s">
        <v>0</v>
      </c>
      <c r="G133" s="29" t="s">
        <v>19</v>
      </c>
      <c r="H133" s="22" t="s">
        <v>171</v>
      </c>
      <c r="I133" s="23" t="s">
        <v>202</v>
      </c>
      <c r="J133" s="18" t="s">
        <v>268</v>
      </c>
      <c r="K133" s="18" t="s">
        <v>268</v>
      </c>
      <c r="L133" s="23" t="s">
        <v>365</v>
      </c>
      <c r="M133" s="33">
        <v>5</v>
      </c>
      <c r="N133" s="22" t="s">
        <v>8</v>
      </c>
      <c r="O133" s="23" t="s">
        <v>203</v>
      </c>
      <c r="P133" s="18" t="s">
        <v>66</v>
      </c>
      <c r="Q133" s="22" t="s">
        <v>173</v>
      </c>
      <c r="R133" s="25"/>
      <c r="S133" s="19" t="s">
        <v>172</v>
      </c>
    </row>
    <row r="134" spans="5:20" ht="60.75" customHeight="1">
      <c r="E134" s="25"/>
      <c r="F134" s="21" t="s">
        <v>27</v>
      </c>
      <c r="G134" s="9" t="s">
        <v>20</v>
      </c>
      <c r="H134" s="9" t="s">
        <v>565</v>
      </c>
      <c r="I134" s="18" t="s">
        <v>268</v>
      </c>
      <c r="J134" s="18" t="s">
        <v>566</v>
      </c>
      <c r="K134" s="18" t="s">
        <v>268</v>
      </c>
      <c r="L134" s="23" t="s">
        <v>669</v>
      </c>
      <c r="M134" s="32">
        <v>400</v>
      </c>
      <c r="N134" s="22" t="s">
        <v>8</v>
      </c>
      <c r="O134" s="23" t="s">
        <v>852</v>
      </c>
      <c r="P134" s="23" t="s">
        <v>334</v>
      </c>
      <c r="Q134" s="22" t="s">
        <v>564</v>
      </c>
      <c r="R134" s="25"/>
      <c r="S134" s="30" t="s">
        <v>563</v>
      </c>
    </row>
    <row r="135" spans="5:20" ht="60.75" customHeight="1">
      <c r="E135" s="25"/>
      <c r="F135" s="21" t="s">
        <v>27</v>
      </c>
      <c r="G135" s="29" t="s">
        <v>19</v>
      </c>
      <c r="H135" s="9" t="s">
        <v>593</v>
      </c>
      <c r="I135" s="18" t="s">
        <v>670</v>
      </c>
      <c r="J135" s="18" t="s">
        <v>594</v>
      </c>
      <c r="K135" s="18" t="s">
        <v>268</v>
      </c>
      <c r="L135" s="23" t="s">
        <v>348</v>
      </c>
      <c r="M135" s="33">
        <v>0.86687999999999998</v>
      </c>
      <c r="N135" s="22" t="s">
        <v>8</v>
      </c>
      <c r="O135" s="23" t="s">
        <v>853</v>
      </c>
      <c r="P135" s="23" t="s">
        <v>502</v>
      </c>
      <c r="Q135" s="22" t="s">
        <v>592</v>
      </c>
      <c r="R135" s="25"/>
      <c r="S135" s="30" t="s">
        <v>591</v>
      </c>
    </row>
    <row r="136" spans="5:20" s="20" customFormat="1" ht="71.25" customHeight="1">
      <c r="E136" s="25"/>
      <c r="F136" s="21" t="s">
        <v>164</v>
      </c>
      <c r="G136" s="29" t="s">
        <v>19</v>
      </c>
      <c r="H136" s="18" t="s">
        <v>526</v>
      </c>
      <c r="I136" s="18" t="s">
        <v>268</v>
      </c>
      <c r="J136" s="18" t="s">
        <v>525</v>
      </c>
      <c r="K136" s="18" t="s">
        <v>268</v>
      </c>
      <c r="L136" s="23" t="s">
        <v>528</v>
      </c>
      <c r="M136" s="33">
        <v>0.4</v>
      </c>
      <c r="N136" s="22" t="s">
        <v>8</v>
      </c>
      <c r="O136" s="23" t="s">
        <v>527</v>
      </c>
      <c r="P136" s="18" t="s">
        <v>66</v>
      </c>
      <c r="Q136" s="22" t="s">
        <v>524</v>
      </c>
      <c r="R136" s="25"/>
      <c r="S136" s="19" t="s">
        <v>523</v>
      </c>
    </row>
    <row r="137" spans="5:20" s="20" customFormat="1" ht="41.25" customHeight="1">
      <c r="E137" s="25"/>
      <c r="F137" s="12" t="s">
        <v>11</v>
      </c>
      <c r="G137" s="29" t="s">
        <v>19</v>
      </c>
      <c r="H137" s="22" t="s">
        <v>204</v>
      </c>
      <c r="I137" s="18" t="s">
        <v>268</v>
      </c>
      <c r="J137" s="18" t="s">
        <v>268</v>
      </c>
      <c r="K137" s="18" t="s">
        <v>268</v>
      </c>
      <c r="L137" s="23" t="s">
        <v>366</v>
      </c>
      <c r="M137" s="33">
        <v>0.68</v>
      </c>
      <c r="N137" s="22" t="s">
        <v>8</v>
      </c>
      <c r="O137" s="23" t="s">
        <v>205</v>
      </c>
      <c r="P137" s="23" t="s">
        <v>207</v>
      </c>
      <c r="Q137" s="22" t="s">
        <v>175</v>
      </c>
      <c r="R137" s="25"/>
      <c r="S137" s="19" t="s">
        <v>174</v>
      </c>
    </row>
    <row r="138" spans="5:20" ht="60.75" customHeight="1">
      <c r="E138" s="25"/>
      <c r="F138" s="21" t="s">
        <v>671</v>
      </c>
      <c r="G138" s="22" t="s">
        <v>20</v>
      </c>
      <c r="H138" s="22" t="s">
        <v>854</v>
      </c>
      <c r="I138" s="23" t="s">
        <v>268</v>
      </c>
      <c r="J138" s="23" t="s">
        <v>597</v>
      </c>
      <c r="K138" s="23" t="s">
        <v>268</v>
      </c>
      <c r="L138" s="23" t="s">
        <v>307</v>
      </c>
      <c r="M138" s="34" t="s">
        <v>119</v>
      </c>
      <c r="N138" s="22" t="s">
        <v>8</v>
      </c>
      <c r="O138" s="23" t="s">
        <v>855</v>
      </c>
      <c r="P138" s="23" t="s">
        <v>207</v>
      </c>
      <c r="Q138" s="22" t="s">
        <v>595</v>
      </c>
      <c r="R138" s="25"/>
      <c r="S138" s="30" t="s">
        <v>596</v>
      </c>
    </row>
    <row r="139" spans="5:20" ht="118.5" customHeight="1">
      <c r="E139" s="25"/>
      <c r="F139" s="12" t="s">
        <v>164</v>
      </c>
      <c r="G139" s="18" t="s">
        <v>445</v>
      </c>
      <c r="H139" s="9" t="s">
        <v>606</v>
      </c>
      <c r="I139" s="9" t="s">
        <v>268</v>
      </c>
      <c r="J139" s="18" t="s">
        <v>605</v>
      </c>
      <c r="K139" s="18" t="s">
        <v>268</v>
      </c>
      <c r="L139" s="9" t="s">
        <v>311</v>
      </c>
      <c r="M139" s="32" t="s">
        <v>119</v>
      </c>
      <c r="N139" s="18" t="s">
        <v>8</v>
      </c>
      <c r="O139" s="18" t="s">
        <v>857</v>
      </c>
      <c r="P139" s="18" t="s">
        <v>716</v>
      </c>
      <c r="Q139" s="18" t="s">
        <v>604</v>
      </c>
      <c r="R139" s="25"/>
      <c r="S139" s="30" t="s">
        <v>603</v>
      </c>
    </row>
    <row r="140" spans="5:20" ht="60.75" customHeight="1">
      <c r="E140" s="25"/>
      <c r="F140" s="12" t="s">
        <v>27</v>
      </c>
      <c r="G140" s="9" t="s">
        <v>20</v>
      </c>
      <c r="H140" s="9" t="s">
        <v>599</v>
      </c>
      <c r="I140" s="18" t="s">
        <v>318</v>
      </c>
      <c r="J140" s="18" t="s">
        <v>600</v>
      </c>
      <c r="K140" s="18" t="s">
        <v>268</v>
      </c>
      <c r="L140" s="22" t="s">
        <v>311</v>
      </c>
      <c r="M140" s="32">
        <v>9.49</v>
      </c>
      <c r="N140" s="9" t="s">
        <v>601</v>
      </c>
      <c r="O140" s="18" t="s">
        <v>858</v>
      </c>
      <c r="P140" s="18" t="s">
        <v>119</v>
      </c>
      <c r="Q140" s="9" t="s">
        <v>602</v>
      </c>
      <c r="R140" s="25"/>
      <c r="S140" s="30" t="s">
        <v>598</v>
      </c>
    </row>
    <row r="141" spans="5:20" ht="60.75" customHeight="1">
      <c r="E141" s="25"/>
      <c r="F141" s="12" t="s">
        <v>860</v>
      </c>
      <c r="G141" s="9" t="s">
        <v>20</v>
      </c>
      <c r="H141" s="9" t="s">
        <v>268</v>
      </c>
      <c r="I141" s="18" t="s">
        <v>268</v>
      </c>
      <c r="J141" s="18" t="s">
        <v>609</v>
      </c>
      <c r="K141" s="18" t="s">
        <v>268</v>
      </c>
      <c r="L141" s="22" t="s">
        <v>590</v>
      </c>
      <c r="M141" s="32" t="s">
        <v>119</v>
      </c>
      <c r="N141" s="9" t="s">
        <v>108</v>
      </c>
      <c r="O141" s="18" t="s">
        <v>859</v>
      </c>
      <c r="P141" s="18" t="s">
        <v>207</v>
      </c>
      <c r="Q141" s="9" t="s">
        <v>607</v>
      </c>
      <c r="R141" s="25"/>
      <c r="S141" s="30" t="s">
        <v>608</v>
      </c>
    </row>
    <row r="142" spans="5:20" s="20" customFormat="1" ht="60.75" customHeight="1">
      <c r="E142" s="25"/>
      <c r="F142" s="12" t="s">
        <v>42</v>
      </c>
      <c r="G142" s="9" t="s">
        <v>20</v>
      </c>
      <c r="H142" s="22" t="s">
        <v>186</v>
      </c>
      <c r="I142" s="23" t="s">
        <v>429</v>
      </c>
      <c r="J142" s="18" t="s">
        <v>268</v>
      </c>
      <c r="K142" s="18" t="s">
        <v>268</v>
      </c>
      <c r="L142" s="23" t="s">
        <v>25</v>
      </c>
      <c r="M142" s="34">
        <v>0.45</v>
      </c>
      <c r="N142" s="9" t="s">
        <v>8</v>
      </c>
      <c r="O142" s="23" t="s">
        <v>431</v>
      </c>
      <c r="P142" s="18" t="s">
        <v>47</v>
      </c>
      <c r="Q142" s="22" t="s">
        <v>430</v>
      </c>
      <c r="R142" s="25"/>
      <c r="S142" s="19" t="s">
        <v>187</v>
      </c>
      <c r="T142" s="30" t="s">
        <v>428</v>
      </c>
    </row>
    <row r="143" spans="5:20" ht="60.75" customHeight="1">
      <c r="E143" s="25"/>
      <c r="F143" s="12" t="s">
        <v>27</v>
      </c>
      <c r="G143" s="29" t="s">
        <v>19</v>
      </c>
      <c r="H143" s="9" t="s">
        <v>613</v>
      </c>
      <c r="I143" s="18" t="s">
        <v>268</v>
      </c>
      <c r="J143" s="18" t="s">
        <v>862</v>
      </c>
      <c r="K143" s="18" t="s">
        <v>268</v>
      </c>
      <c r="L143" s="22" t="s">
        <v>63</v>
      </c>
      <c r="M143" s="33">
        <v>3.6</v>
      </c>
      <c r="N143" s="9" t="s">
        <v>612</v>
      </c>
      <c r="O143" s="18" t="s">
        <v>1077</v>
      </c>
      <c r="P143" s="18" t="s">
        <v>468</v>
      </c>
      <c r="Q143" s="9" t="s">
        <v>611</v>
      </c>
      <c r="R143" s="25"/>
      <c r="S143" s="30" t="s">
        <v>610</v>
      </c>
    </row>
    <row r="144" spans="5:20" s="20" customFormat="1" ht="60.75" customHeight="1">
      <c r="E144" s="25"/>
      <c r="F144" s="12" t="s">
        <v>42</v>
      </c>
      <c r="G144" s="9" t="s">
        <v>20</v>
      </c>
      <c r="H144" s="22" t="s">
        <v>176</v>
      </c>
      <c r="I144" s="18" t="s">
        <v>353</v>
      </c>
      <c r="J144" s="18" t="s">
        <v>268</v>
      </c>
      <c r="K144" s="18" t="s">
        <v>268</v>
      </c>
      <c r="L144" s="23" t="s">
        <v>367</v>
      </c>
      <c r="M144" s="34">
        <v>1.05</v>
      </c>
      <c r="N144" s="22" t="s">
        <v>8</v>
      </c>
      <c r="O144" s="23" t="s">
        <v>206</v>
      </c>
      <c r="P144" s="18" t="s">
        <v>47</v>
      </c>
      <c r="Q144" s="22" t="s">
        <v>178</v>
      </c>
      <c r="R144" s="25"/>
      <c r="S144" s="19" t="s">
        <v>177</v>
      </c>
    </row>
    <row r="145" spans="5:20" s="20" customFormat="1" ht="60.75" customHeight="1">
      <c r="E145" s="25"/>
      <c r="F145" s="12" t="s">
        <v>144</v>
      </c>
      <c r="G145" s="9" t="s">
        <v>20</v>
      </c>
      <c r="H145" s="22" t="s">
        <v>419</v>
      </c>
      <c r="I145" s="18" t="s">
        <v>268</v>
      </c>
      <c r="J145" s="23" t="s">
        <v>416</v>
      </c>
      <c r="K145" s="18" t="s">
        <v>268</v>
      </c>
      <c r="L145" s="23" t="s">
        <v>417</v>
      </c>
      <c r="M145" s="32" t="s">
        <v>119</v>
      </c>
      <c r="N145" s="9" t="s">
        <v>8</v>
      </c>
      <c r="O145" s="23" t="s">
        <v>420</v>
      </c>
      <c r="P145" s="23" t="s">
        <v>418</v>
      </c>
      <c r="Q145" s="22" t="s">
        <v>180</v>
      </c>
      <c r="R145" s="25"/>
      <c r="S145" s="19" t="s">
        <v>179</v>
      </c>
    </row>
    <row r="146" spans="5:20" s="20" customFormat="1" ht="60.75" customHeight="1">
      <c r="E146" s="25"/>
      <c r="F146" s="12" t="s">
        <v>11</v>
      </c>
      <c r="G146" s="9" t="s">
        <v>20</v>
      </c>
      <c r="H146" s="22" t="s">
        <v>181</v>
      </c>
      <c r="I146" s="23" t="s">
        <v>519</v>
      </c>
      <c r="J146" s="18" t="s">
        <v>268</v>
      </c>
      <c r="K146" s="18" t="s">
        <v>268</v>
      </c>
      <c r="L146" s="23" t="s">
        <v>421</v>
      </c>
      <c r="M146" s="34">
        <v>25.5</v>
      </c>
      <c r="N146" s="9" t="s">
        <v>8</v>
      </c>
      <c r="O146" s="18" t="s">
        <v>424</v>
      </c>
      <c r="P146" s="18" t="s">
        <v>66</v>
      </c>
      <c r="Q146" s="22" t="s">
        <v>182</v>
      </c>
      <c r="R146" s="25"/>
      <c r="S146" s="19" t="s">
        <v>183</v>
      </c>
    </row>
    <row r="147" spans="5:20" s="20" customFormat="1" ht="93.75" customHeight="1">
      <c r="E147" s="25"/>
      <c r="F147" s="12" t="s">
        <v>518</v>
      </c>
      <c r="G147" s="29" t="s">
        <v>19</v>
      </c>
      <c r="H147" s="22" t="s">
        <v>521</v>
      </c>
      <c r="I147" s="18" t="s">
        <v>268</v>
      </c>
      <c r="J147" s="18" t="s">
        <v>520</v>
      </c>
      <c r="K147" s="18" t="s">
        <v>268</v>
      </c>
      <c r="L147" s="23" t="s">
        <v>522</v>
      </c>
      <c r="M147" s="33">
        <v>7.2</v>
      </c>
      <c r="N147" s="9" t="s">
        <v>8</v>
      </c>
      <c r="O147" s="18" t="s">
        <v>1078</v>
      </c>
      <c r="P147" s="18" t="s">
        <v>66</v>
      </c>
      <c r="Q147" s="22" t="s">
        <v>182</v>
      </c>
      <c r="R147" s="25"/>
      <c r="S147" s="19" t="s">
        <v>517</v>
      </c>
    </row>
    <row r="148" spans="5:20" s="20" customFormat="1" ht="60.75" customHeight="1">
      <c r="E148" s="25"/>
      <c r="F148" s="12" t="s">
        <v>0</v>
      </c>
      <c r="G148" s="9" t="s">
        <v>20</v>
      </c>
      <c r="H148" s="22" t="s">
        <v>425</v>
      </c>
      <c r="I148" s="18" t="s">
        <v>268</v>
      </c>
      <c r="J148" s="18" t="s">
        <v>268</v>
      </c>
      <c r="K148" s="18" t="s">
        <v>268</v>
      </c>
      <c r="L148" s="23" t="s">
        <v>467</v>
      </c>
      <c r="M148" s="34">
        <v>25</v>
      </c>
      <c r="N148" s="9" t="s">
        <v>8</v>
      </c>
      <c r="O148" s="23" t="s">
        <v>427</v>
      </c>
      <c r="P148" s="18" t="s">
        <v>426</v>
      </c>
      <c r="Q148" s="22" t="s">
        <v>184</v>
      </c>
      <c r="R148" s="25"/>
      <c r="S148" s="19" t="s">
        <v>185</v>
      </c>
    </row>
    <row r="149" spans="5:20" s="20" customFormat="1" ht="60.75" customHeight="1">
      <c r="E149" s="25"/>
      <c r="F149" s="12" t="s">
        <v>503</v>
      </c>
      <c r="G149" s="29" t="s">
        <v>19</v>
      </c>
      <c r="H149" s="22" t="s">
        <v>513</v>
      </c>
      <c r="I149" s="18" t="s">
        <v>268</v>
      </c>
      <c r="J149" s="18" t="s">
        <v>514</v>
      </c>
      <c r="K149" s="18" t="s">
        <v>268</v>
      </c>
      <c r="L149" s="23" t="s">
        <v>467</v>
      </c>
      <c r="M149" s="32" t="s">
        <v>119</v>
      </c>
      <c r="N149" s="9" t="s">
        <v>8</v>
      </c>
      <c r="O149" s="23" t="s">
        <v>516</v>
      </c>
      <c r="P149" s="23" t="s">
        <v>433</v>
      </c>
      <c r="Q149" s="22" t="s">
        <v>515</v>
      </c>
      <c r="R149" s="25"/>
      <c r="S149" s="19" t="s">
        <v>512</v>
      </c>
    </row>
    <row r="150" spans="5:20" s="20" customFormat="1" ht="69.75" customHeight="1">
      <c r="E150" s="25"/>
      <c r="F150" s="12" t="s">
        <v>27</v>
      </c>
      <c r="G150" s="9" t="s">
        <v>20</v>
      </c>
      <c r="H150" s="22" t="s">
        <v>435</v>
      </c>
      <c r="I150" s="18" t="s">
        <v>268</v>
      </c>
      <c r="J150" s="18" t="s">
        <v>188</v>
      </c>
      <c r="K150" s="18" t="s">
        <v>268</v>
      </c>
      <c r="L150" s="23" t="s">
        <v>432</v>
      </c>
      <c r="M150" s="44">
        <v>200</v>
      </c>
      <c r="N150" s="9" t="s">
        <v>8</v>
      </c>
      <c r="O150" s="23" t="s">
        <v>436</v>
      </c>
      <c r="P150" s="23" t="s">
        <v>433</v>
      </c>
      <c r="Q150" s="22" t="s">
        <v>190</v>
      </c>
      <c r="R150" s="25"/>
      <c r="S150" s="19" t="s">
        <v>189</v>
      </c>
      <c r="T150" s="30" t="s">
        <v>434</v>
      </c>
    </row>
    <row r="151" spans="5:20" s="20" customFormat="1" ht="60.75" customHeight="1">
      <c r="E151" s="25"/>
      <c r="F151" s="12" t="s">
        <v>0</v>
      </c>
      <c r="G151" s="29" t="s">
        <v>19</v>
      </c>
      <c r="H151" s="22" t="s">
        <v>191</v>
      </c>
      <c r="I151" s="23" t="s">
        <v>437</v>
      </c>
      <c r="J151" s="18" t="s">
        <v>268</v>
      </c>
      <c r="K151" s="18" t="s">
        <v>268</v>
      </c>
      <c r="L151" s="23" t="s">
        <v>438</v>
      </c>
      <c r="M151" s="33">
        <v>5</v>
      </c>
      <c r="N151" s="9" t="s">
        <v>8</v>
      </c>
      <c r="O151" s="23" t="s">
        <v>439</v>
      </c>
      <c r="P151" s="18" t="s">
        <v>426</v>
      </c>
      <c r="Q151" s="22" t="s">
        <v>192</v>
      </c>
      <c r="R151" s="25"/>
      <c r="S151" s="19" t="s">
        <v>193</v>
      </c>
    </row>
    <row r="152" spans="5:20" s="20" customFormat="1" ht="60.75" customHeight="1">
      <c r="E152" s="25"/>
      <c r="F152" s="12" t="s">
        <v>0</v>
      </c>
      <c r="G152" s="29" t="s">
        <v>19</v>
      </c>
      <c r="H152" s="22" t="s">
        <v>194</v>
      </c>
      <c r="I152" s="23" t="s">
        <v>440</v>
      </c>
      <c r="J152" s="18" t="s">
        <v>268</v>
      </c>
      <c r="K152" s="18" t="s">
        <v>268</v>
      </c>
      <c r="L152" s="23" t="s">
        <v>441</v>
      </c>
      <c r="M152" s="33">
        <v>13</v>
      </c>
      <c r="N152" s="9" t="s">
        <v>8</v>
      </c>
      <c r="O152" s="23" t="s">
        <v>442</v>
      </c>
      <c r="P152" s="18" t="s">
        <v>426</v>
      </c>
      <c r="Q152" s="22" t="s">
        <v>195</v>
      </c>
      <c r="R152" s="25"/>
      <c r="S152" s="19" t="s">
        <v>196</v>
      </c>
    </row>
    <row r="153" spans="5:20" ht="60.75" customHeight="1">
      <c r="E153" s="25"/>
      <c r="F153" s="12" t="s">
        <v>443</v>
      </c>
      <c r="G153" s="9" t="s">
        <v>445</v>
      </c>
      <c r="H153" s="9" t="s">
        <v>446</v>
      </c>
      <c r="I153" s="18" t="s">
        <v>268</v>
      </c>
      <c r="J153" s="18" t="s">
        <v>161</v>
      </c>
      <c r="K153" s="18" t="s">
        <v>268</v>
      </c>
      <c r="L153" s="18" t="s">
        <v>444</v>
      </c>
      <c r="M153" s="32">
        <v>200</v>
      </c>
      <c r="N153" s="9" t="s">
        <v>8</v>
      </c>
      <c r="O153" s="23" t="s">
        <v>447</v>
      </c>
      <c r="P153" s="18" t="s">
        <v>537</v>
      </c>
      <c r="Q153" s="9" t="s">
        <v>163</v>
      </c>
      <c r="R153" s="25"/>
      <c r="S153" s="19" t="s">
        <v>162</v>
      </c>
    </row>
    <row r="154" spans="5:20" ht="60.75" customHeight="1">
      <c r="E154" s="25"/>
      <c r="F154" s="12" t="s">
        <v>121</v>
      </c>
      <c r="G154" s="29" t="s">
        <v>19</v>
      </c>
      <c r="H154" s="9" t="s">
        <v>122</v>
      </c>
      <c r="I154" s="18" t="s">
        <v>268</v>
      </c>
      <c r="J154" s="18" t="s">
        <v>123</v>
      </c>
      <c r="K154" s="18" t="s">
        <v>268</v>
      </c>
      <c r="L154" s="18" t="s">
        <v>124</v>
      </c>
      <c r="M154" s="33">
        <v>150</v>
      </c>
      <c r="N154" s="9" t="s">
        <v>8</v>
      </c>
      <c r="O154" s="23" t="s">
        <v>449</v>
      </c>
      <c r="P154" s="18" t="s">
        <v>119</v>
      </c>
      <c r="Q154" s="9" t="s">
        <v>120</v>
      </c>
      <c r="R154" s="25"/>
      <c r="S154" s="19" t="s">
        <v>125</v>
      </c>
    </row>
    <row r="155" spans="5:20" ht="60.75" customHeight="1">
      <c r="E155" s="25"/>
      <c r="F155" s="12" t="s">
        <v>126</v>
      </c>
      <c r="G155" s="29" t="s">
        <v>19</v>
      </c>
      <c r="H155" s="9" t="s">
        <v>127</v>
      </c>
      <c r="I155" s="18" t="s">
        <v>268</v>
      </c>
      <c r="J155" s="45" t="s">
        <v>128</v>
      </c>
      <c r="K155" s="18" t="s">
        <v>450</v>
      </c>
      <c r="L155" s="18" t="s">
        <v>129</v>
      </c>
      <c r="M155" s="32" t="s">
        <v>119</v>
      </c>
      <c r="N155" s="9" t="s">
        <v>8</v>
      </c>
      <c r="O155" s="23" t="s">
        <v>451</v>
      </c>
      <c r="P155" s="18" t="s">
        <v>119</v>
      </c>
      <c r="Q155" s="9" t="s">
        <v>130</v>
      </c>
      <c r="R155" s="25"/>
      <c r="S155" s="19" t="s">
        <v>131</v>
      </c>
    </row>
    <row r="156" spans="5:20" ht="60.75" customHeight="1">
      <c r="E156" s="25"/>
      <c r="F156" s="12" t="s">
        <v>518</v>
      </c>
      <c r="G156" s="29" t="s">
        <v>19</v>
      </c>
      <c r="H156" s="9" t="s">
        <v>535</v>
      </c>
      <c r="I156" s="18" t="s">
        <v>268</v>
      </c>
      <c r="J156" s="45" t="s">
        <v>534</v>
      </c>
      <c r="K156" s="18" t="s">
        <v>268</v>
      </c>
      <c r="L156" s="18" t="s">
        <v>536</v>
      </c>
      <c r="M156" s="33">
        <v>1</v>
      </c>
      <c r="N156" s="9" t="s">
        <v>8</v>
      </c>
      <c r="O156" s="23" t="s">
        <v>856</v>
      </c>
      <c r="P156" s="18" t="s">
        <v>537</v>
      </c>
      <c r="Q156" s="9" t="s">
        <v>533</v>
      </c>
      <c r="R156" s="25"/>
      <c r="S156" s="19" t="s">
        <v>532</v>
      </c>
    </row>
    <row r="157" spans="5:20" ht="60.75" customHeight="1">
      <c r="E157" s="25"/>
      <c r="F157" s="12" t="s">
        <v>42</v>
      </c>
      <c r="G157" s="9" t="s">
        <v>20</v>
      </c>
      <c r="H157" s="9" t="s">
        <v>132</v>
      </c>
      <c r="I157" s="18" t="s">
        <v>453</v>
      </c>
      <c r="J157" s="18" t="s">
        <v>268</v>
      </c>
      <c r="K157" s="18" t="s">
        <v>268</v>
      </c>
      <c r="L157" s="18" t="s">
        <v>133</v>
      </c>
      <c r="M157" s="32" t="s">
        <v>135</v>
      </c>
      <c r="N157" s="9" t="s">
        <v>8</v>
      </c>
      <c r="O157" s="23" t="s">
        <v>452</v>
      </c>
      <c r="P157" s="18" t="s">
        <v>47</v>
      </c>
      <c r="Q157" s="9" t="s">
        <v>136</v>
      </c>
      <c r="R157" s="25"/>
      <c r="S157" s="19" t="s">
        <v>134</v>
      </c>
    </row>
    <row r="158" spans="5:20" ht="60.75" customHeight="1">
      <c r="E158" s="25"/>
      <c r="F158" s="12" t="s">
        <v>138</v>
      </c>
      <c r="G158" s="29" t="s">
        <v>19</v>
      </c>
      <c r="H158" s="9" t="s">
        <v>139</v>
      </c>
      <c r="I158" s="18" t="s">
        <v>268</v>
      </c>
      <c r="J158" s="18" t="s">
        <v>140</v>
      </c>
      <c r="K158" s="18" t="s">
        <v>454</v>
      </c>
      <c r="L158" s="18" t="s">
        <v>141</v>
      </c>
      <c r="M158" s="32" t="s">
        <v>119</v>
      </c>
      <c r="N158" s="9" t="s">
        <v>8</v>
      </c>
      <c r="O158" s="23" t="s">
        <v>455</v>
      </c>
      <c r="P158" s="18" t="s">
        <v>143</v>
      </c>
      <c r="Q158" s="9" t="s">
        <v>142</v>
      </c>
      <c r="R158" s="25"/>
      <c r="S158" s="19" t="s">
        <v>137</v>
      </c>
    </row>
    <row r="159" spans="5:20" ht="85.5" customHeight="1">
      <c r="E159" s="25"/>
      <c r="F159" s="12" t="s">
        <v>27</v>
      </c>
      <c r="G159" s="29" t="s">
        <v>19</v>
      </c>
      <c r="H159" s="9" t="s">
        <v>802</v>
      </c>
      <c r="I159" s="18" t="s">
        <v>268</v>
      </c>
      <c r="J159" s="18" t="s">
        <v>616</v>
      </c>
      <c r="K159" s="18" t="s">
        <v>268</v>
      </c>
      <c r="L159" s="22" t="s">
        <v>68</v>
      </c>
      <c r="M159" s="32" t="s">
        <v>119</v>
      </c>
      <c r="N159" s="9" t="s">
        <v>8</v>
      </c>
      <c r="O159" s="18" t="s">
        <v>861</v>
      </c>
      <c r="P159" s="18" t="s">
        <v>468</v>
      </c>
      <c r="Q159" s="9" t="s">
        <v>614</v>
      </c>
      <c r="R159" s="25"/>
      <c r="S159" s="30" t="s">
        <v>615</v>
      </c>
    </row>
    <row r="160" spans="5:20" ht="60.75" customHeight="1">
      <c r="E160" s="25"/>
      <c r="F160" s="12" t="s">
        <v>144</v>
      </c>
      <c r="G160" s="29" t="s">
        <v>19</v>
      </c>
      <c r="H160" s="9" t="s">
        <v>456</v>
      </c>
      <c r="I160" s="18" t="s">
        <v>268</v>
      </c>
      <c r="J160" s="18" t="s">
        <v>460</v>
      </c>
      <c r="K160" s="18" t="s">
        <v>268</v>
      </c>
      <c r="L160" s="18" t="s">
        <v>457</v>
      </c>
      <c r="M160" s="32" t="s">
        <v>119</v>
      </c>
      <c r="N160" s="9" t="s">
        <v>8</v>
      </c>
      <c r="O160" s="23" t="s">
        <v>458</v>
      </c>
      <c r="P160" s="18" t="s">
        <v>459</v>
      </c>
      <c r="Q160" s="9" t="s">
        <v>614</v>
      </c>
      <c r="R160" s="25"/>
      <c r="S160" s="19" t="s">
        <v>145</v>
      </c>
    </row>
    <row r="161" spans="5:19" ht="83.25" customHeight="1">
      <c r="E161" s="25"/>
      <c r="F161" s="21" t="s">
        <v>503</v>
      </c>
      <c r="G161" s="29" t="s">
        <v>19</v>
      </c>
      <c r="H161" s="9" t="s">
        <v>510</v>
      </c>
      <c r="I161" s="18" t="s">
        <v>268</v>
      </c>
      <c r="J161" s="18" t="s">
        <v>511</v>
      </c>
      <c r="K161" s="18" t="s">
        <v>268</v>
      </c>
      <c r="L161" s="18" t="s">
        <v>343</v>
      </c>
      <c r="M161" s="33">
        <v>3</v>
      </c>
      <c r="N161" s="9" t="s">
        <v>8</v>
      </c>
      <c r="O161" s="18" t="s">
        <v>509</v>
      </c>
      <c r="P161" s="18" t="s">
        <v>502</v>
      </c>
      <c r="Q161" s="9" t="s">
        <v>96</v>
      </c>
      <c r="R161" s="25"/>
      <c r="S161" s="30" t="s">
        <v>508</v>
      </c>
    </row>
    <row r="162" spans="5:19" ht="53.25" customHeight="1">
      <c r="E162" s="25"/>
      <c r="F162" s="12" t="s">
        <v>42</v>
      </c>
      <c r="G162" s="9" t="s">
        <v>20</v>
      </c>
      <c r="H162" s="9" t="s">
        <v>95</v>
      </c>
      <c r="I162" s="18" t="s">
        <v>305</v>
      </c>
      <c r="J162" s="18" t="s">
        <v>268</v>
      </c>
      <c r="K162" s="18" t="s">
        <v>268</v>
      </c>
      <c r="L162" s="18" t="s">
        <v>359</v>
      </c>
      <c r="M162" s="32">
        <v>9.8379999999999992</v>
      </c>
      <c r="N162" s="9" t="s">
        <v>8</v>
      </c>
      <c r="O162" s="18" t="s">
        <v>97</v>
      </c>
      <c r="P162" s="18" t="s">
        <v>47</v>
      </c>
      <c r="Q162" s="9" t="s">
        <v>96</v>
      </c>
      <c r="R162" s="25"/>
    </row>
    <row r="163" spans="5:19" ht="48.75" customHeight="1">
      <c r="E163" s="25"/>
      <c r="F163" s="12" t="s">
        <v>98</v>
      </c>
      <c r="G163" s="9" t="s">
        <v>99</v>
      </c>
      <c r="H163" s="9" t="s">
        <v>100</v>
      </c>
      <c r="I163" s="18" t="s">
        <v>268</v>
      </c>
      <c r="J163" s="18" t="s">
        <v>268</v>
      </c>
      <c r="K163" s="18" t="s">
        <v>268</v>
      </c>
      <c r="L163" s="18" t="s">
        <v>360</v>
      </c>
      <c r="M163" s="32">
        <v>10</v>
      </c>
      <c r="N163" s="9" t="s">
        <v>8</v>
      </c>
      <c r="O163" s="18" t="s">
        <v>101</v>
      </c>
      <c r="P163" s="18" t="s">
        <v>102</v>
      </c>
      <c r="Q163" s="9" t="s">
        <v>103</v>
      </c>
      <c r="R163" s="25"/>
    </row>
    <row r="164" spans="5:19" ht="115.5" customHeight="1">
      <c r="E164" s="25"/>
      <c r="F164" s="12" t="s">
        <v>331</v>
      </c>
      <c r="G164" s="29" t="s">
        <v>19</v>
      </c>
      <c r="H164" s="18" t="s">
        <v>778</v>
      </c>
      <c r="I164" s="18" t="s">
        <v>268</v>
      </c>
      <c r="J164" s="18" t="s">
        <v>779</v>
      </c>
      <c r="K164" s="18" t="s">
        <v>268</v>
      </c>
      <c r="L164" s="18" t="s">
        <v>348</v>
      </c>
      <c r="M164" s="33">
        <v>40.500999999999998</v>
      </c>
      <c r="N164" s="9" t="s">
        <v>8</v>
      </c>
      <c r="O164" s="18" t="s">
        <v>780</v>
      </c>
      <c r="P164" s="18" t="s">
        <v>334</v>
      </c>
      <c r="Q164" s="9" t="s">
        <v>568</v>
      </c>
      <c r="R164" s="25"/>
      <c r="S164" s="30" t="s">
        <v>567</v>
      </c>
    </row>
    <row r="165" spans="5:19" ht="48">
      <c r="E165" s="25"/>
      <c r="F165" s="12" t="s">
        <v>42</v>
      </c>
      <c r="G165" s="9" t="s">
        <v>20</v>
      </c>
      <c r="H165" s="9" t="s">
        <v>104</v>
      </c>
      <c r="I165" s="18" t="s">
        <v>292</v>
      </c>
      <c r="J165" s="18" t="s">
        <v>268</v>
      </c>
      <c r="K165" s="18" t="s">
        <v>268</v>
      </c>
      <c r="L165" s="18" t="s">
        <v>361</v>
      </c>
      <c r="M165" s="32">
        <v>11.04</v>
      </c>
      <c r="N165" s="9" t="s">
        <v>8</v>
      </c>
      <c r="O165" s="18" t="s">
        <v>97</v>
      </c>
      <c r="P165" s="18" t="s">
        <v>47</v>
      </c>
      <c r="Q165" s="9" t="s">
        <v>105</v>
      </c>
      <c r="R165" s="25"/>
    </row>
    <row r="166" spans="5:19" ht="51" customHeight="1">
      <c r="E166" s="25"/>
      <c r="F166" s="12" t="s">
        <v>27</v>
      </c>
      <c r="G166" s="9" t="s">
        <v>20</v>
      </c>
      <c r="H166" s="18" t="s">
        <v>58</v>
      </c>
      <c r="I166" s="18" t="s">
        <v>781</v>
      </c>
      <c r="J166" s="18" t="s">
        <v>782</v>
      </c>
      <c r="K166" s="18" t="s">
        <v>268</v>
      </c>
      <c r="L166" s="18" t="s">
        <v>311</v>
      </c>
      <c r="M166" s="32" t="s">
        <v>119</v>
      </c>
      <c r="N166" s="9" t="s">
        <v>8</v>
      </c>
      <c r="O166" s="18" t="s">
        <v>863</v>
      </c>
      <c r="P166" s="18" t="s">
        <v>119</v>
      </c>
      <c r="Q166" s="9" t="s">
        <v>619</v>
      </c>
      <c r="R166" s="25"/>
      <c r="S166" s="30" t="s">
        <v>620</v>
      </c>
    </row>
    <row r="167" spans="5:19" ht="48.75" customHeight="1">
      <c r="E167" s="25"/>
      <c r="F167" s="12" t="s">
        <v>106</v>
      </c>
      <c r="G167" s="29" t="s">
        <v>19</v>
      </c>
      <c r="H167" s="9" t="s">
        <v>107</v>
      </c>
      <c r="I167" s="18" t="s">
        <v>268</v>
      </c>
      <c r="J167" s="18" t="s">
        <v>268</v>
      </c>
      <c r="K167" s="18" t="s">
        <v>268</v>
      </c>
      <c r="L167" s="18" t="s">
        <v>362</v>
      </c>
      <c r="M167" s="33">
        <v>3</v>
      </c>
      <c r="N167" s="9" t="s">
        <v>108</v>
      </c>
      <c r="O167" s="18" t="s">
        <v>109</v>
      </c>
      <c r="P167" s="18" t="s">
        <v>110</v>
      </c>
      <c r="Q167" s="9" t="s">
        <v>111</v>
      </c>
      <c r="R167" s="25"/>
    </row>
    <row r="168" spans="5:19" ht="60">
      <c r="E168" s="25"/>
      <c r="F168" s="12" t="s">
        <v>0</v>
      </c>
      <c r="G168" s="29" t="s">
        <v>19</v>
      </c>
      <c r="H168" s="9" t="s">
        <v>64</v>
      </c>
      <c r="I168" s="18" t="s">
        <v>294</v>
      </c>
      <c r="J168" s="18" t="s">
        <v>268</v>
      </c>
      <c r="K168" s="18" t="s">
        <v>268</v>
      </c>
      <c r="L168" s="18" t="s">
        <v>65</v>
      </c>
      <c r="M168" s="33">
        <v>3</v>
      </c>
      <c r="N168" s="9" t="s">
        <v>8</v>
      </c>
      <c r="O168" s="18" t="s">
        <v>113</v>
      </c>
      <c r="P168" s="18" t="s">
        <v>66</v>
      </c>
      <c r="Q168" s="9" t="s">
        <v>112</v>
      </c>
      <c r="R168" s="25"/>
    </row>
    <row r="169" spans="5:19" ht="46.5" customHeight="1">
      <c r="E169" s="25"/>
      <c r="F169" s="12" t="s">
        <v>588</v>
      </c>
      <c r="G169" s="9" t="s">
        <v>783</v>
      </c>
      <c r="H169" s="18" t="s">
        <v>784</v>
      </c>
      <c r="I169" s="18" t="s">
        <v>785</v>
      </c>
      <c r="J169" s="18" t="s">
        <v>786</v>
      </c>
      <c r="K169" s="18" t="s">
        <v>268</v>
      </c>
      <c r="L169" s="18" t="s">
        <v>68</v>
      </c>
      <c r="M169" s="32" t="s">
        <v>119</v>
      </c>
      <c r="N169" s="9" t="s">
        <v>268</v>
      </c>
      <c r="O169" s="18" t="s">
        <v>864</v>
      </c>
      <c r="P169" s="18" t="s">
        <v>119</v>
      </c>
      <c r="Q169" s="9" t="s">
        <v>587</v>
      </c>
      <c r="R169" s="25"/>
      <c r="S169" s="30" t="s">
        <v>586</v>
      </c>
    </row>
    <row r="170" spans="5:19" ht="48.75" customHeight="1">
      <c r="E170" s="25"/>
      <c r="F170" s="12" t="s">
        <v>114</v>
      </c>
      <c r="G170" s="9" t="s">
        <v>20</v>
      </c>
      <c r="H170" s="9" t="s">
        <v>115</v>
      </c>
      <c r="I170" s="18" t="s">
        <v>293</v>
      </c>
      <c r="J170" s="18" t="s">
        <v>268</v>
      </c>
      <c r="K170" s="18" t="s">
        <v>268</v>
      </c>
      <c r="L170" s="18" t="s">
        <v>116</v>
      </c>
      <c r="M170" s="32">
        <v>3.49</v>
      </c>
      <c r="N170" s="9" t="s">
        <v>8</v>
      </c>
      <c r="O170" s="18" t="s">
        <v>117</v>
      </c>
      <c r="P170" s="24" t="s">
        <v>14</v>
      </c>
      <c r="Q170" s="9" t="s">
        <v>118</v>
      </c>
      <c r="R170" s="25"/>
    </row>
    <row r="171" spans="5:19" ht="48.75" customHeight="1">
      <c r="E171" s="25"/>
      <c r="F171" s="12" t="s">
        <v>0</v>
      </c>
      <c r="G171" s="29" t="s">
        <v>19</v>
      </c>
      <c r="H171" s="9" t="s">
        <v>146</v>
      </c>
      <c r="I171" s="18" t="s">
        <v>295</v>
      </c>
      <c r="J171" s="18" t="s">
        <v>268</v>
      </c>
      <c r="K171" s="18" t="s">
        <v>268</v>
      </c>
      <c r="L171" s="18" t="s">
        <v>147</v>
      </c>
      <c r="M171" s="33">
        <v>2.4</v>
      </c>
      <c r="N171" s="9" t="s">
        <v>8</v>
      </c>
      <c r="O171" s="18" t="s">
        <v>296</v>
      </c>
      <c r="P171" s="18" t="s">
        <v>149</v>
      </c>
      <c r="Q171" s="9" t="s">
        <v>148</v>
      </c>
      <c r="R171" s="25"/>
    </row>
    <row r="172" spans="5:19" ht="84">
      <c r="E172" s="25"/>
      <c r="F172" s="12" t="s">
        <v>0</v>
      </c>
      <c r="G172" s="29" t="s">
        <v>19</v>
      </c>
      <c r="H172" s="9" t="s">
        <v>151</v>
      </c>
      <c r="I172" s="18" t="s">
        <v>268</v>
      </c>
      <c r="J172" s="18" t="s">
        <v>268</v>
      </c>
      <c r="K172" s="18" t="s">
        <v>268</v>
      </c>
      <c r="L172" s="18" t="s">
        <v>152</v>
      </c>
      <c r="M172" s="33">
        <v>36</v>
      </c>
      <c r="N172" s="9" t="s">
        <v>8</v>
      </c>
      <c r="O172" s="18" t="s">
        <v>1079</v>
      </c>
      <c r="P172" s="18" t="s">
        <v>153</v>
      </c>
      <c r="Q172" s="9" t="s">
        <v>150</v>
      </c>
      <c r="R172" s="25"/>
    </row>
    <row r="173" spans="5:19" ht="84">
      <c r="E173" s="25"/>
      <c r="F173" s="12" t="s">
        <v>27</v>
      </c>
      <c r="G173" s="29" t="s">
        <v>19</v>
      </c>
      <c r="H173" s="9" t="s">
        <v>58</v>
      </c>
      <c r="I173" s="18" t="s">
        <v>276</v>
      </c>
      <c r="J173" s="18" t="s">
        <v>154</v>
      </c>
      <c r="K173" s="18" t="s">
        <v>297</v>
      </c>
      <c r="L173" s="18" t="s">
        <v>74</v>
      </c>
      <c r="M173" s="33">
        <f>(20353776*1.4)/1000000</f>
        <v>28.495286399999998</v>
      </c>
      <c r="N173" s="9" t="s">
        <v>8</v>
      </c>
      <c r="O173" s="18" t="s">
        <v>298</v>
      </c>
      <c r="P173" s="24" t="s">
        <v>14</v>
      </c>
      <c r="Q173" s="9" t="s">
        <v>155</v>
      </c>
      <c r="R173" s="25"/>
    </row>
    <row r="174" spans="5:19" ht="46.5" customHeight="1">
      <c r="E174" s="25"/>
      <c r="F174" s="12" t="s">
        <v>27</v>
      </c>
      <c r="G174" s="9" t="s">
        <v>20</v>
      </c>
      <c r="H174" s="18" t="s">
        <v>580</v>
      </c>
      <c r="I174" s="18" t="s">
        <v>268</v>
      </c>
      <c r="J174" s="18" t="s">
        <v>577</v>
      </c>
      <c r="K174" s="18" t="s">
        <v>268</v>
      </c>
      <c r="L174" s="18" t="s">
        <v>576</v>
      </c>
      <c r="M174" s="32" t="s">
        <v>119</v>
      </c>
      <c r="N174" s="9" t="s">
        <v>8</v>
      </c>
      <c r="O174" s="18" t="s">
        <v>865</v>
      </c>
      <c r="P174" s="24" t="s">
        <v>395</v>
      </c>
      <c r="Q174" s="9" t="s">
        <v>579</v>
      </c>
      <c r="R174" s="25"/>
      <c r="S174" s="30" t="s">
        <v>578</v>
      </c>
    </row>
    <row r="175" spans="5:19" ht="72">
      <c r="E175" s="25"/>
      <c r="F175" s="12" t="s">
        <v>0</v>
      </c>
      <c r="G175" s="29" t="s">
        <v>19</v>
      </c>
      <c r="H175" s="9" t="s">
        <v>156</v>
      </c>
      <c r="I175" s="18" t="s">
        <v>299</v>
      </c>
      <c r="J175" s="18" t="s">
        <v>268</v>
      </c>
      <c r="K175" s="18" t="s">
        <v>268</v>
      </c>
      <c r="L175" s="18" t="s">
        <v>141</v>
      </c>
      <c r="M175" s="33">
        <v>50</v>
      </c>
      <c r="N175" s="9" t="s">
        <v>8</v>
      </c>
      <c r="O175" s="18" t="s">
        <v>301</v>
      </c>
      <c r="P175" s="18" t="s">
        <v>300</v>
      </c>
      <c r="Q175" s="9" t="s">
        <v>157</v>
      </c>
      <c r="R175" s="25"/>
    </row>
    <row r="176" spans="5:19" ht="74.25" customHeight="1">
      <c r="E176" s="25"/>
      <c r="F176" s="12" t="s">
        <v>539</v>
      </c>
      <c r="G176" s="29" t="s">
        <v>19</v>
      </c>
      <c r="H176" s="18" t="s">
        <v>268</v>
      </c>
      <c r="I176" s="18" t="s">
        <v>268</v>
      </c>
      <c r="J176" s="18" t="s">
        <v>541</v>
      </c>
      <c r="K176" s="18" t="s">
        <v>268</v>
      </c>
      <c r="L176" s="18" t="s">
        <v>542</v>
      </c>
      <c r="M176" s="32">
        <v>4</v>
      </c>
      <c r="N176" s="9" t="s">
        <v>108</v>
      </c>
      <c r="O176" s="18" t="s">
        <v>540</v>
      </c>
      <c r="P176" s="18" t="s">
        <v>66</v>
      </c>
      <c r="Q176" s="9" t="s">
        <v>157</v>
      </c>
      <c r="R176" s="25"/>
      <c r="S176" s="30" t="s">
        <v>538</v>
      </c>
    </row>
    <row r="177" spans="5:19" ht="69" customHeight="1">
      <c r="E177" s="25"/>
      <c r="F177" s="12" t="s">
        <v>27</v>
      </c>
      <c r="G177" s="29" t="s">
        <v>19</v>
      </c>
      <c r="H177" s="18" t="s">
        <v>663</v>
      </c>
      <c r="I177" s="18" t="s">
        <v>664</v>
      </c>
      <c r="J177" s="18" t="s">
        <v>665</v>
      </c>
      <c r="K177" s="18" t="s">
        <v>268</v>
      </c>
      <c r="L177" s="18" t="s">
        <v>666</v>
      </c>
      <c r="M177" s="34" t="s">
        <v>119</v>
      </c>
      <c r="N177" s="4" t="s">
        <v>8</v>
      </c>
      <c r="O177" s="18" t="s">
        <v>866</v>
      </c>
      <c r="P177" s="18" t="s">
        <v>395</v>
      </c>
      <c r="Q177" s="4" t="s">
        <v>624</v>
      </c>
      <c r="R177" s="25"/>
      <c r="S177" s="30" t="s">
        <v>623</v>
      </c>
    </row>
    <row r="178" spans="5:19" ht="48.75" customHeight="1">
      <c r="E178" s="25"/>
      <c r="F178" s="12" t="s">
        <v>159</v>
      </c>
      <c r="G178" s="9" t="s">
        <v>20</v>
      </c>
      <c r="H178" s="9" t="s">
        <v>158</v>
      </c>
      <c r="I178" s="18" t="s">
        <v>302</v>
      </c>
      <c r="J178" s="18" t="s">
        <v>268</v>
      </c>
      <c r="K178" s="18" t="s">
        <v>268</v>
      </c>
      <c r="L178" s="18" t="s">
        <v>303</v>
      </c>
      <c r="M178" s="32">
        <v>40</v>
      </c>
      <c r="N178" s="9" t="s">
        <v>8</v>
      </c>
      <c r="O178" s="18" t="s">
        <v>304</v>
      </c>
      <c r="P178" s="18" t="s">
        <v>66</v>
      </c>
      <c r="Q178" s="9" t="s">
        <v>160</v>
      </c>
      <c r="R178" s="25"/>
    </row>
    <row r="179" spans="5:19" ht="48.75" customHeight="1">
      <c r="E179" s="25"/>
      <c r="F179" s="12" t="s">
        <v>35</v>
      </c>
      <c r="G179" s="29" t="s">
        <v>19</v>
      </c>
      <c r="H179" s="18" t="s">
        <v>787</v>
      </c>
      <c r="I179" s="18" t="s">
        <v>268</v>
      </c>
      <c r="J179" s="18" t="s">
        <v>788</v>
      </c>
      <c r="K179" s="18" t="s">
        <v>268</v>
      </c>
      <c r="L179" s="18" t="s">
        <v>590</v>
      </c>
      <c r="M179" s="33">
        <v>1.2</v>
      </c>
      <c r="N179" s="9" t="s">
        <v>8</v>
      </c>
      <c r="O179" s="18" t="s">
        <v>867</v>
      </c>
      <c r="P179" s="18" t="s">
        <v>660</v>
      </c>
      <c r="Q179" s="9" t="s">
        <v>160</v>
      </c>
      <c r="R179" s="25"/>
      <c r="S179" s="30" t="s">
        <v>589</v>
      </c>
    </row>
    <row r="180" spans="5:19" ht="48.75" customHeight="1">
      <c r="E180" s="25"/>
      <c r="F180" s="12" t="s">
        <v>0</v>
      </c>
      <c r="G180" s="9" t="s">
        <v>20</v>
      </c>
      <c r="H180" s="9" t="s">
        <v>67</v>
      </c>
      <c r="I180" s="18" t="s">
        <v>291</v>
      </c>
      <c r="J180" s="18" t="s">
        <v>268</v>
      </c>
      <c r="K180" s="18" t="s">
        <v>268</v>
      </c>
      <c r="L180" s="18" t="s">
        <v>68</v>
      </c>
      <c r="M180" s="32">
        <v>5</v>
      </c>
      <c r="N180" s="9" t="s">
        <v>8</v>
      </c>
      <c r="O180" s="18" t="s">
        <v>70</v>
      </c>
      <c r="P180" s="18" t="s">
        <v>66</v>
      </c>
      <c r="Q180" s="9" t="s">
        <v>69</v>
      </c>
      <c r="R180" s="25"/>
    </row>
    <row r="181" spans="5:19" ht="83.25" customHeight="1">
      <c r="E181" s="25"/>
      <c r="F181" s="21" t="s">
        <v>503</v>
      </c>
      <c r="G181" s="29" t="s">
        <v>19</v>
      </c>
      <c r="H181" s="9" t="s">
        <v>504</v>
      </c>
      <c r="I181" s="18" t="s">
        <v>268</v>
      </c>
      <c r="J181" s="18" t="s">
        <v>505</v>
      </c>
      <c r="K181" s="18" t="s">
        <v>268</v>
      </c>
      <c r="L181" s="18" t="s">
        <v>307</v>
      </c>
      <c r="M181" s="32" t="s">
        <v>119</v>
      </c>
      <c r="N181" s="9" t="s">
        <v>8</v>
      </c>
      <c r="O181" s="18" t="s">
        <v>507</v>
      </c>
      <c r="P181" s="18" t="s">
        <v>506</v>
      </c>
      <c r="Q181" s="9" t="s">
        <v>501</v>
      </c>
      <c r="R181" s="25"/>
      <c r="S181" s="30" t="s">
        <v>500</v>
      </c>
    </row>
    <row r="182" spans="5:19" ht="40.5" customHeight="1">
      <c r="E182" s="25"/>
      <c r="F182" s="12" t="s">
        <v>0</v>
      </c>
      <c r="G182" s="29" t="s">
        <v>19</v>
      </c>
      <c r="H182" s="9" t="s">
        <v>2</v>
      </c>
      <c r="I182" s="18" t="s">
        <v>290</v>
      </c>
      <c r="J182" s="18" t="s">
        <v>268</v>
      </c>
      <c r="K182" s="18" t="s">
        <v>268</v>
      </c>
      <c r="L182" s="18" t="s">
        <v>24</v>
      </c>
      <c r="M182" s="33">
        <v>6</v>
      </c>
      <c r="N182" s="9" t="s">
        <v>8</v>
      </c>
      <c r="O182" s="18" t="s">
        <v>9</v>
      </c>
      <c r="P182" s="18" t="s">
        <v>289</v>
      </c>
      <c r="Q182" s="9" t="s">
        <v>16</v>
      </c>
      <c r="R182" s="25"/>
    </row>
    <row r="183" spans="5:19" ht="40.5" customHeight="1">
      <c r="E183" s="25"/>
      <c r="F183" s="12" t="s">
        <v>11</v>
      </c>
      <c r="G183" s="29" t="s">
        <v>19</v>
      </c>
      <c r="H183" s="9" t="s">
        <v>12</v>
      </c>
      <c r="I183" s="18" t="s">
        <v>288</v>
      </c>
      <c r="J183" s="18" t="s">
        <v>268</v>
      </c>
      <c r="K183" s="18" t="s">
        <v>268</v>
      </c>
      <c r="L183" s="18" t="s">
        <v>389</v>
      </c>
      <c r="M183" s="33">
        <v>50.4</v>
      </c>
      <c r="N183" s="9" t="s">
        <v>8</v>
      </c>
      <c r="O183" s="18" t="s">
        <v>13</v>
      </c>
      <c r="P183" s="18" t="s">
        <v>286</v>
      </c>
      <c r="Q183" s="9" t="s">
        <v>15</v>
      </c>
      <c r="R183" s="25"/>
    </row>
    <row r="184" spans="5:19" ht="40.5" customHeight="1">
      <c r="E184" s="25"/>
      <c r="F184" s="12" t="s">
        <v>11</v>
      </c>
      <c r="G184" s="9" t="s">
        <v>20</v>
      </c>
      <c r="H184" s="9" t="s">
        <v>21</v>
      </c>
      <c r="I184" s="18" t="s">
        <v>287</v>
      </c>
      <c r="J184" s="18" t="s">
        <v>268</v>
      </c>
      <c r="K184" s="18" t="s">
        <v>268</v>
      </c>
      <c r="L184" s="18" t="s">
        <v>25</v>
      </c>
      <c r="M184" s="32">
        <v>35</v>
      </c>
      <c r="N184" s="9" t="s">
        <v>8</v>
      </c>
      <c r="O184" s="18" t="s">
        <v>22</v>
      </c>
      <c r="P184" s="18" t="s">
        <v>286</v>
      </c>
      <c r="Q184" s="9" t="s">
        <v>26</v>
      </c>
      <c r="R184" s="25"/>
    </row>
    <row r="185" spans="5:19" ht="40.5" customHeight="1">
      <c r="E185" s="25"/>
      <c r="F185" s="12" t="s">
        <v>27</v>
      </c>
      <c r="G185" s="9" t="s">
        <v>20</v>
      </c>
      <c r="H185" s="9" t="s">
        <v>31</v>
      </c>
      <c r="I185" s="18" t="s">
        <v>285</v>
      </c>
      <c r="J185" s="18" t="s">
        <v>32</v>
      </c>
      <c r="K185" s="18" t="s">
        <v>268</v>
      </c>
      <c r="L185" s="18" t="s">
        <v>34</v>
      </c>
      <c r="M185" s="32">
        <v>0.7</v>
      </c>
      <c r="N185" s="9" t="s">
        <v>8</v>
      </c>
      <c r="O185" s="18" t="s">
        <v>284</v>
      </c>
      <c r="P185" s="18" t="s">
        <v>33</v>
      </c>
      <c r="Q185" s="9" t="s">
        <v>26</v>
      </c>
      <c r="R185" s="25"/>
    </row>
    <row r="186" spans="5:19" ht="40.5" customHeight="1">
      <c r="E186" s="25"/>
      <c r="F186" s="12" t="s">
        <v>35</v>
      </c>
      <c r="G186" s="29" t="s">
        <v>19</v>
      </c>
      <c r="H186" s="9" t="s">
        <v>36</v>
      </c>
      <c r="I186" s="24" t="s">
        <v>14</v>
      </c>
      <c r="J186" s="18" t="s">
        <v>37</v>
      </c>
      <c r="K186" s="18" t="s">
        <v>283</v>
      </c>
      <c r="L186" s="18" t="s">
        <v>38</v>
      </c>
      <c r="M186" s="36" t="s">
        <v>268</v>
      </c>
      <c r="N186" s="18" t="s">
        <v>268</v>
      </c>
      <c r="O186" s="18" t="s">
        <v>39</v>
      </c>
      <c r="P186" s="18" t="s">
        <v>275</v>
      </c>
      <c r="Q186" s="9" t="s">
        <v>40</v>
      </c>
      <c r="R186" s="25"/>
    </row>
    <row r="187" spans="5:19" ht="40.5" customHeight="1">
      <c r="E187" s="25"/>
      <c r="F187" s="12" t="s">
        <v>42</v>
      </c>
      <c r="G187" s="9" t="s">
        <v>20</v>
      </c>
      <c r="H187" s="9" t="s">
        <v>44</v>
      </c>
      <c r="I187" s="18" t="s">
        <v>282</v>
      </c>
      <c r="J187" s="18" t="s">
        <v>268</v>
      </c>
      <c r="K187" s="18" t="s">
        <v>268</v>
      </c>
      <c r="L187" s="18" t="s">
        <v>45</v>
      </c>
      <c r="M187" s="32">
        <v>14.404861800000001</v>
      </c>
      <c r="N187" s="9" t="s">
        <v>8</v>
      </c>
      <c r="O187" s="18" t="s">
        <v>46</v>
      </c>
      <c r="P187" s="18" t="s">
        <v>47</v>
      </c>
      <c r="Q187" s="9" t="s">
        <v>43</v>
      </c>
      <c r="R187" s="25"/>
    </row>
    <row r="188" spans="5:19" ht="40.5" customHeight="1">
      <c r="E188" s="25"/>
      <c r="F188" s="12" t="s">
        <v>51</v>
      </c>
      <c r="G188" s="29" t="s">
        <v>19</v>
      </c>
      <c r="H188" s="9" t="s">
        <v>52</v>
      </c>
      <c r="I188" s="18" t="s">
        <v>281</v>
      </c>
      <c r="J188" s="18" t="s">
        <v>268</v>
      </c>
      <c r="K188" s="18" t="s">
        <v>268</v>
      </c>
      <c r="L188" s="18" t="s">
        <v>54</v>
      </c>
      <c r="M188" s="33">
        <v>2</v>
      </c>
      <c r="N188" s="9" t="s">
        <v>8</v>
      </c>
      <c r="O188" s="18" t="s">
        <v>55</v>
      </c>
      <c r="P188" s="18" t="s">
        <v>56</v>
      </c>
      <c r="Q188" s="9" t="s">
        <v>43</v>
      </c>
      <c r="R188" s="25"/>
    </row>
    <row r="189" spans="5:19" ht="48">
      <c r="E189" s="25"/>
      <c r="F189" s="12" t="s">
        <v>27</v>
      </c>
      <c r="G189" s="29" t="s">
        <v>19</v>
      </c>
      <c r="H189" s="4" t="s">
        <v>49</v>
      </c>
      <c r="I189" s="18" t="s">
        <v>268</v>
      </c>
      <c r="J189" s="18" t="s">
        <v>277</v>
      </c>
      <c r="K189" s="18" t="s">
        <v>268</v>
      </c>
      <c r="L189" s="18" t="s">
        <v>50</v>
      </c>
      <c r="M189" s="33">
        <v>5.23</v>
      </c>
      <c r="N189" s="9" t="s">
        <v>8</v>
      </c>
      <c r="O189" s="18" t="s">
        <v>278</v>
      </c>
      <c r="P189" s="18" t="s">
        <v>33</v>
      </c>
      <c r="Q189" s="9" t="s">
        <v>43</v>
      </c>
      <c r="R189" s="25"/>
    </row>
    <row r="190" spans="5:19" ht="40.5" customHeight="1">
      <c r="E190" s="25"/>
      <c r="F190" s="12" t="s">
        <v>35</v>
      </c>
      <c r="G190" s="29" t="s">
        <v>19</v>
      </c>
      <c r="H190" s="9" t="s">
        <v>57</v>
      </c>
      <c r="I190" s="18" t="s">
        <v>268</v>
      </c>
      <c r="J190" s="18" t="s">
        <v>58</v>
      </c>
      <c r="K190" s="18" t="s">
        <v>276</v>
      </c>
      <c r="L190" s="18" t="s">
        <v>59</v>
      </c>
      <c r="M190" s="36" t="s">
        <v>268</v>
      </c>
      <c r="N190" s="18" t="s">
        <v>268</v>
      </c>
      <c r="O190" s="18" t="s">
        <v>61</v>
      </c>
      <c r="P190" s="18" t="s">
        <v>275</v>
      </c>
      <c r="Q190" s="9" t="s">
        <v>60</v>
      </c>
      <c r="R190" s="25"/>
    </row>
    <row r="191" spans="5:19" ht="40.5" customHeight="1">
      <c r="E191" s="25"/>
      <c r="F191" s="12" t="s">
        <v>42</v>
      </c>
      <c r="G191" s="9" t="s">
        <v>20</v>
      </c>
      <c r="H191" s="9" t="s">
        <v>62</v>
      </c>
      <c r="I191" s="18"/>
      <c r="J191" s="18" t="s">
        <v>268</v>
      </c>
      <c r="K191" s="18" t="s">
        <v>268</v>
      </c>
      <c r="L191" s="18" t="s">
        <v>63</v>
      </c>
      <c r="M191" s="32">
        <v>4.0202790000000004</v>
      </c>
      <c r="N191" s="9" t="s">
        <v>8</v>
      </c>
      <c r="O191" s="18" t="s">
        <v>46</v>
      </c>
      <c r="P191" s="18" t="s">
        <v>47</v>
      </c>
      <c r="Q191" s="9" t="s">
        <v>48</v>
      </c>
      <c r="R191" s="25"/>
    </row>
    <row r="192" spans="5:19" ht="40.5" customHeight="1">
      <c r="E192" s="25"/>
      <c r="F192" s="12" t="s">
        <v>71</v>
      </c>
      <c r="G192" s="9" t="s">
        <v>72</v>
      </c>
      <c r="H192" s="9" t="s">
        <v>73</v>
      </c>
      <c r="I192" s="18" t="s">
        <v>274</v>
      </c>
      <c r="J192" s="18" t="s">
        <v>268</v>
      </c>
      <c r="K192" s="18" t="s">
        <v>268</v>
      </c>
      <c r="L192" s="18" t="s">
        <v>74</v>
      </c>
      <c r="M192" s="32">
        <v>60</v>
      </c>
      <c r="N192" s="9" t="s">
        <v>8</v>
      </c>
      <c r="O192" s="18" t="s">
        <v>77</v>
      </c>
      <c r="P192" s="18" t="s">
        <v>75</v>
      </c>
      <c r="Q192" s="9" t="s">
        <v>76</v>
      </c>
      <c r="R192" s="25"/>
    </row>
    <row r="193" spans="5:19" ht="56.25" customHeight="1">
      <c r="E193" s="25"/>
      <c r="F193" s="12" t="s">
        <v>80</v>
      </c>
      <c r="G193" s="9" t="s">
        <v>72</v>
      </c>
      <c r="H193" s="18" t="s">
        <v>268</v>
      </c>
      <c r="I193" s="18" t="s">
        <v>268</v>
      </c>
      <c r="J193" s="18" t="s">
        <v>531</v>
      </c>
      <c r="K193" s="18" t="s">
        <v>268</v>
      </c>
      <c r="L193" s="18" t="s">
        <v>389</v>
      </c>
      <c r="M193" s="32">
        <v>4.1500000000000004</v>
      </c>
      <c r="N193" s="9" t="s">
        <v>8</v>
      </c>
      <c r="O193" s="18" t="s">
        <v>530</v>
      </c>
      <c r="P193" s="18" t="s">
        <v>56</v>
      </c>
      <c r="Q193" s="9" t="s">
        <v>81</v>
      </c>
      <c r="R193" s="25"/>
    </row>
    <row r="194" spans="5:19" ht="60.75" customHeight="1">
      <c r="E194" s="25"/>
      <c r="F194" s="12" t="s">
        <v>27</v>
      </c>
      <c r="G194" s="9" t="s">
        <v>19</v>
      </c>
      <c r="H194" s="18" t="s">
        <v>789</v>
      </c>
      <c r="I194" s="18" t="s">
        <v>790</v>
      </c>
      <c r="J194" s="18" t="s">
        <v>791</v>
      </c>
      <c r="K194" s="18" t="s">
        <v>268</v>
      </c>
      <c r="L194" s="18" t="s">
        <v>68</v>
      </c>
      <c r="M194" s="33">
        <v>15</v>
      </c>
      <c r="N194" s="9" t="s">
        <v>8</v>
      </c>
      <c r="O194" s="18" t="s">
        <v>868</v>
      </c>
      <c r="P194" s="18" t="s">
        <v>395</v>
      </c>
      <c r="Q194" s="9" t="s">
        <v>81</v>
      </c>
      <c r="R194" s="25"/>
      <c r="S194" s="30" t="s">
        <v>627</v>
      </c>
    </row>
    <row r="195" spans="5:19" ht="50.25" customHeight="1">
      <c r="E195" s="25"/>
      <c r="F195" s="12" t="s">
        <v>11</v>
      </c>
      <c r="G195" s="29" t="s">
        <v>19</v>
      </c>
      <c r="H195" s="18" t="s">
        <v>82</v>
      </c>
      <c r="I195" s="18" t="s">
        <v>268</v>
      </c>
      <c r="J195" s="18" t="s">
        <v>268</v>
      </c>
      <c r="K195" s="18" t="s">
        <v>268</v>
      </c>
      <c r="L195" s="18" t="s">
        <v>83</v>
      </c>
      <c r="M195" s="33">
        <v>0.2</v>
      </c>
      <c r="N195" s="9" t="s">
        <v>8</v>
      </c>
      <c r="O195" s="18" t="s">
        <v>270</v>
      </c>
      <c r="P195" s="18" t="s">
        <v>84</v>
      </c>
      <c r="Q195" s="9" t="s">
        <v>85</v>
      </c>
      <c r="R195" s="25"/>
    </row>
    <row r="196" spans="5:19" ht="48.75" customHeight="1">
      <c r="E196" s="25"/>
      <c r="F196" s="12" t="s">
        <v>792</v>
      </c>
      <c r="G196" s="29" t="s">
        <v>19</v>
      </c>
      <c r="H196" s="18" t="s">
        <v>793</v>
      </c>
      <c r="I196" s="18" t="s">
        <v>794</v>
      </c>
      <c r="J196" s="18" t="s">
        <v>795</v>
      </c>
      <c r="K196" s="18" t="s">
        <v>268</v>
      </c>
      <c r="L196" s="18" t="s">
        <v>542</v>
      </c>
      <c r="M196" s="33" t="s">
        <v>796</v>
      </c>
      <c r="N196" s="9" t="s">
        <v>108</v>
      </c>
      <c r="O196" s="18" t="s">
        <v>869</v>
      </c>
      <c r="P196" s="18" t="s">
        <v>797</v>
      </c>
      <c r="Q196" s="9" t="s">
        <v>86</v>
      </c>
      <c r="R196" s="25"/>
      <c r="S196" s="30" t="s">
        <v>626</v>
      </c>
    </row>
    <row r="197" spans="5:19" ht="38.25" customHeight="1">
      <c r="E197" s="25"/>
      <c r="F197" s="12" t="s">
        <v>87</v>
      </c>
      <c r="G197" s="29" t="s">
        <v>19</v>
      </c>
      <c r="H197" s="9" t="s">
        <v>88</v>
      </c>
      <c r="I197" s="18" t="s">
        <v>269</v>
      </c>
      <c r="J197" s="18" t="s">
        <v>268</v>
      </c>
      <c r="K197" s="18" t="s">
        <v>268</v>
      </c>
      <c r="L197" s="18" t="s">
        <v>89</v>
      </c>
      <c r="M197" s="33">
        <v>16.684999999999999</v>
      </c>
      <c r="N197" s="9" t="s">
        <v>8</v>
      </c>
      <c r="O197" s="18" t="s">
        <v>90</v>
      </c>
      <c r="P197" s="18" t="s">
        <v>66</v>
      </c>
      <c r="Q197" s="9" t="s">
        <v>86</v>
      </c>
      <c r="R197" s="25"/>
    </row>
    <row r="198" spans="5:19" ht="48">
      <c r="E198" s="25"/>
      <c r="F198" s="12" t="s">
        <v>92</v>
      </c>
      <c r="G198" s="9" t="s">
        <v>20</v>
      </c>
      <c r="H198" s="9" t="s">
        <v>93</v>
      </c>
      <c r="I198" s="18" t="s">
        <v>267</v>
      </c>
      <c r="J198" s="18" t="s">
        <v>268</v>
      </c>
      <c r="K198" s="18" t="s">
        <v>268</v>
      </c>
      <c r="L198" s="18" t="s">
        <v>25</v>
      </c>
      <c r="M198" s="32">
        <v>50</v>
      </c>
      <c r="N198" s="9" t="s">
        <v>8</v>
      </c>
      <c r="O198" s="18" t="s">
        <v>94</v>
      </c>
      <c r="P198" s="18" t="s">
        <v>66</v>
      </c>
      <c r="Q198" s="9" t="s">
        <v>91</v>
      </c>
      <c r="R198" s="25"/>
    </row>
    <row r="199" spans="5:19" ht="40.5" customHeight="1">
      <c r="E199" s="8"/>
      <c r="F199" s="42"/>
      <c r="G199" s="9"/>
      <c r="H199" s="9"/>
      <c r="I199" s="4"/>
      <c r="J199" s="9"/>
      <c r="K199" s="4"/>
      <c r="L199" s="9"/>
      <c r="M199" s="43"/>
      <c r="N199" s="9"/>
      <c r="O199" s="9"/>
      <c r="P199" s="4"/>
      <c r="Q199" s="9"/>
      <c r="R199" s="8"/>
    </row>
    <row r="200" spans="5:19" ht="40.5" customHeight="1">
      <c r="E200" s="25"/>
      <c r="F200" s="25"/>
      <c r="G200" s="25"/>
      <c r="H200" s="25"/>
      <c r="I200" s="25"/>
      <c r="J200" s="25"/>
      <c r="K200" s="25"/>
      <c r="L200" s="25"/>
      <c r="M200" s="35"/>
      <c r="N200" s="25"/>
      <c r="O200" s="25"/>
      <c r="P200" s="25"/>
      <c r="Q200" s="25"/>
      <c r="R200" s="25"/>
    </row>
    <row r="201" spans="5:19" ht="26.25" customHeight="1">
      <c r="E201" s="8"/>
      <c r="F201" s="42"/>
      <c r="G201" s="9"/>
      <c r="H201" s="9"/>
      <c r="I201" s="4"/>
      <c r="J201" s="9"/>
      <c r="K201" s="4"/>
      <c r="L201" s="9"/>
      <c r="M201" s="43"/>
      <c r="N201" s="9"/>
      <c r="O201" s="9"/>
      <c r="P201" s="4"/>
      <c r="Q201" s="9"/>
      <c r="R201" s="8"/>
    </row>
    <row r="202" spans="5:19" ht="26.25" customHeight="1">
      <c r="E202" s="8"/>
      <c r="F202" s="42" t="s">
        <v>355</v>
      </c>
      <c r="G202" s="38" t="s">
        <v>354</v>
      </c>
      <c r="H202" s="9"/>
      <c r="I202" s="4"/>
      <c r="J202" s="9"/>
      <c r="K202" s="4"/>
      <c r="L202" s="9"/>
      <c r="M202" s="43"/>
      <c r="N202" s="9"/>
      <c r="O202" s="9"/>
      <c r="P202" s="4"/>
      <c r="Q202" s="9"/>
      <c r="R202" s="8"/>
    </row>
    <row r="203" spans="5:19" ht="26.25" customHeight="1">
      <c r="E203" s="8"/>
      <c r="F203" s="9"/>
      <c r="G203" s="9"/>
      <c r="H203" s="9"/>
      <c r="I203" s="4"/>
      <c r="J203" s="9"/>
      <c r="K203" s="4"/>
      <c r="L203" s="9"/>
      <c r="M203" s="43"/>
      <c r="N203" s="9"/>
      <c r="O203" s="9"/>
      <c r="P203" s="4"/>
      <c r="Q203" s="9"/>
      <c r="R203" s="8"/>
    </row>
    <row r="204" spans="5:19" ht="40.5" customHeight="1">
      <c r="E204" s="25"/>
      <c r="F204" s="12"/>
      <c r="G204" s="9"/>
      <c r="H204" s="9"/>
      <c r="I204" s="4"/>
      <c r="J204" s="9"/>
      <c r="K204" s="4"/>
      <c r="L204" s="9"/>
      <c r="M204" s="32"/>
      <c r="N204" s="9"/>
      <c r="O204" s="9"/>
      <c r="P204" s="4"/>
      <c r="Q204" s="9"/>
      <c r="R204" s="25"/>
    </row>
    <row r="205" spans="5:19" ht="40.5" customHeight="1">
      <c r="E205" s="25"/>
      <c r="F205" s="12"/>
      <c r="G205" s="9"/>
      <c r="H205" s="9"/>
      <c r="I205" s="4"/>
      <c r="J205" s="9"/>
      <c r="K205" s="4"/>
      <c r="L205" s="9"/>
      <c r="M205" s="32"/>
      <c r="N205" s="9"/>
      <c r="O205" s="9"/>
      <c r="P205" s="4"/>
      <c r="Q205" s="9"/>
      <c r="R205" s="25"/>
    </row>
    <row r="206" spans="5:19" ht="40.5" customHeight="1">
      <c r="E206" s="25"/>
      <c r="F206" s="12"/>
      <c r="G206" s="9"/>
      <c r="H206" s="9"/>
      <c r="I206" s="4"/>
      <c r="J206" s="9"/>
      <c r="K206" s="4"/>
      <c r="L206" s="9"/>
      <c r="M206" s="32"/>
      <c r="N206" s="9"/>
      <c r="O206" s="9"/>
      <c r="P206" s="4"/>
      <c r="Q206" s="9"/>
      <c r="R206" s="25"/>
    </row>
    <row r="207" spans="5:19" ht="40.5" customHeight="1">
      <c r="E207" s="25"/>
      <c r="F207" s="12"/>
      <c r="G207" s="9"/>
      <c r="H207" s="9"/>
      <c r="I207" s="4"/>
      <c r="J207" s="9"/>
      <c r="K207" s="4"/>
      <c r="L207" s="9"/>
      <c r="M207" s="32"/>
      <c r="N207" s="9"/>
      <c r="O207" s="9"/>
      <c r="P207" s="4"/>
      <c r="Q207" s="9"/>
      <c r="R207" s="25"/>
    </row>
    <row r="208" spans="5:19" ht="40.5" customHeight="1">
      <c r="E208" s="25"/>
      <c r="F208" s="12"/>
      <c r="G208" s="9"/>
      <c r="H208" s="9"/>
      <c r="I208" s="4"/>
      <c r="J208" s="9"/>
      <c r="K208" s="4"/>
      <c r="L208" s="9"/>
      <c r="M208" s="32"/>
      <c r="N208" s="9"/>
      <c r="O208" s="9"/>
      <c r="P208" s="4"/>
      <c r="Q208" s="9"/>
      <c r="R208" s="25"/>
    </row>
    <row r="209" spans="5:18" ht="40.5" customHeight="1">
      <c r="E209" s="25"/>
      <c r="F209" s="12"/>
      <c r="G209" s="9"/>
      <c r="H209" s="9"/>
      <c r="I209" s="4"/>
      <c r="J209" s="9"/>
      <c r="K209" s="4"/>
      <c r="L209" s="9"/>
      <c r="M209" s="32"/>
      <c r="N209" s="9"/>
      <c r="O209" s="9"/>
      <c r="P209" s="4"/>
      <c r="Q209" s="9"/>
      <c r="R209" s="25"/>
    </row>
    <row r="210" spans="5:18" ht="40.5" customHeight="1">
      <c r="E210" s="25"/>
      <c r="F210" s="12"/>
      <c r="G210" s="9"/>
      <c r="H210" s="9"/>
      <c r="I210" s="4"/>
      <c r="J210" s="9"/>
      <c r="K210" s="4"/>
      <c r="L210" s="9"/>
      <c r="M210" s="32"/>
      <c r="N210" s="9"/>
      <c r="O210" s="9"/>
      <c r="P210" s="4"/>
      <c r="Q210" s="9"/>
      <c r="R210" s="25"/>
    </row>
    <row r="211" spans="5:18" ht="40.5" customHeight="1">
      <c r="E211" s="25"/>
      <c r="F211" s="12"/>
      <c r="G211" s="9"/>
      <c r="H211" s="9"/>
      <c r="I211" s="4"/>
      <c r="J211" s="9"/>
      <c r="K211" s="4"/>
      <c r="L211" s="9"/>
      <c r="M211" s="32"/>
      <c r="N211" s="9"/>
      <c r="O211" s="9"/>
      <c r="P211" s="4"/>
      <c r="Q211" s="9"/>
      <c r="R211" s="25"/>
    </row>
    <row r="212" spans="5:18" ht="40.5" customHeight="1">
      <c r="E212" s="25"/>
      <c r="F212" s="12"/>
      <c r="G212" s="9"/>
      <c r="H212" s="9"/>
      <c r="I212" s="4"/>
      <c r="J212" s="9"/>
      <c r="K212" s="4"/>
      <c r="L212" s="9"/>
      <c r="M212" s="32"/>
      <c r="N212" s="9"/>
      <c r="O212" s="9"/>
      <c r="P212" s="4"/>
      <c r="Q212" s="9"/>
      <c r="R212" s="25"/>
    </row>
    <row r="213" spans="5:18" ht="40.5" customHeight="1">
      <c r="E213" s="25"/>
      <c r="F213" s="12"/>
      <c r="G213" s="9"/>
      <c r="H213" s="9"/>
      <c r="I213" s="4"/>
      <c r="J213" s="9"/>
      <c r="K213" s="4"/>
      <c r="L213" s="9"/>
      <c r="M213" s="32"/>
      <c r="N213" s="9"/>
      <c r="O213" s="9"/>
      <c r="P213" s="4"/>
      <c r="Q213" s="9"/>
      <c r="R213" s="25"/>
    </row>
    <row r="214" spans="5:18" ht="40.5" customHeight="1">
      <c r="E214" s="25"/>
      <c r="F214" s="12"/>
      <c r="G214" s="9"/>
      <c r="H214" s="9"/>
      <c r="I214" s="4"/>
      <c r="J214" s="9"/>
      <c r="K214" s="4"/>
      <c r="L214" s="9"/>
      <c r="M214" s="32"/>
      <c r="N214" s="9"/>
      <c r="O214" s="9"/>
      <c r="P214" s="4"/>
      <c r="Q214" s="9"/>
      <c r="R214" s="25"/>
    </row>
    <row r="215" spans="5:18" ht="40.5" customHeight="1">
      <c r="E215" s="25"/>
      <c r="F215" s="12"/>
      <c r="G215" s="9"/>
      <c r="H215" s="9"/>
      <c r="I215" s="4"/>
      <c r="J215" s="9"/>
      <c r="K215" s="4"/>
      <c r="L215" s="9"/>
      <c r="M215" s="32"/>
      <c r="N215" s="9"/>
      <c r="O215" s="9"/>
      <c r="P215" s="4"/>
      <c r="Q215" s="9"/>
      <c r="R215" s="25"/>
    </row>
    <row r="216" spans="5:18" ht="40.5" customHeight="1">
      <c r="E216" s="25"/>
      <c r="F216" s="12"/>
      <c r="G216" s="9"/>
      <c r="H216" s="9"/>
      <c r="I216" s="4"/>
      <c r="J216" s="9"/>
      <c r="K216" s="4"/>
      <c r="L216" s="9"/>
      <c r="M216" s="32"/>
      <c r="N216" s="9"/>
      <c r="O216" s="9"/>
      <c r="P216" s="4"/>
      <c r="Q216" s="9"/>
      <c r="R216" s="25"/>
    </row>
    <row r="217" spans="5:18" ht="40.5" customHeight="1">
      <c r="E217" s="25"/>
      <c r="F217" s="12"/>
      <c r="G217" s="9"/>
      <c r="H217" s="9"/>
      <c r="I217" s="4"/>
      <c r="J217" s="9"/>
      <c r="K217" s="4"/>
      <c r="L217" s="9"/>
      <c r="M217" s="32"/>
      <c r="N217" s="9"/>
      <c r="O217" s="9"/>
      <c r="P217" s="4"/>
      <c r="Q217" s="9"/>
      <c r="R217" s="25"/>
    </row>
    <row r="218" spans="5:18" ht="40.5" customHeight="1">
      <c r="E218" s="25"/>
      <c r="F218" s="12"/>
      <c r="G218" s="9"/>
      <c r="H218" s="9"/>
      <c r="I218" s="4"/>
      <c r="J218" s="9"/>
      <c r="K218" s="4"/>
      <c r="L218" s="9"/>
      <c r="M218" s="32"/>
      <c r="N218" s="9"/>
      <c r="O218" s="9"/>
      <c r="P218" s="4"/>
      <c r="Q218" s="9"/>
      <c r="R218" s="25"/>
    </row>
    <row r="219" spans="5:18" ht="40.5" customHeight="1">
      <c r="E219" s="25"/>
      <c r="F219" s="12"/>
      <c r="G219" s="9"/>
      <c r="H219" s="9"/>
      <c r="I219" s="4"/>
      <c r="J219" s="9"/>
      <c r="K219" s="4"/>
      <c r="L219" s="9"/>
      <c r="M219" s="32"/>
      <c r="N219" s="9"/>
      <c r="O219" s="9"/>
      <c r="P219" s="4"/>
      <c r="Q219" s="9"/>
      <c r="R219" s="25"/>
    </row>
    <row r="220" spans="5:18" ht="40.5" customHeight="1">
      <c r="E220" s="25"/>
      <c r="F220" s="12"/>
      <c r="G220" s="9"/>
      <c r="H220" s="9"/>
      <c r="I220" s="4"/>
      <c r="J220" s="9"/>
      <c r="K220" s="4"/>
      <c r="L220" s="9"/>
      <c r="M220" s="32"/>
      <c r="N220" s="9"/>
      <c r="O220" s="9"/>
      <c r="P220" s="4"/>
      <c r="Q220" s="9"/>
      <c r="R220" s="25"/>
    </row>
    <row r="221" spans="5:18" ht="40.5" customHeight="1">
      <c r="E221" s="25"/>
      <c r="F221" s="12"/>
      <c r="G221" s="9"/>
      <c r="H221" s="9"/>
      <c r="I221" s="4"/>
      <c r="J221" s="9"/>
      <c r="K221" s="4"/>
      <c r="L221" s="9"/>
      <c r="M221" s="32"/>
      <c r="N221" s="9"/>
      <c r="O221" s="9"/>
      <c r="P221" s="4"/>
      <c r="Q221" s="9"/>
      <c r="R221" s="25"/>
    </row>
    <row r="222" spans="5:18" ht="40.5" customHeight="1">
      <c r="E222" s="25"/>
      <c r="F222" s="12"/>
      <c r="G222" s="9"/>
      <c r="H222" s="9"/>
      <c r="I222" s="4"/>
      <c r="J222" s="9"/>
      <c r="K222" s="4"/>
      <c r="L222" s="9"/>
      <c r="M222" s="32"/>
      <c r="N222" s="9"/>
      <c r="O222" s="9"/>
      <c r="P222" s="4"/>
      <c r="Q222" s="9"/>
      <c r="R222" s="25"/>
    </row>
    <row r="223" spans="5:18" ht="40.5" customHeight="1">
      <c r="E223" s="25"/>
      <c r="F223" s="12"/>
      <c r="G223" s="9"/>
      <c r="H223" s="9"/>
      <c r="I223" s="4"/>
      <c r="J223" s="9"/>
      <c r="K223" s="4"/>
      <c r="L223" s="9"/>
      <c r="M223" s="32"/>
      <c r="N223" s="9"/>
      <c r="O223" s="9"/>
      <c r="P223" s="4"/>
      <c r="Q223" s="9"/>
      <c r="R223" s="25"/>
    </row>
    <row r="234" spans="7:13" ht="15">
      <c r="G234" s="58"/>
      <c r="H234" s="58"/>
      <c r="I234" s="58"/>
      <c r="J234" s="58"/>
      <c r="K234" s="59"/>
      <c r="L234" s="60"/>
      <c r="M234" s="60"/>
    </row>
    <row r="235" spans="7:13" ht="15">
      <c r="G235" s="58"/>
      <c r="H235" s="58"/>
      <c r="I235" s="58"/>
      <c r="J235" s="58"/>
      <c r="K235" s="59"/>
      <c r="L235" s="60"/>
      <c r="M235" s="60"/>
    </row>
    <row r="236" spans="7:13" ht="15">
      <c r="G236" s="58"/>
      <c r="H236" s="58"/>
      <c r="I236" s="58"/>
      <c r="J236" s="58"/>
      <c r="K236" s="59"/>
      <c r="L236" s="60"/>
      <c r="M236" s="60"/>
    </row>
    <row r="237" spans="7:13" ht="15">
      <c r="G237" s="58"/>
      <c r="H237" s="58"/>
      <c r="I237" s="58"/>
      <c r="J237" s="58"/>
      <c r="K237" s="59"/>
      <c r="L237" s="60"/>
      <c r="M237" s="60"/>
    </row>
    <row r="238" spans="7:13" ht="15">
      <c r="G238" s="58"/>
      <c r="H238" s="58"/>
      <c r="I238" s="58"/>
      <c r="J238" s="58"/>
      <c r="K238" s="59"/>
      <c r="L238" s="60"/>
      <c r="M238" s="60"/>
    </row>
    <row r="239" spans="7:13" ht="15">
      <c r="G239" s="58"/>
      <c r="H239" s="58"/>
      <c r="I239" s="58"/>
      <c r="J239" s="58"/>
      <c r="K239" s="59"/>
      <c r="L239" s="60"/>
      <c r="M239" s="60"/>
    </row>
    <row r="240" spans="7:13" ht="15">
      <c r="G240" s="58"/>
      <c r="H240" s="58"/>
      <c r="I240" s="58"/>
      <c r="J240" s="58"/>
      <c r="K240" s="59"/>
      <c r="L240" s="60"/>
      <c r="M240" s="60"/>
    </row>
    <row r="241" spans="7:13" ht="15">
      <c r="G241" s="58"/>
      <c r="H241" s="58"/>
      <c r="I241" s="58"/>
      <c r="J241" s="58"/>
      <c r="K241" s="59"/>
      <c r="L241" s="60"/>
      <c r="M241" s="60"/>
    </row>
    <row r="242" spans="7:13" ht="15">
      <c r="G242" s="58"/>
      <c r="H242" s="58"/>
      <c r="I242" s="58"/>
      <c r="J242" s="58"/>
      <c r="K242" s="59"/>
      <c r="L242" s="60"/>
      <c r="M242" s="60"/>
    </row>
    <row r="243" spans="7:13" ht="15">
      <c r="G243" s="58"/>
      <c r="H243" s="58"/>
      <c r="I243" s="58"/>
      <c r="J243" s="58"/>
      <c r="K243" s="59"/>
      <c r="L243" s="60"/>
      <c r="M243" s="60"/>
    </row>
  </sheetData>
  <hyperlinks>
    <hyperlink ref="S131" r:id="rId1"/>
    <hyperlink ref="S132" r:id="rId2"/>
    <hyperlink ref="S133" r:id="rId3"/>
    <hyperlink ref="S137" r:id="rId4"/>
    <hyperlink ref="S144" r:id="rId5"/>
    <hyperlink ref="S96" r:id="rId6"/>
    <hyperlink ref="S97" r:id="rId7"/>
    <hyperlink ref="S98" r:id="rId8"/>
    <hyperlink ref="S100" r:id="rId9"/>
    <hyperlink ref="S104" r:id="rId10"/>
    <hyperlink ref="S107" r:id="rId11"/>
    <hyperlink ref="S108" r:id="rId12"/>
    <hyperlink ref="S111" r:id="rId13"/>
    <hyperlink ref="S109" r:id="rId14"/>
    <hyperlink ref="S110" r:id="rId15"/>
    <hyperlink ref="S115" r:id="rId16"/>
    <hyperlink ref="S117" r:id="rId17"/>
    <hyperlink ref="S119" r:id="rId18"/>
    <hyperlink ref="S122" r:id="rId19"/>
    <hyperlink ref="S124" r:id="rId20"/>
    <hyperlink ref="S125" r:id="rId21"/>
    <hyperlink ref="S129" r:id="rId22"/>
    <hyperlink ref="S145" r:id="rId23"/>
    <hyperlink ref="S146" r:id="rId24"/>
    <hyperlink ref="S148" r:id="rId25"/>
    <hyperlink ref="S142" r:id="rId26"/>
    <hyperlink ref="S150" r:id="rId27"/>
    <hyperlink ref="S151" r:id="rId28"/>
    <hyperlink ref="S152" r:id="rId29"/>
    <hyperlink ref="S154" r:id="rId30"/>
    <hyperlink ref="S155" r:id="rId31"/>
    <hyperlink ref="S157" r:id="rId32"/>
    <hyperlink ref="S158" r:id="rId33"/>
    <hyperlink ref="S160" r:id="rId34"/>
    <hyperlink ref="S153" r:id="rId35"/>
    <hyperlink ref="S93" r:id="rId36"/>
    <hyperlink ref="S102" r:id="rId37"/>
    <hyperlink ref="T102" r:id="rId38"/>
    <hyperlink ref="S88" r:id="rId39"/>
    <hyperlink ref="S114" r:id="rId40"/>
    <hyperlink ref="S106" r:id="rId41"/>
    <hyperlink ref="S105" r:id="rId42"/>
    <hyperlink ref="S113" r:id="rId43"/>
    <hyperlink ref="S116" r:id="rId44"/>
    <hyperlink ref="T142" r:id="rId45"/>
    <hyperlink ref="T150" r:id="rId46"/>
    <hyperlink ref="S123" r:id="rId47"/>
    <hyperlink ref="S87" r:id="rId48"/>
    <hyperlink ref="S94" r:id="rId49"/>
    <hyperlink ref="S101" r:id="rId50"/>
    <hyperlink ref="S99" r:id="rId51"/>
    <hyperlink ref="S95" r:id="rId52"/>
    <hyperlink ref="S103" r:id="rId53"/>
    <hyperlink ref="S118" r:id="rId54"/>
    <hyperlink ref="S181" r:id="rId55"/>
    <hyperlink ref="S161" r:id="rId56"/>
    <hyperlink ref="S149" r:id="rId57"/>
    <hyperlink ref="S147" r:id="rId58"/>
    <hyperlink ref="S136" r:id="rId59"/>
    <hyperlink ref="S156" r:id="rId60"/>
    <hyperlink ref="S176" r:id="rId61"/>
    <hyperlink ref="S130" r:id="rId62"/>
    <hyperlink ref="S75" r:id="rId63"/>
    <hyperlink ref="S83" r:id="rId64"/>
    <hyperlink ref="S84" r:id="rId65"/>
    <hyperlink ref="S79" r:id="rId66"/>
    <hyperlink ref="S134" r:id="rId67"/>
    <hyperlink ref="S126" r:id="rId68"/>
    <hyperlink ref="S121" r:id="rId69"/>
    <hyperlink ref="S127" r:id="rId70"/>
    <hyperlink ref="S128" r:id="rId71"/>
    <hyperlink ref="S135" r:id="rId72"/>
    <hyperlink ref="S138" r:id="rId73"/>
    <hyperlink ref="S120" r:id="rId74"/>
    <hyperlink ref="S73" display="http://www.emea.gr/%CF%83%CE%BA%CE%BB%CE%B1%CE%B2%CE%B5%CE%BD%CE%AF%CF%84%CE%B7%CF%82-%CE%BA%CE%B1%CE%B9-%CE%BC%CE%B1%CF%81%CE%B9%CE%BD%CF%8C%CF%80%CE%BF%CF%85%CE%BB%CE%BF%CF%82-%CE%B1%CE%BB%CE%BB%CE%AC%CE%B6%CE%BF/473313?utm_source=newsletter&amp;utm_medium="/>
    <hyperlink ref="S112" r:id="rId75"/>
    <hyperlink ref="S67" r:id="rId76"/>
    <hyperlink ref="S80" r:id="rId77"/>
    <hyperlink ref="S85" r:id="rId78"/>
    <hyperlink ref="S86" r:id="rId79"/>
    <hyperlink ref="S47" r:id="rId80"/>
    <hyperlink ref="S49" r:id="rId81"/>
    <hyperlink ref="S50" r:id="rId82"/>
    <hyperlink ref="S52" r:id="rId83"/>
    <hyperlink ref="S53" r:id="rId84"/>
    <hyperlink ref="S54" r:id="rId85"/>
    <hyperlink ref="S55" r:id="rId86"/>
    <hyperlink ref="S58" r:id="rId87"/>
    <hyperlink ref="S63" r:id="rId88"/>
    <hyperlink ref="S65" r:id="rId89"/>
    <hyperlink ref="S66" r:id="rId90"/>
    <hyperlink ref="S69" r:id="rId91"/>
    <hyperlink ref="S71" r:id="rId92"/>
    <hyperlink ref="S78" r:id="rId93"/>
    <hyperlink ref="S82" r:id="rId94"/>
    <hyperlink ref="S164" r:id="rId95"/>
    <hyperlink ref="S166" r:id="rId96"/>
    <hyperlink ref="S169" r:id="rId97"/>
    <hyperlink ref="S174" r:id="rId98"/>
    <hyperlink ref="S177" r:id="rId99"/>
    <hyperlink ref="S179" r:id="rId100"/>
    <hyperlink ref="S194" r:id="rId101"/>
    <hyperlink ref="S196" r:id="rId102"/>
    <hyperlink ref="S77" r:id="rId103"/>
    <hyperlink ref="S140" r:id="rId104"/>
    <hyperlink ref="S139" r:id="rId105"/>
    <hyperlink ref="S141" r:id="rId106"/>
    <hyperlink ref="S143" r:id="rId107"/>
    <hyperlink ref="S159" r:id="rId108"/>
    <hyperlink ref="S64" r:id="rId109"/>
    <hyperlink ref="S51" r:id="rId110"/>
    <hyperlink ref="S60" r:id="rId111"/>
    <hyperlink ref="S56" r:id="rId112"/>
    <hyperlink ref="S62" r:id="rId113"/>
    <hyperlink ref="S35" r:id="rId114"/>
    <hyperlink ref="S28" r:id="rId115"/>
    <hyperlink ref="S27" r:id="rId116"/>
    <hyperlink ref="S29" r:id="rId117"/>
    <hyperlink ref="S31" r:id="rId118"/>
    <hyperlink ref="S33" r:id="rId119"/>
    <hyperlink ref="S32" r:id="rId120"/>
    <hyperlink ref="S30" r:id="rId121"/>
    <hyperlink ref="T35" r:id="rId122"/>
    <hyperlink ref="T34" r:id="rId123"/>
    <hyperlink ref="S34" r:id="rId124"/>
    <hyperlink ref="S57" r:id="rId125"/>
    <hyperlink ref="S48" r:id="rId126"/>
    <hyperlink ref="S41" r:id="rId127"/>
    <hyperlink ref="S40" r:id="rId128"/>
    <hyperlink ref="S39" r:id="rId129"/>
    <hyperlink ref="T48" r:id="rId130"/>
    <hyperlink ref="S42" r:id="rId131"/>
    <hyperlink ref="T45" r:id="rId132"/>
    <hyperlink ref="S45" r:id="rId133"/>
    <hyperlink ref="S43" r:id="rId134"/>
    <hyperlink ref="S38" r:id="rId135"/>
    <hyperlink ref="T46" r:id="rId136"/>
    <hyperlink ref="S44" r:id="rId137"/>
    <hyperlink ref="S46" r:id="rId138"/>
    <hyperlink ref="S12" r:id="rId139"/>
    <hyperlink ref="S16" r:id="rId140"/>
    <hyperlink ref="S20" r:id="rId141"/>
    <hyperlink ref="S21" r:id="rId142"/>
    <hyperlink ref="S23" r:id="rId143"/>
    <hyperlink ref="S24" r:id="rId144"/>
    <hyperlink ref="S25" r:id="rId145"/>
    <hyperlink ref="S26" r:id="rId146"/>
    <hyperlink ref="S14" r:id="rId147"/>
    <hyperlink ref="S17" r:id="rId148"/>
    <hyperlink ref="S22" r:id="rId149"/>
  </hyperlinks>
  <pageMargins left="0.70866141732283472" right="0.70866141732283472" top="0.74803149606299213" bottom="0.74803149606299213" header="0.31496062992125984" footer="0.31496062992125984"/>
  <pageSetup paperSize="9" scale="60" orientation="landscape" r:id="rId150"/>
  <ignoredErrors>
    <ignoredError sqref="M157 M196" numberStoredAsText="1"/>
  </ignoredErrors>
  <legacyDrawing r:id="rId151"/>
</worksheet>
</file>

<file path=xl/worksheets/sheet5.xml><?xml version="1.0" encoding="utf-8"?>
<worksheet xmlns="http://schemas.openxmlformats.org/spreadsheetml/2006/main" xmlns:r="http://schemas.openxmlformats.org/officeDocument/2006/relationships">
  <dimension ref="A1:AC84"/>
  <sheetViews>
    <sheetView zoomScale="90" zoomScaleNormal="90" workbookViewId="0">
      <selection activeCell="R3" sqref="R3"/>
    </sheetView>
  </sheetViews>
  <sheetFormatPr defaultRowHeight="15"/>
  <sheetData>
    <row r="1" spans="1:29">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row>
    <row r="2" spans="1:29">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row>
    <row r="3" spans="1:29">
      <c r="A3" s="75"/>
      <c r="B3" s="75"/>
      <c r="C3" s="75"/>
      <c r="D3" s="75"/>
      <c r="E3" s="75"/>
      <c r="F3" s="77"/>
      <c r="G3" s="77"/>
      <c r="H3" s="77"/>
      <c r="I3" s="77"/>
      <c r="J3" s="77"/>
      <c r="K3" s="77"/>
      <c r="L3" s="77"/>
      <c r="M3" s="77"/>
      <c r="N3" s="77"/>
      <c r="O3" s="77"/>
      <c r="P3" s="77"/>
      <c r="Q3" s="75"/>
      <c r="R3" s="75"/>
      <c r="S3" s="75"/>
      <c r="T3" s="75"/>
      <c r="U3" s="75"/>
      <c r="V3" s="75"/>
      <c r="W3" s="75"/>
      <c r="X3" s="75"/>
      <c r="Y3" s="75"/>
      <c r="Z3" s="75"/>
      <c r="AA3" s="75"/>
      <c r="AB3" s="75"/>
      <c r="AC3" s="75"/>
    </row>
    <row r="4" spans="1:29">
      <c r="A4" s="75"/>
      <c r="B4" s="75"/>
      <c r="C4" s="75"/>
      <c r="D4" s="75"/>
      <c r="E4" s="75"/>
      <c r="F4" s="78"/>
      <c r="G4" s="78"/>
      <c r="H4" s="78"/>
      <c r="I4" s="78"/>
      <c r="J4" s="78"/>
      <c r="K4" s="78"/>
      <c r="L4" s="78"/>
      <c r="M4" s="78"/>
      <c r="N4" s="78"/>
      <c r="O4" s="78"/>
      <c r="P4" s="78"/>
      <c r="Q4" s="75"/>
      <c r="R4" s="75"/>
      <c r="S4" s="75"/>
      <c r="T4" s="75"/>
      <c r="U4" s="75"/>
      <c r="V4" s="75"/>
      <c r="W4" s="75"/>
      <c r="X4" s="75"/>
      <c r="Y4" s="75"/>
      <c r="Z4" s="75"/>
      <c r="AA4" s="75"/>
      <c r="AB4" s="75"/>
      <c r="AC4" s="75"/>
    </row>
    <row r="5" spans="1:29">
      <c r="A5" s="75"/>
      <c r="B5" s="75"/>
      <c r="C5" s="75"/>
      <c r="D5" s="75"/>
      <c r="E5" s="75"/>
      <c r="F5" s="78"/>
      <c r="G5" s="78"/>
      <c r="H5" s="78"/>
      <c r="I5" s="78"/>
      <c r="J5" s="78"/>
      <c r="K5" s="78"/>
      <c r="L5" s="78"/>
      <c r="M5" s="78"/>
      <c r="N5" s="78"/>
      <c r="O5" s="78"/>
      <c r="P5" s="78"/>
      <c r="Q5" s="75"/>
      <c r="R5" s="75"/>
      <c r="S5" s="75"/>
      <c r="T5" s="75"/>
      <c r="U5" s="75"/>
      <c r="V5" s="75"/>
      <c r="W5" s="75"/>
      <c r="X5" s="75"/>
      <c r="Y5" s="75"/>
      <c r="Z5" s="75"/>
      <c r="AA5" s="75"/>
      <c r="AB5" s="75"/>
      <c r="AC5" s="75"/>
    </row>
    <row r="6" spans="1:29">
      <c r="A6" s="75"/>
      <c r="B6" s="75"/>
      <c r="C6" s="75"/>
      <c r="D6" s="75"/>
      <c r="E6" s="75"/>
      <c r="F6" s="78"/>
      <c r="G6" s="78"/>
      <c r="H6" s="78"/>
      <c r="I6" s="78"/>
      <c r="J6" s="78"/>
      <c r="K6" s="78"/>
      <c r="L6" s="78"/>
      <c r="M6" s="78"/>
      <c r="N6" s="78"/>
      <c r="O6" s="78"/>
      <c r="P6" s="78"/>
      <c r="Q6" s="75"/>
      <c r="R6" s="75"/>
      <c r="S6" s="75"/>
      <c r="T6" s="75"/>
      <c r="U6" s="75"/>
      <c r="V6" s="75"/>
      <c r="W6" s="75"/>
      <c r="X6" s="75"/>
      <c r="Y6" s="75"/>
      <c r="Z6" s="75"/>
      <c r="AA6" s="75"/>
      <c r="AB6" s="75"/>
      <c r="AC6" s="75"/>
    </row>
    <row r="7" spans="1:29">
      <c r="A7" s="75"/>
      <c r="B7" s="75"/>
      <c r="C7" s="75"/>
      <c r="D7" s="75"/>
      <c r="E7" s="75"/>
      <c r="F7" s="78"/>
      <c r="G7" s="78"/>
      <c r="H7" s="78"/>
      <c r="I7" s="78"/>
      <c r="J7" s="78"/>
      <c r="K7" s="78"/>
      <c r="L7" s="78"/>
      <c r="M7" s="78"/>
      <c r="N7" s="78"/>
      <c r="O7" s="78"/>
      <c r="P7" s="78"/>
      <c r="Q7" s="75"/>
      <c r="R7" s="75"/>
      <c r="S7" s="75"/>
      <c r="T7" s="75"/>
      <c r="U7" s="75"/>
      <c r="V7" s="75"/>
      <c r="W7" s="75"/>
      <c r="X7" s="75"/>
      <c r="Y7" s="75"/>
      <c r="Z7" s="75"/>
      <c r="AA7" s="75"/>
      <c r="AB7" s="75"/>
      <c r="AC7" s="75"/>
    </row>
    <row r="8" spans="1:29">
      <c r="A8" s="75"/>
      <c r="B8" s="75"/>
      <c r="C8" s="75"/>
      <c r="D8" s="75"/>
      <c r="E8" s="75"/>
      <c r="F8" s="78"/>
      <c r="G8" s="78"/>
      <c r="H8" s="78"/>
      <c r="I8" s="78"/>
      <c r="J8" s="78"/>
      <c r="K8" s="78"/>
      <c r="L8" s="78"/>
      <c r="M8" s="78"/>
      <c r="N8" s="78"/>
      <c r="O8" s="78"/>
      <c r="P8" s="78"/>
      <c r="Q8" s="75"/>
      <c r="R8" s="75"/>
      <c r="S8" s="75"/>
      <c r="T8" s="75"/>
      <c r="U8" s="75"/>
      <c r="V8" s="75"/>
      <c r="W8" s="75"/>
      <c r="X8" s="75"/>
      <c r="Y8" s="75"/>
      <c r="Z8" s="75"/>
      <c r="AA8" s="75"/>
      <c r="AB8" s="75"/>
      <c r="AC8" s="75"/>
    </row>
    <row r="9" spans="1:29">
      <c r="A9" s="75"/>
      <c r="B9" s="75"/>
      <c r="C9" s="75"/>
      <c r="D9" s="75"/>
      <c r="E9" s="75"/>
      <c r="F9" s="78"/>
      <c r="G9" s="78"/>
      <c r="H9" s="78"/>
      <c r="I9" s="78"/>
      <c r="J9" s="78"/>
      <c r="K9" s="78"/>
      <c r="L9" s="78"/>
      <c r="M9" s="78"/>
      <c r="N9" s="78"/>
      <c r="O9" s="78"/>
      <c r="P9" s="78"/>
      <c r="Q9" s="75"/>
      <c r="R9" s="75"/>
      <c r="S9" s="75"/>
      <c r="T9" s="75"/>
      <c r="U9" s="75"/>
      <c r="V9" s="75"/>
      <c r="W9" s="75"/>
      <c r="X9" s="75"/>
      <c r="Y9" s="75"/>
      <c r="Z9" s="75"/>
      <c r="AA9" s="75"/>
      <c r="AB9" s="75"/>
      <c r="AC9" s="75"/>
    </row>
    <row r="10" spans="1:29">
      <c r="A10" s="75"/>
      <c r="B10" s="75"/>
      <c r="C10" s="75"/>
      <c r="D10" s="75"/>
      <c r="E10" s="75"/>
      <c r="F10" s="78"/>
      <c r="G10" s="78"/>
      <c r="H10" s="78"/>
      <c r="I10" s="78"/>
      <c r="J10" s="78"/>
      <c r="K10" s="78"/>
      <c r="L10" s="78"/>
      <c r="M10" s="78"/>
      <c r="N10" s="78"/>
      <c r="O10" s="78"/>
      <c r="P10" s="78"/>
      <c r="Q10" s="75"/>
      <c r="R10" s="75"/>
      <c r="S10" s="75"/>
      <c r="T10" s="75"/>
      <c r="U10" s="75"/>
      <c r="V10" s="75"/>
      <c r="W10" s="75"/>
      <c r="X10" s="75"/>
      <c r="Y10" s="75"/>
      <c r="Z10" s="75"/>
      <c r="AA10" s="75"/>
      <c r="AB10" s="75"/>
      <c r="AC10" s="75"/>
    </row>
    <row r="11" spans="1:29">
      <c r="A11" s="75"/>
      <c r="B11" s="75"/>
      <c r="C11" s="75"/>
      <c r="D11" s="75"/>
      <c r="E11" s="75"/>
      <c r="F11" s="78"/>
      <c r="G11" s="78"/>
      <c r="H11" s="78"/>
      <c r="I11" s="78"/>
      <c r="J11" s="78"/>
      <c r="K11" s="78"/>
      <c r="L11" s="78"/>
      <c r="M11" s="78"/>
      <c r="N11" s="78"/>
      <c r="O11" s="78"/>
      <c r="P11" s="78"/>
      <c r="Q11" s="75"/>
      <c r="R11" s="75"/>
      <c r="S11" s="75"/>
      <c r="T11" s="75"/>
      <c r="U11" s="75"/>
      <c r="V11" s="75"/>
      <c r="W11" s="75"/>
      <c r="X11" s="75"/>
      <c r="Y11" s="75"/>
      <c r="Z11" s="75"/>
      <c r="AA11" s="75"/>
      <c r="AB11" s="75"/>
      <c r="AC11" s="75"/>
    </row>
    <row r="12" spans="1:29">
      <c r="A12" s="75"/>
      <c r="B12" s="75"/>
      <c r="C12" s="75"/>
      <c r="D12" s="75"/>
      <c r="E12" s="75"/>
      <c r="F12" s="78"/>
      <c r="G12" s="78"/>
      <c r="H12" s="78"/>
      <c r="I12" s="78"/>
      <c r="J12" s="78"/>
      <c r="K12" s="78"/>
      <c r="L12" s="78"/>
      <c r="M12" s="78"/>
      <c r="N12" s="78"/>
      <c r="O12" s="78"/>
      <c r="P12" s="78"/>
      <c r="Q12" s="75"/>
      <c r="R12" s="75"/>
      <c r="S12" s="75"/>
      <c r="T12" s="75"/>
      <c r="U12" s="75"/>
      <c r="V12" s="75"/>
      <c r="W12" s="75"/>
      <c r="X12" s="75"/>
      <c r="Y12" s="75"/>
      <c r="Z12" s="75"/>
      <c r="AA12" s="75"/>
      <c r="AB12" s="75"/>
      <c r="AC12" s="75"/>
    </row>
    <row r="13" spans="1:29">
      <c r="A13" s="75"/>
      <c r="B13" s="75"/>
      <c r="C13" s="75"/>
      <c r="D13" s="75"/>
      <c r="E13" s="75"/>
      <c r="F13" s="78"/>
      <c r="G13" s="78"/>
      <c r="H13" s="78"/>
      <c r="I13" s="78"/>
      <c r="J13" s="78"/>
      <c r="K13" s="78"/>
      <c r="L13" s="78"/>
      <c r="M13" s="78"/>
      <c r="N13" s="78"/>
      <c r="O13" s="78"/>
      <c r="P13" s="78"/>
      <c r="Q13" s="75"/>
      <c r="R13" s="75"/>
      <c r="S13" s="75"/>
      <c r="T13" s="75"/>
      <c r="U13" s="75"/>
      <c r="V13" s="75"/>
      <c r="W13" s="75"/>
      <c r="X13" s="75"/>
      <c r="Y13" s="75"/>
      <c r="Z13" s="75"/>
      <c r="AA13" s="75"/>
      <c r="AB13" s="75"/>
      <c r="AC13" s="75"/>
    </row>
    <row r="14" spans="1:29">
      <c r="A14" s="75"/>
      <c r="B14" s="75"/>
      <c r="C14" s="75"/>
      <c r="D14" s="75"/>
      <c r="E14" s="75"/>
      <c r="F14" s="78"/>
      <c r="G14" s="78"/>
      <c r="H14" s="78"/>
      <c r="I14" s="78"/>
      <c r="J14" s="78"/>
      <c r="K14" s="78"/>
      <c r="L14" s="78"/>
      <c r="M14" s="78"/>
      <c r="N14" s="78"/>
      <c r="O14" s="78"/>
      <c r="P14" s="78"/>
      <c r="Q14" s="75"/>
      <c r="R14" s="75"/>
      <c r="S14" s="75"/>
      <c r="T14" s="75"/>
      <c r="U14" s="75"/>
      <c r="V14" s="75"/>
      <c r="W14" s="75"/>
      <c r="X14" s="75"/>
      <c r="Y14" s="75"/>
      <c r="Z14" s="75"/>
      <c r="AA14" s="75"/>
      <c r="AB14" s="75"/>
      <c r="AC14" s="75"/>
    </row>
    <row r="15" spans="1:29">
      <c r="A15" s="75"/>
      <c r="B15" s="75"/>
      <c r="C15" s="75"/>
      <c r="D15" s="75"/>
      <c r="E15" s="75"/>
      <c r="F15" s="78"/>
      <c r="G15" s="78"/>
      <c r="H15" s="78"/>
      <c r="I15" s="78"/>
      <c r="J15" s="78"/>
      <c r="K15" s="78"/>
      <c r="L15" s="78"/>
      <c r="M15" s="78"/>
      <c r="N15" s="78"/>
      <c r="O15" s="78"/>
      <c r="P15" s="78"/>
      <c r="Q15" s="75"/>
      <c r="R15" s="75"/>
      <c r="S15" s="75"/>
      <c r="T15" s="75"/>
      <c r="U15" s="75"/>
      <c r="V15" s="75"/>
      <c r="W15" s="75"/>
      <c r="X15" s="75"/>
      <c r="Y15" s="75"/>
      <c r="Z15" s="75"/>
      <c r="AA15" s="75"/>
      <c r="AB15" s="75"/>
      <c r="AC15" s="75"/>
    </row>
    <row r="16" spans="1:29">
      <c r="A16" s="75"/>
      <c r="B16" s="75"/>
      <c r="C16" s="75"/>
      <c r="D16" s="75"/>
      <c r="E16" s="75"/>
      <c r="F16" s="78"/>
      <c r="G16" s="78"/>
      <c r="H16" s="78"/>
      <c r="I16" s="78"/>
      <c r="J16" s="78"/>
      <c r="K16" s="78"/>
      <c r="L16" s="78"/>
      <c r="M16" s="78"/>
      <c r="N16" s="78"/>
      <c r="O16" s="78"/>
      <c r="P16" s="78"/>
      <c r="Q16" s="75"/>
      <c r="R16" s="75"/>
      <c r="S16" s="75"/>
      <c r="T16" s="75"/>
      <c r="U16" s="75"/>
      <c r="V16" s="75"/>
      <c r="W16" s="75"/>
      <c r="X16" s="75"/>
      <c r="Y16" s="75"/>
      <c r="Z16" s="75"/>
      <c r="AA16" s="75"/>
      <c r="AB16" s="75"/>
      <c r="AC16" s="75"/>
    </row>
    <row r="17" spans="1:29">
      <c r="A17" s="75"/>
      <c r="B17" s="75"/>
      <c r="C17" s="75"/>
      <c r="D17" s="75"/>
      <c r="E17" s="75"/>
      <c r="F17" s="78"/>
      <c r="G17" s="78"/>
      <c r="H17" s="78"/>
      <c r="I17" s="78"/>
      <c r="J17" s="78"/>
      <c r="K17" s="78"/>
      <c r="L17" s="78"/>
      <c r="M17" s="78"/>
      <c r="N17" s="78"/>
      <c r="O17" s="78"/>
      <c r="P17" s="78"/>
      <c r="Q17" s="75"/>
      <c r="R17" s="75"/>
      <c r="S17" s="75"/>
      <c r="T17" s="75"/>
      <c r="U17" s="75"/>
      <c r="V17" s="75"/>
      <c r="W17" s="75"/>
      <c r="X17" s="75"/>
      <c r="Y17" s="75"/>
      <c r="Z17" s="75"/>
      <c r="AA17" s="75"/>
      <c r="AB17" s="75"/>
      <c r="AC17" s="75"/>
    </row>
    <row r="18" spans="1:29">
      <c r="A18" s="75"/>
      <c r="B18" s="75"/>
      <c r="C18" s="75"/>
      <c r="D18" s="75"/>
      <c r="E18" s="75"/>
      <c r="F18" s="78"/>
      <c r="G18" s="78"/>
      <c r="H18" s="78"/>
      <c r="I18" s="78"/>
      <c r="J18" s="78"/>
      <c r="K18" s="78"/>
      <c r="L18" s="78"/>
      <c r="M18" s="78"/>
      <c r="N18" s="78"/>
      <c r="O18" s="78"/>
      <c r="P18" s="78"/>
      <c r="Q18" s="75"/>
      <c r="R18" s="75"/>
      <c r="S18" s="75"/>
      <c r="T18" s="75"/>
      <c r="U18" s="75"/>
      <c r="V18" s="75"/>
      <c r="W18" s="75"/>
      <c r="X18" s="75"/>
      <c r="Y18" s="75"/>
      <c r="Z18" s="75"/>
      <c r="AA18" s="75"/>
      <c r="AB18" s="75"/>
      <c r="AC18" s="75"/>
    </row>
    <row r="19" spans="1:29">
      <c r="A19" s="75"/>
      <c r="B19" s="75"/>
      <c r="C19" s="75"/>
      <c r="D19" s="75"/>
      <c r="E19" s="75"/>
      <c r="F19" s="78"/>
      <c r="G19" s="78"/>
      <c r="H19" s="78"/>
      <c r="I19" s="78"/>
      <c r="J19" s="78"/>
      <c r="K19" s="78"/>
      <c r="L19" s="78"/>
      <c r="M19" s="78"/>
      <c r="N19" s="78"/>
      <c r="O19" s="78"/>
      <c r="P19" s="78"/>
      <c r="Q19" s="75"/>
      <c r="R19" s="75"/>
      <c r="S19" s="75"/>
      <c r="T19" s="75"/>
      <c r="U19" s="75"/>
      <c r="V19" s="75"/>
      <c r="W19" s="75"/>
      <c r="X19" s="75"/>
      <c r="Y19" s="75"/>
      <c r="Z19" s="75"/>
      <c r="AA19" s="75"/>
      <c r="AB19" s="75"/>
      <c r="AC19" s="75"/>
    </row>
    <row r="20" spans="1:29">
      <c r="A20" s="75"/>
      <c r="B20" s="75"/>
      <c r="C20" s="75"/>
      <c r="D20" s="75"/>
      <c r="E20" s="75"/>
      <c r="F20" s="78"/>
      <c r="G20" s="78"/>
      <c r="H20" s="78"/>
      <c r="I20" s="78"/>
      <c r="J20" s="78"/>
      <c r="K20" s="78"/>
      <c r="L20" s="78"/>
      <c r="M20" s="78"/>
      <c r="N20" s="78"/>
      <c r="O20" s="78"/>
      <c r="P20" s="78"/>
      <c r="Q20" s="75"/>
      <c r="R20" s="75"/>
      <c r="S20" s="75"/>
      <c r="T20" s="75"/>
      <c r="U20" s="75"/>
      <c r="V20" s="75"/>
      <c r="W20" s="75"/>
      <c r="X20" s="75"/>
      <c r="Y20" s="75"/>
      <c r="Z20" s="75"/>
      <c r="AA20" s="75"/>
      <c r="AB20" s="75"/>
      <c r="AC20" s="75"/>
    </row>
    <row r="21" spans="1:29">
      <c r="A21" s="75"/>
      <c r="B21" s="75"/>
      <c r="C21" s="75"/>
      <c r="D21" s="75"/>
      <c r="E21" s="75"/>
      <c r="F21" s="78"/>
      <c r="G21" s="78"/>
      <c r="H21" s="78"/>
      <c r="I21" s="78"/>
      <c r="J21" s="78"/>
      <c r="K21" s="78"/>
      <c r="L21" s="78"/>
      <c r="M21" s="78"/>
      <c r="N21" s="78"/>
      <c r="O21" s="78"/>
      <c r="P21" s="78"/>
      <c r="Q21" s="75"/>
      <c r="R21" s="75"/>
      <c r="S21" s="75"/>
      <c r="T21" s="75"/>
      <c r="U21" s="75"/>
      <c r="V21" s="75"/>
      <c r="W21" s="75"/>
      <c r="X21" s="75"/>
      <c r="Y21" s="75"/>
      <c r="Z21" s="75"/>
      <c r="AA21" s="75"/>
      <c r="AB21" s="75"/>
      <c r="AC21" s="75"/>
    </row>
    <row r="22" spans="1:29">
      <c r="A22" s="75"/>
      <c r="B22" s="75"/>
      <c r="C22" s="75"/>
      <c r="D22" s="75"/>
      <c r="E22" s="75"/>
      <c r="F22" s="78"/>
      <c r="G22" s="78"/>
      <c r="H22" s="78"/>
      <c r="I22" s="78"/>
      <c r="J22" s="78"/>
      <c r="K22" s="78"/>
      <c r="L22" s="78"/>
      <c r="M22" s="78"/>
      <c r="N22" s="78"/>
      <c r="O22" s="78"/>
      <c r="P22" s="78"/>
      <c r="Q22" s="75"/>
      <c r="R22" s="75"/>
      <c r="S22" s="75"/>
      <c r="T22" s="75"/>
      <c r="U22" s="75"/>
      <c r="V22" s="75"/>
      <c r="W22" s="75"/>
      <c r="X22" s="75"/>
      <c r="Y22" s="75"/>
      <c r="Z22" s="75"/>
      <c r="AA22" s="75"/>
      <c r="AB22" s="75"/>
      <c r="AC22" s="75"/>
    </row>
    <row r="23" spans="1:29">
      <c r="A23" s="75"/>
      <c r="B23" s="75"/>
      <c r="C23" s="75"/>
      <c r="D23" s="75"/>
      <c r="E23" s="75"/>
      <c r="F23" s="78"/>
      <c r="G23" s="78"/>
      <c r="H23" s="78"/>
      <c r="I23" s="78"/>
      <c r="J23" s="78"/>
      <c r="K23" s="78"/>
      <c r="L23" s="78"/>
      <c r="M23" s="78"/>
      <c r="N23" s="78"/>
      <c r="O23" s="78"/>
      <c r="P23" s="78"/>
      <c r="Q23" s="75"/>
      <c r="R23" s="75"/>
      <c r="S23" s="75"/>
      <c r="T23" s="75"/>
      <c r="U23" s="75"/>
      <c r="V23" s="75"/>
      <c r="W23" s="75"/>
      <c r="X23" s="75"/>
      <c r="Y23" s="75"/>
      <c r="Z23" s="75"/>
      <c r="AA23" s="75"/>
      <c r="AB23" s="75"/>
      <c r="AC23" s="75"/>
    </row>
    <row r="24" spans="1:29">
      <c r="A24" s="75"/>
      <c r="B24" s="75"/>
      <c r="C24" s="75"/>
      <c r="D24" s="75"/>
      <c r="E24" s="75"/>
      <c r="F24" s="78"/>
      <c r="G24" s="78"/>
      <c r="H24" s="78"/>
      <c r="I24" s="78"/>
      <c r="J24" s="78"/>
      <c r="K24" s="78"/>
      <c r="L24" s="78"/>
      <c r="M24" s="78"/>
      <c r="N24" s="78"/>
      <c r="O24" s="78"/>
      <c r="P24" s="78"/>
      <c r="Q24" s="75"/>
      <c r="R24" s="75"/>
      <c r="S24" s="75"/>
      <c r="T24" s="75"/>
      <c r="U24" s="75"/>
      <c r="V24" s="75"/>
      <c r="W24" s="75"/>
      <c r="X24" s="75"/>
      <c r="Y24" s="75"/>
      <c r="Z24" s="75"/>
      <c r="AA24" s="75"/>
      <c r="AB24" s="75"/>
      <c r="AC24" s="75"/>
    </row>
    <row r="25" spans="1:29">
      <c r="A25" s="75"/>
      <c r="B25" s="75"/>
      <c r="C25" s="75"/>
      <c r="D25" s="75"/>
      <c r="E25" s="75"/>
      <c r="F25" s="78"/>
      <c r="G25" s="78"/>
      <c r="H25" s="78"/>
      <c r="I25" s="78"/>
      <c r="J25" s="78"/>
      <c r="K25" s="78"/>
      <c r="L25" s="78"/>
      <c r="M25" s="78"/>
      <c r="N25" s="78"/>
      <c r="O25" s="78"/>
      <c r="P25" s="78"/>
      <c r="Q25" s="75"/>
      <c r="R25" s="75"/>
      <c r="S25" s="75"/>
      <c r="T25" s="75"/>
      <c r="U25" s="75"/>
      <c r="V25" s="75"/>
      <c r="W25" s="75"/>
      <c r="X25" s="75"/>
      <c r="Y25" s="75"/>
      <c r="Z25" s="75"/>
      <c r="AA25" s="75"/>
      <c r="AB25" s="75"/>
      <c r="AC25" s="75"/>
    </row>
    <row r="26" spans="1:29">
      <c r="A26" s="75"/>
      <c r="B26" s="75"/>
      <c r="C26" s="75"/>
      <c r="D26" s="75"/>
      <c r="E26" s="75"/>
      <c r="F26" s="78"/>
      <c r="G26" s="78"/>
      <c r="H26" s="78"/>
      <c r="I26" s="78"/>
      <c r="J26" s="78"/>
      <c r="K26" s="78"/>
      <c r="L26" s="78"/>
      <c r="M26" s="78"/>
      <c r="N26" s="78"/>
      <c r="O26" s="78"/>
      <c r="P26" s="78"/>
      <c r="Q26" s="75"/>
      <c r="R26" s="75"/>
      <c r="S26" s="75"/>
      <c r="T26" s="75"/>
      <c r="U26" s="75"/>
      <c r="V26" s="75"/>
      <c r="W26" s="75"/>
      <c r="X26" s="75"/>
      <c r="Y26" s="75"/>
      <c r="Z26" s="75"/>
      <c r="AA26" s="75"/>
      <c r="AB26" s="75"/>
      <c r="AC26" s="75"/>
    </row>
    <row r="27" spans="1:29">
      <c r="A27" s="75"/>
      <c r="B27" s="75"/>
      <c r="C27" s="75"/>
      <c r="D27" s="75"/>
      <c r="E27" s="75"/>
      <c r="F27" s="78"/>
      <c r="G27" s="78"/>
      <c r="H27" s="78"/>
      <c r="I27" s="78"/>
      <c r="J27" s="78"/>
      <c r="K27" s="78"/>
      <c r="L27" s="78"/>
      <c r="M27" s="78"/>
      <c r="N27" s="78"/>
      <c r="O27" s="78"/>
      <c r="P27" s="78"/>
      <c r="Q27" s="75"/>
      <c r="R27" s="75"/>
      <c r="S27" s="75"/>
      <c r="T27" s="75"/>
      <c r="U27" s="75"/>
      <c r="V27" s="75"/>
      <c r="W27" s="75"/>
      <c r="X27" s="75"/>
      <c r="Y27" s="75"/>
      <c r="Z27" s="75"/>
      <c r="AA27" s="75"/>
      <c r="AB27" s="75"/>
      <c r="AC27" s="75"/>
    </row>
    <row r="28" spans="1:29">
      <c r="A28" s="75"/>
      <c r="B28" s="75"/>
      <c r="C28" s="75"/>
      <c r="D28" s="75"/>
      <c r="E28" s="75"/>
      <c r="F28" s="78"/>
      <c r="G28" s="78"/>
      <c r="H28" s="78"/>
      <c r="I28" s="78"/>
      <c r="J28" s="78"/>
      <c r="K28" s="78"/>
      <c r="L28" s="78"/>
      <c r="M28" s="78"/>
      <c r="N28" s="78"/>
      <c r="O28" s="78"/>
      <c r="P28" s="78"/>
      <c r="Q28" s="75"/>
      <c r="R28" s="75"/>
      <c r="S28" s="75"/>
      <c r="T28" s="75"/>
      <c r="U28" s="75"/>
      <c r="V28" s="75"/>
      <c r="W28" s="75"/>
      <c r="X28" s="75"/>
      <c r="Y28" s="75"/>
      <c r="Z28" s="75"/>
      <c r="AA28" s="75"/>
      <c r="AB28" s="75"/>
      <c r="AC28" s="75"/>
    </row>
    <row r="29" spans="1:29">
      <c r="A29" s="75"/>
      <c r="B29" s="75"/>
      <c r="C29" s="75"/>
      <c r="D29" s="75"/>
      <c r="E29" s="75"/>
      <c r="F29" s="78"/>
      <c r="G29" s="78"/>
      <c r="H29" s="78"/>
      <c r="I29" s="78"/>
      <c r="J29" s="78"/>
      <c r="K29" s="78"/>
      <c r="L29" s="78"/>
      <c r="M29" s="78"/>
      <c r="N29" s="78"/>
      <c r="O29" s="78"/>
      <c r="P29" s="78"/>
      <c r="Q29" s="75"/>
      <c r="R29" s="75"/>
      <c r="S29" s="75"/>
      <c r="T29" s="75"/>
      <c r="U29" s="75"/>
      <c r="V29" s="75"/>
      <c r="W29" s="75"/>
      <c r="X29" s="75"/>
      <c r="Y29" s="75"/>
      <c r="Z29" s="75"/>
      <c r="AA29" s="75"/>
      <c r="AB29" s="75"/>
      <c r="AC29" s="75"/>
    </row>
    <row r="30" spans="1:29">
      <c r="A30" s="75"/>
      <c r="B30" s="75"/>
      <c r="C30" s="75"/>
      <c r="D30" s="75"/>
      <c r="E30" s="75"/>
      <c r="F30" s="78"/>
      <c r="G30" s="78"/>
      <c r="H30" s="78"/>
      <c r="I30" s="78"/>
      <c r="J30" s="78"/>
      <c r="K30" s="78"/>
      <c r="L30" s="78"/>
      <c r="M30" s="78"/>
      <c r="N30" s="78"/>
      <c r="O30" s="78"/>
      <c r="P30" s="78"/>
      <c r="Q30" s="75"/>
      <c r="R30" s="75"/>
      <c r="S30" s="75"/>
      <c r="T30" s="75"/>
      <c r="U30" s="75"/>
      <c r="V30" s="75"/>
      <c r="W30" s="75"/>
      <c r="X30" s="75"/>
      <c r="Y30" s="75"/>
      <c r="Z30" s="75"/>
      <c r="AA30" s="75"/>
      <c r="AB30" s="75"/>
      <c r="AC30" s="75"/>
    </row>
    <row r="31" spans="1:29">
      <c r="A31" s="75"/>
      <c r="B31" s="75"/>
      <c r="C31" s="75"/>
      <c r="D31" s="75"/>
      <c r="E31" s="75"/>
      <c r="F31" s="78"/>
      <c r="G31" s="78"/>
      <c r="H31" s="78"/>
      <c r="I31" s="78"/>
      <c r="J31" s="78"/>
      <c r="K31" s="78"/>
      <c r="L31" s="78"/>
      <c r="M31" s="78"/>
      <c r="N31" s="78"/>
      <c r="O31" s="78"/>
      <c r="P31" s="78"/>
      <c r="Q31" s="75"/>
      <c r="R31" s="75"/>
      <c r="S31" s="75"/>
      <c r="T31" s="75"/>
      <c r="U31" s="75"/>
      <c r="V31" s="75"/>
      <c r="W31" s="75"/>
      <c r="X31" s="75"/>
      <c r="Y31" s="75"/>
      <c r="Z31" s="75"/>
      <c r="AA31" s="75"/>
      <c r="AB31" s="75"/>
      <c r="AC31" s="75"/>
    </row>
    <row r="32" spans="1:29">
      <c r="A32" s="75"/>
      <c r="B32" s="75"/>
      <c r="C32" s="75"/>
      <c r="D32" s="75"/>
      <c r="E32" s="75"/>
      <c r="F32" s="78"/>
      <c r="G32" s="78"/>
      <c r="H32" s="78"/>
      <c r="I32" s="78"/>
      <c r="J32" s="78"/>
      <c r="K32" s="78"/>
      <c r="L32" s="78"/>
      <c r="M32" s="78"/>
      <c r="N32" s="78"/>
      <c r="O32" s="78"/>
      <c r="P32" s="78"/>
      <c r="Q32" s="75"/>
      <c r="R32" s="75"/>
      <c r="S32" s="75"/>
      <c r="T32" s="75"/>
      <c r="U32" s="75"/>
      <c r="V32" s="75"/>
      <c r="W32" s="75"/>
      <c r="X32" s="75"/>
      <c r="Y32" s="75"/>
      <c r="Z32" s="75"/>
      <c r="AA32" s="75"/>
      <c r="AB32" s="75"/>
      <c r="AC32" s="75"/>
    </row>
    <row r="33" spans="1:29">
      <c r="A33" s="75"/>
      <c r="B33" s="75"/>
      <c r="C33" s="75"/>
      <c r="D33" s="75"/>
      <c r="E33" s="75"/>
      <c r="F33" s="78"/>
      <c r="G33" s="78"/>
      <c r="H33" s="78"/>
      <c r="I33" s="78"/>
      <c r="J33" s="78"/>
      <c r="K33" s="78"/>
      <c r="L33" s="78"/>
      <c r="M33" s="78"/>
      <c r="N33" s="78"/>
      <c r="O33" s="78"/>
      <c r="P33" s="78"/>
      <c r="Q33" s="75"/>
      <c r="R33" s="75"/>
      <c r="S33" s="75"/>
      <c r="T33" s="75"/>
      <c r="U33" s="75"/>
      <c r="V33" s="75"/>
      <c r="W33" s="75"/>
      <c r="X33" s="75"/>
      <c r="Y33" s="75"/>
      <c r="Z33" s="75"/>
      <c r="AA33" s="75"/>
      <c r="AB33" s="75"/>
      <c r="AC33" s="75"/>
    </row>
    <row r="34" spans="1:29">
      <c r="A34" s="75"/>
      <c r="B34" s="75"/>
      <c r="C34" s="75"/>
      <c r="D34" s="75"/>
      <c r="E34" s="75"/>
      <c r="F34" s="78"/>
      <c r="G34" s="78"/>
      <c r="H34" s="78"/>
      <c r="I34" s="78"/>
      <c r="J34" s="78"/>
      <c r="K34" s="78"/>
      <c r="L34" s="78"/>
      <c r="M34" s="78"/>
      <c r="N34" s="78"/>
      <c r="O34" s="78"/>
      <c r="P34" s="78"/>
      <c r="Q34" s="75"/>
      <c r="R34" s="75"/>
      <c r="S34" s="75"/>
      <c r="T34" s="75"/>
      <c r="U34" s="75"/>
      <c r="V34" s="75"/>
      <c r="W34" s="75"/>
      <c r="X34" s="75"/>
      <c r="Y34" s="75"/>
      <c r="Z34" s="75"/>
      <c r="AA34" s="75"/>
      <c r="AB34" s="75"/>
      <c r="AC34" s="75"/>
    </row>
    <row r="35" spans="1:29">
      <c r="A35" s="75"/>
      <c r="B35" s="75"/>
      <c r="C35" s="75"/>
      <c r="D35" s="75"/>
      <c r="E35" s="75"/>
      <c r="F35" s="78"/>
      <c r="G35" s="78"/>
      <c r="H35" s="78"/>
      <c r="I35" s="78"/>
      <c r="J35" s="78"/>
      <c r="K35" s="78"/>
      <c r="L35" s="78"/>
      <c r="M35" s="78"/>
      <c r="N35" s="78"/>
      <c r="O35" s="78"/>
      <c r="P35" s="78"/>
      <c r="Q35" s="75"/>
      <c r="R35" s="75"/>
      <c r="S35" s="75"/>
      <c r="T35" s="75"/>
      <c r="U35" s="75"/>
      <c r="V35" s="75"/>
      <c r="W35" s="75"/>
      <c r="X35" s="75"/>
      <c r="Y35" s="75"/>
      <c r="Z35" s="75"/>
      <c r="AA35" s="75"/>
      <c r="AB35" s="75"/>
      <c r="AC35" s="75"/>
    </row>
    <row r="36" spans="1:29">
      <c r="A36" s="75"/>
      <c r="B36" s="75"/>
      <c r="C36" s="75"/>
      <c r="D36" s="75"/>
      <c r="E36" s="75"/>
      <c r="F36" s="78"/>
      <c r="G36" s="78"/>
      <c r="H36" s="78"/>
      <c r="I36" s="78"/>
      <c r="J36" s="78"/>
      <c r="K36" s="78"/>
      <c r="L36" s="78"/>
      <c r="M36" s="78"/>
      <c r="N36" s="78"/>
      <c r="O36" s="78"/>
      <c r="P36" s="78"/>
      <c r="Q36" s="75"/>
      <c r="R36" s="75"/>
      <c r="S36" s="75"/>
      <c r="T36" s="75"/>
      <c r="U36" s="75"/>
      <c r="V36" s="75"/>
      <c r="W36" s="75"/>
      <c r="X36" s="75"/>
      <c r="Y36" s="75"/>
      <c r="Z36" s="75"/>
      <c r="AA36" s="75"/>
      <c r="AB36" s="75"/>
      <c r="AC36" s="75"/>
    </row>
    <row r="37" spans="1:29">
      <c r="A37" s="75"/>
      <c r="B37" s="75"/>
      <c r="C37" s="75"/>
      <c r="D37" s="75"/>
      <c r="E37" s="75"/>
      <c r="F37" s="78"/>
      <c r="G37" s="78"/>
      <c r="H37" s="78"/>
      <c r="I37" s="78"/>
      <c r="J37" s="78"/>
      <c r="K37" s="78"/>
      <c r="L37" s="78"/>
      <c r="M37" s="78"/>
      <c r="N37" s="78"/>
      <c r="O37" s="78"/>
      <c r="P37" s="78"/>
      <c r="Q37" s="75"/>
      <c r="R37" s="75"/>
      <c r="S37" s="75"/>
      <c r="T37" s="75"/>
      <c r="U37" s="75"/>
      <c r="V37" s="75"/>
      <c r="W37" s="75"/>
      <c r="X37" s="75"/>
      <c r="Y37" s="75"/>
      <c r="Z37" s="75"/>
      <c r="AA37" s="75"/>
      <c r="AB37" s="75"/>
      <c r="AC37" s="75"/>
    </row>
    <row r="38" spans="1:29">
      <c r="A38" s="75"/>
      <c r="B38" s="75"/>
      <c r="C38" s="75"/>
      <c r="D38" s="75"/>
      <c r="E38" s="75"/>
      <c r="F38" s="78"/>
      <c r="G38" s="78"/>
      <c r="H38" s="78"/>
      <c r="I38" s="78"/>
      <c r="J38" s="78"/>
      <c r="K38" s="78"/>
      <c r="L38" s="78"/>
      <c r="M38" s="78"/>
      <c r="N38" s="78"/>
      <c r="O38" s="78"/>
      <c r="P38" s="78"/>
      <c r="Q38" s="75"/>
      <c r="R38" s="75"/>
      <c r="S38" s="75"/>
      <c r="T38" s="75"/>
      <c r="U38" s="75"/>
      <c r="V38" s="75"/>
      <c r="W38" s="75"/>
      <c r="X38" s="75"/>
      <c r="Y38" s="75"/>
      <c r="Z38" s="75"/>
      <c r="AA38" s="75"/>
      <c r="AB38" s="75"/>
      <c r="AC38" s="75"/>
    </row>
    <row r="39" spans="1:29">
      <c r="A39" s="75"/>
      <c r="B39" s="75"/>
      <c r="C39" s="75"/>
      <c r="D39" s="75"/>
      <c r="E39" s="75"/>
      <c r="F39" s="79"/>
      <c r="G39" s="79"/>
      <c r="H39" s="79"/>
      <c r="I39" s="79"/>
      <c r="J39" s="79"/>
      <c r="K39" s="79"/>
      <c r="L39" s="79"/>
      <c r="M39" s="79"/>
      <c r="N39" s="79"/>
      <c r="O39" s="79"/>
      <c r="P39" s="79"/>
      <c r="Q39" s="75"/>
      <c r="R39" s="75"/>
      <c r="S39" s="75"/>
      <c r="T39" s="75"/>
      <c r="U39" s="75"/>
      <c r="V39" s="75"/>
      <c r="W39" s="75"/>
      <c r="X39" s="75"/>
      <c r="Y39" s="75"/>
      <c r="Z39" s="75"/>
      <c r="AA39" s="75"/>
      <c r="AB39" s="75"/>
      <c r="AC39" s="75"/>
    </row>
    <row r="40" spans="1:29">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row>
    <row r="41" spans="1:29">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row>
    <row r="42" spans="1:29">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row>
    <row r="43" spans="1:29">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row>
    <row r="44" spans="1:29">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row>
    <row r="45" spans="1:29">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row>
    <row r="46" spans="1:29">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row>
    <row r="47" spans="1:29">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row>
    <row r="48" spans="1:29">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row>
    <row r="49" spans="1:29">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row>
    <row r="50" spans="1:29">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row>
    <row r="51" spans="1:29">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row>
    <row r="52" spans="1:29">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row>
    <row r="53" spans="1:29">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row>
    <row r="54" spans="1:29">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row>
    <row r="55" spans="1:29">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row>
    <row r="56" spans="1:29">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row>
    <row r="57" spans="1:29">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row>
    <row r="58" spans="1:29">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row>
    <row r="59" spans="1:29">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row>
    <row r="60" spans="1:29">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row>
    <row r="61" spans="1:29">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row>
    <row r="62" spans="1:29">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row>
    <row r="63" spans="1:29">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row>
    <row r="64" spans="1:29">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row>
    <row r="65" spans="1:29">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row>
    <row r="66" spans="1:29">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row>
    <row r="67" spans="1:29">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row>
    <row r="68" spans="1:29">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row>
    <row r="69" spans="1:29">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row>
    <row r="70" spans="1:29">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row>
    <row r="71" spans="1:29">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row>
    <row r="72" spans="1:29">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row>
    <row r="73" spans="1:29">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row>
    <row r="74" spans="1:29">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row>
    <row r="75" spans="1:29">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row>
    <row r="76" spans="1:29">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row>
    <row r="77" spans="1:29">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row>
    <row r="78" spans="1:29">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row>
    <row r="79" spans="1:29">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row>
    <row r="80" spans="1:29">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row>
    <row r="81" spans="1:29">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row>
    <row r="82" spans="1:29">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row>
    <row r="83" spans="1:29">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row>
    <row r="84" spans="1:29">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Q56"/>
  <sheetViews>
    <sheetView zoomScale="70" zoomScaleNormal="70" workbookViewId="0">
      <selection activeCell="I47" sqref="I47"/>
    </sheetView>
  </sheetViews>
  <sheetFormatPr defaultRowHeight="15"/>
  <sheetData>
    <row r="1" spans="1:17">
      <c r="A1" s="75"/>
      <c r="B1" s="75"/>
      <c r="C1" s="75"/>
      <c r="D1" s="75"/>
      <c r="E1" s="75"/>
      <c r="F1" s="75"/>
      <c r="G1" s="75"/>
      <c r="H1" s="75"/>
      <c r="I1" s="75"/>
      <c r="J1" s="75"/>
      <c r="K1" s="75"/>
      <c r="L1" s="75"/>
      <c r="M1" s="75"/>
      <c r="N1" s="75"/>
      <c r="O1" s="75"/>
      <c r="P1" s="75"/>
      <c r="Q1" s="75"/>
    </row>
    <row r="2" spans="1:17">
      <c r="A2" s="75"/>
      <c r="B2" s="75"/>
      <c r="C2" s="75"/>
      <c r="D2" s="75"/>
      <c r="E2" s="75"/>
      <c r="F2" s="75"/>
      <c r="G2" s="75"/>
      <c r="H2" s="75"/>
      <c r="I2" s="75"/>
      <c r="J2" s="75"/>
      <c r="K2" s="75"/>
      <c r="L2" s="75"/>
      <c r="M2" s="75"/>
      <c r="N2" s="75"/>
      <c r="O2" s="75"/>
      <c r="P2" s="75"/>
      <c r="Q2" s="75"/>
    </row>
    <row r="3" spans="1:17">
      <c r="A3" s="75"/>
      <c r="B3" s="75"/>
      <c r="C3" s="75"/>
      <c r="D3" s="75"/>
      <c r="E3" s="75"/>
      <c r="F3" s="75"/>
      <c r="G3" s="75"/>
      <c r="H3" s="75"/>
      <c r="I3" s="75"/>
      <c r="J3" s="75"/>
      <c r="K3" s="75"/>
      <c r="L3" s="75"/>
      <c r="M3" s="75"/>
      <c r="N3" s="75"/>
      <c r="O3" s="75"/>
      <c r="P3" s="75"/>
      <c r="Q3" s="75"/>
    </row>
    <row r="4" spans="1:17">
      <c r="A4" s="75"/>
      <c r="B4" s="75"/>
      <c r="C4" s="75"/>
      <c r="D4" s="75"/>
      <c r="E4" s="75"/>
      <c r="F4" s="75"/>
      <c r="G4" s="75"/>
      <c r="H4" s="75"/>
      <c r="I4" s="75"/>
      <c r="J4" s="75"/>
      <c r="K4" s="75"/>
      <c r="L4" s="75"/>
      <c r="M4" s="75"/>
      <c r="N4" s="75"/>
      <c r="O4" s="75"/>
      <c r="P4" s="75"/>
      <c r="Q4" s="75"/>
    </row>
    <row r="5" spans="1:17">
      <c r="A5" s="75"/>
      <c r="B5" s="75"/>
      <c r="C5" s="75"/>
      <c r="D5" s="75"/>
      <c r="E5" s="75"/>
      <c r="F5" s="75"/>
      <c r="G5" s="75"/>
      <c r="H5" s="75"/>
      <c r="I5" s="75"/>
      <c r="J5" s="75"/>
      <c r="K5" s="75"/>
      <c r="L5" s="75"/>
      <c r="M5" s="75"/>
      <c r="N5" s="75"/>
      <c r="O5" s="75"/>
      <c r="P5" s="75"/>
      <c r="Q5" s="75"/>
    </row>
    <row r="6" spans="1:17">
      <c r="A6" s="75"/>
      <c r="B6" s="75"/>
      <c r="C6" s="75"/>
      <c r="D6" s="75"/>
      <c r="E6" s="75"/>
      <c r="F6" s="75"/>
      <c r="G6" s="75"/>
      <c r="H6" s="75"/>
      <c r="I6" s="75"/>
      <c r="J6" s="75"/>
      <c r="K6" s="75"/>
      <c r="L6" s="75"/>
      <c r="M6" s="75"/>
      <c r="N6" s="75"/>
      <c r="O6" s="75"/>
      <c r="P6" s="75"/>
      <c r="Q6" s="75"/>
    </row>
    <row r="7" spans="1:17">
      <c r="A7" s="75"/>
      <c r="B7" s="75"/>
      <c r="C7" s="75"/>
      <c r="D7" s="75"/>
      <c r="E7" s="75"/>
      <c r="F7" s="75"/>
      <c r="G7" s="75"/>
      <c r="H7" s="75"/>
      <c r="I7" s="75"/>
      <c r="J7" s="75"/>
      <c r="K7" s="75"/>
      <c r="L7" s="75"/>
      <c r="M7" s="75"/>
      <c r="N7" s="75"/>
      <c r="O7" s="75"/>
      <c r="P7" s="75"/>
      <c r="Q7" s="75"/>
    </row>
    <row r="8" spans="1:17">
      <c r="A8" s="75"/>
      <c r="B8" s="75"/>
      <c r="C8" s="75"/>
      <c r="D8" s="75"/>
      <c r="E8" s="75"/>
      <c r="F8" s="75"/>
      <c r="G8" s="75"/>
      <c r="H8" s="75"/>
      <c r="I8" s="75"/>
      <c r="J8" s="75"/>
      <c r="K8" s="75"/>
      <c r="L8" s="75"/>
      <c r="M8" s="75"/>
      <c r="N8" s="75"/>
      <c r="O8" s="75"/>
      <c r="P8" s="75"/>
      <c r="Q8" s="75"/>
    </row>
    <row r="9" spans="1:17">
      <c r="A9" s="75"/>
      <c r="B9" s="75"/>
      <c r="C9" s="75"/>
      <c r="D9" s="75"/>
      <c r="E9" s="75"/>
      <c r="F9" s="75"/>
      <c r="G9" s="75"/>
      <c r="H9" s="75"/>
      <c r="I9" s="75"/>
      <c r="J9" s="75"/>
      <c r="K9" s="75"/>
      <c r="L9" s="75"/>
      <c r="M9" s="75"/>
      <c r="N9" s="75"/>
      <c r="O9" s="75"/>
      <c r="P9" s="75"/>
      <c r="Q9" s="75"/>
    </row>
    <row r="10" spans="1:17">
      <c r="A10" s="75"/>
      <c r="B10" s="75"/>
      <c r="C10" s="75"/>
      <c r="D10" s="75"/>
      <c r="E10" s="75"/>
      <c r="F10" s="75"/>
      <c r="G10" s="75"/>
      <c r="H10" s="75"/>
      <c r="I10" s="75"/>
      <c r="J10" s="75"/>
      <c r="K10" s="75"/>
      <c r="L10" s="75"/>
      <c r="M10" s="75"/>
      <c r="N10" s="75"/>
      <c r="O10" s="75"/>
      <c r="P10" s="75"/>
      <c r="Q10" s="75"/>
    </row>
    <row r="11" spans="1:17">
      <c r="A11" s="75"/>
      <c r="B11" s="75"/>
      <c r="C11" s="75"/>
      <c r="D11" s="75"/>
      <c r="E11" s="75"/>
      <c r="F11" s="75"/>
      <c r="G11" s="75"/>
      <c r="H11" s="75"/>
      <c r="I11" s="75"/>
      <c r="J11" s="75"/>
      <c r="K11" s="75"/>
      <c r="L11" s="75"/>
      <c r="M11" s="75"/>
      <c r="N11" s="75"/>
      <c r="O11" s="75"/>
      <c r="P11" s="75"/>
      <c r="Q11" s="75"/>
    </row>
    <row r="12" spans="1:17">
      <c r="A12" s="75"/>
      <c r="B12" s="75"/>
      <c r="C12" s="75"/>
      <c r="D12" s="75"/>
      <c r="E12" s="75"/>
      <c r="F12" s="75"/>
      <c r="G12" s="75"/>
      <c r="H12" s="75"/>
      <c r="I12" s="75"/>
      <c r="J12" s="75"/>
      <c r="K12" s="75"/>
      <c r="L12" s="75"/>
      <c r="M12" s="75"/>
      <c r="N12" s="75"/>
      <c r="O12" s="75"/>
      <c r="P12" s="75"/>
      <c r="Q12" s="75"/>
    </row>
    <row r="13" spans="1:17">
      <c r="A13" s="75"/>
      <c r="B13" s="75"/>
      <c r="C13" s="75"/>
      <c r="D13" s="75"/>
      <c r="E13" s="75"/>
      <c r="F13" s="75"/>
      <c r="G13" s="75"/>
      <c r="H13" s="75"/>
      <c r="I13" s="75"/>
      <c r="J13" s="75"/>
      <c r="K13" s="75"/>
      <c r="L13" s="75"/>
      <c r="M13" s="75"/>
      <c r="N13" s="75"/>
      <c r="O13" s="75"/>
      <c r="P13" s="75"/>
      <c r="Q13" s="75"/>
    </row>
    <row r="14" spans="1:17">
      <c r="A14" s="75"/>
      <c r="B14" s="75"/>
      <c r="C14" s="75"/>
      <c r="D14" s="75"/>
      <c r="E14" s="75"/>
      <c r="F14" s="75"/>
      <c r="G14" s="75"/>
      <c r="H14" s="75"/>
      <c r="I14" s="75"/>
      <c r="J14" s="75"/>
      <c r="K14" s="75"/>
      <c r="L14" s="75"/>
      <c r="M14" s="75"/>
      <c r="N14" s="75"/>
      <c r="O14" s="75"/>
      <c r="P14" s="75"/>
      <c r="Q14" s="75"/>
    </row>
    <row r="15" spans="1:17">
      <c r="A15" s="75"/>
      <c r="B15" s="75"/>
      <c r="C15" s="75"/>
      <c r="D15" s="75"/>
      <c r="E15" s="75"/>
      <c r="F15" s="75"/>
      <c r="G15" s="75"/>
      <c r="H15" s="75"/>
      <c r="I15" s="75"/>
      <c r="J15" s="75"/>
      <c r="K15" s="75"/>
      <c r="L15" s="75"/>
      <c r="M15" s="75"/>
      <c r="N15" s="75"/>
      <c r="O15" s="75"/>
      <c r="P15" s="75"/>
      <c r="Q15" s="75"/>
    </row>
    <row r="16" spans="1:17">
      <c r="A16" s="75"/>
      <c r="B16" s="75"/>
      <c r="C16" s="75"/>
      <c r="D16" s="75"/>
      <c r="E16" s="75"/>
      <c r="F16" s="75"/>
      <c r="G16" s="75"/>
      <c r="H16" s="75"/>
      <c r="I16" s="75"/>
      <c r="J16" s="75"/>
      <c r="K16" s="75"/>
      <c r="L16" s="75"/>
      <c r="M16" s="75"/>
      <c r="N16" s="75"/>
      <c r="O16" s="75"/>
      <c r="P16" s="75"/>
      <c r="Q16" s="75"/>
    </row>
    <row r="17" spans="1:17">
      <c r="A17" s="75"/>
      <c r="B17" s="75"/>
      <c r="C17" s="75"/>
      <c r="D17" s="75"/>
      <c r="E17" s="75"/>
      <c r="F17" s="75"/>
      <c r="G17" s="75"/>
      <c r="H17" s="75"/>
      <c r="I17" s="75"/>
      <c r="J17" s="75"/>
      <c r="K17" s="75"/>
      <c r="L17" s="75"/>
      <c r="M17" s="75"/>
      <c r="N17" s="75"/>
      <c r="O17" s="75"/>
      <c r="P17" s="75"/>
      <c r="Q17" s="75"/>
    </row>
    <row r="18" spans="1:17">
      <c r="A18" s="75"/>
      <c r="B18" s="75"/>
      <c r="C18" s="75"/>
      <c r="D18" s="75"/>
      <c r="E18" s="75"/>
      <c r="F18" s="75"/>
      <c r="G18" s="75"/>
      <c r="H18" s="75"/>
      <c r="I18" s="75"/>
      <c r="J18" s="75"/>
      <c r="K18" s="75"/>
      <c r="L18" s="75"/>
      <c r="M18" s="75"/>
      <c r="N18" s="75"/>
      <c r="O18" s="75"/>
      <c r="P18" s="75"/>
      <c r="Q18" s="75"/>
    </row>
    <row r="19" spans="1:17">
      <c r="A19" s="75"/>
      <c r="B19" s="75"/>
      <c r="C19" s="75"/>
      <c r="D19" s="75"/>
      <c r="E19" s="75"/>
      <c r="F19" s="75"/>
      <c r="G19" s="75"/>
      <c r="H19" s="75"/>
      <c r="I19" s="75"/>
      <c r="J19" s="75"/>
      <c r="K19" s="75"/>
      <c r="L19" s="75"/>
      <c r="M19" s="75"/>
      <c r="N19" s="75"/>
      <c r="O19" s="75"/>
      <c r="P19" s="75"/>
      <c r="Q19" s="75"/>
    </row>
    <row r="20" spans="1:17">
      <c r="A20" s="75"/>
      <c r="B20" s="75"/>
      <c r="C20" s="75"/>
      <c r="D20" s="75"/>
      <c r="E20" s="75"/>
      <c r="F20" s="75"/>
      <c r="G20" s="75"/>
      <c r="H20" s="75"/>
      <c r="I20" s="75"/>
      <c r="J20" s="75"/>
      <c r="K20" s="75"/>
      <c r="L20" s="75"/>
      <c r="M20" s="75"/>
      <c r="N20" s="75"/>
      <c r="O20" s="75"/>
      <c r="P20" s="75"/>
      <c r="Q20" s="75"/>
    </row>
    <row r="21" spans="1:17">
      <c r="A21" s="75"/>
      <c r="B21" s="75"/>
      <c r="C21" s="75"/>
      <c r="D21" s="75"/>
      <c r="E21" s="75"/>
      <c r="F21" s="75"/>
      <c r="G21" s="75"/>
      <c r="H21" s="75"/>
      <c r="I21" s="75"/>
      <c r="J21" s="75"/>
      <c r="K21" s="75"/>
      <c r="L21" s="75"/>
      <c r="M21" s="75"/>
      <c r="N21" s="75"/>
      <c r="O21" s="75"/>
      <c r="P21" s="75"/>
      <c r="Q21" s="75"/>
    </row>
    <row r="22" spans="1:17">
      <c r="A22" s="75"/>
      <c r="B22" s="75"/>
      <c r="C22" s="75"/>
      <c r="D22" s="75"/>
      <c r="E22" s="75"/>
      <c r="F22" s="75"/>
      <c r="G22" s="75"/>
      <c r="H22" s="75"/>
      <c r="I22" s="75"/>
      <c r="J22" s="75"/>
      <c r="K22" s="75"/>
      <c r="L22" s="75"/>
      <c r="M22" s="75"/>
      <c r="N22" s="75"/>
      <c r="O22" s="75"/>
      <c r="P22" s="75"/>
      <c r="Q22" s="75"/>
    </row>
    <row r="23" spans="1:17">
      <c r="A23" s="75"/>
      <c r="B23" s="75"/>
      <c r="C23" s="75"/>
      <c r="D23" s="75"/>
      <c r="E23" s="75"/>
      <c r="F23" s="75"/>
      <c r="G23" s="75"/>
      <c r="H23" s="75"/>
      <c r="I23" s="75"/>
      <c r="J23" s="75"/>
      <c r="K23" s="75"/>
      <c r="L23" s="75"/>
      <c r="M23" s="75"/>
      <c r="N23" s="75"/>
      <c r="O23" s="75"/>
      <c r="P23" s="75"/>
      <c r="Q23" s="75"/>
    </row>
    <row r="24" spans="1:17">
      <c r="A24" s="75"/>
      <c r="B24" s="75"/>
      <c r="C24" s="75"/>
      <c r="D24" s="75"/>
      <c r="E24" s="75"/>
      <c r="F24" s="75"/>
      <c r="G24" s="75"/>
      <c r="H24" s="75"/>
      <c r="I24" s="75"/>
      <c r="J24" s="75"/>
      <c r="K24" s="75"/>
      <c r="L24" s="75"/>
      <c r="M24" s="75"/>
      <c r="N24" s="75"/>
      <c r="O24" s="75"/>
      <c r="P24" s="75"/>
      <c r="Q24" s="75"/>
    </row>
    <row r="25" spans="1:17">
      <c r="A25" s="75"/>
      <c r="B25" s="75"/>
      <c r="C25" s="75"/>
      <c r="D25" s="75"/>
      <c r="E25" s="75"/>
      <c r="F25" s="75"/>
      <c r="G25" s="75"/>
      <c r="H25" s="75"/>
      <c r="I25" s="75"/>
      <c r="J25" s="75"/>
      <c r="K25" s="75"/>
      <c r="L25" s="75"/>
      <c r="M25" s="75"/>
      <c r="N25" s="75"/>
      <c r="O25" s="75"/>
      <c r="P25" s="75"/>
      <c r="Q25" s="75"/>
    </row>
    <row r="26" spans="1:17">
      <c r="A26" s="75"/>
      <c r="B26" s="75"/>
      <c r="C26" s="75"/>
      <c r="D26" s="75"/>
      <c r="E26" s="75"/>
      <c r="F26" s="75"/>
      <c r="G26" s="75"/>
      <c r="H26" s="75"/>
      <c r="I26" s="75"/>
      <c r="J26" s="75"/>
      <c r="K26" s="75"/>
      <c r="L26" s="75"/>
      <c r="M26" s="75"/>
      <c r="N26" s="75"/>
      <c r="O26" s="75"/>
      <c r="P26" s="75"/>
      <c r="Q26" s="75"/>
    </row>
    <row r="27" spans="1:17">
      <c r="A27" s="75"/>
      <c r="B27" s="75"/>
      <c r="C27" s="75"/>
      <c r="D27" s="75"/>
      <c r="E27" s="75"/>
      <c r="F27" s="75"/>
      <c r="G27" s="75"/>
      <c r="H27" s="75"/>
      <c r="I27" s="75"/>
      <c r="J27" s="75"/>
      <c r="K27" s="75"/>
      <c r="L27" s="75"/>
      <c r="M27" s="75"/>
      <c r="N27" s="75"/>
      <c r="O27" s="75"/>
      <c r="P27" s="75"/>
      <c r="Q27" s="75"/>
    </row>
    <row r="28" spans="1:17">
      <c r="A28" s="75"/>
      <c r="B28" s="75"/>
      <c r="C28" s="75"/>
      <c r="D28" s="75"/>
      <c r="E28" s="75"/>
      <c r="F28" s="75"/>
      <c r="G28" s="75"/>
      <c r="H28" s="75"/>
      <c r="I28" s="75"/>
      <c r="J28" s="75"/>
      <c r="K28" s="75"/>
      <c r="L28" s="75"/>
      <c r="M28" s="75"/>
      <c r="N28" s="75"/>
      <c r="O28" s="75"/>
      <c r="P28" s="75"/>
      <c r="Q28" s="75"/>
    </row>
    <row r="29" spans="1:17">
      <c r="A29" s="75"/>
      <c r="B29" s="75"/>
      <c r="C29" s="75"/>
      <c r="D29" s="75"/>
      <c r="E29" s="75"/>
      <c r="F29" s="75"/>
      <c r="G29" s="75"/>
      <c r="H29" s="75"/>
      <c r="I29" s="75"/>
      <c r="J29" s="75"/>
      <c r="K29" s="75"/>
      <c r="L29" s="75"/>
      <c r="M29" s="75"/>
      <c r="N29" s="75"/>
      <c r="O29" s="75"/>
      <c r="P29" s="75"/>
      <c r="Q29" s="75"/>
    </row>
    <row r="30" spans="1:17">
      <c r="A30" s="75"/>
      <c r="B30" s="75"/>
      <c r="C30" s="75"/>
      <c r="D30" s="75"/>
      <c r="E30" s="75"/>
      <c r="F30" s="75"/>
      <c r="G30" s="75"/>
      <c r="H30" s="75"/>
      <c r="I30" s="75"/>
      <c r="J30" s="75"/>
      <c r="K30" s="75"/>
      <c r="L30" s="75"/>
      <c r="M30" s="75"/>
      <c r="N30" s="75"/>
      <c r="O30" s="75"/>
      <c r="P30" s="75"/>
      <c r="Q30" s="75"/>
    </row>
    <row r="31" spans="1:17">
      <c r="A31" s="75"/>
      <c r="B31" s="75"/>
      <c r="C31" s="75"/>
      <c r="D31" s="75"/>
      <c r="E31" s="75"/>
      <c r="F31" s="75"/>
      <c r="G31" s="75"/>
      <c r="H31" s="75"/>
      <c r="I31" s="75"/>
      <c r="J31" s="75"/>
      <c r="K31" s="75"/>
      <c r="L31" s="75"/>
      <c r="M31" s="75"/>
      <c r="N31" s="75"/>
      <c r="O31" s="75"/>
      <c r="P31" s="75"/>
      <c r="Q31" s="75"/>
    </row>
    <row r="32" spans="1:17">
      <c r="A32" s="75"/>
      <c r="B32" s="75"/>
      <c r="C32" s="75"/>
      <c r="D32" s="75"/>
      <c r="E32" s="75"/>
      <c r="F32" s="75"/>
      <c r="G32" s="75"/>
      <c r="H32" s="75"/>
      <c r="I32" s="75"/>
      <c r="J32" s="75"/>
      <c r="K32" s="75"/>
      <c r="L32" s="75"/>
      <c r="M32" s="75"/>
      <c r="N32" s="75"/>
      <c r="O32" s="75"/>
      <c r="P32" s="75"/>
      <c r="Q32" s="75"/>
    </row>
    <row r="33" spans="1:17">
      <c r="A33" s="75"/>
      <c r="B33" s="75"/>
      <c r="C33" s="75"/>
      <c r="D33" s="75"/>
      <c r="E33" s="75"/>
      <c r="F33" s="75"/>
      <c r="G33" s="75"/>
      <c r="H33" s="75"/>
      <c r="I33" s="75"/>
      <c r="J33" s="75"/>
      <c r="K33" s="75"/>
      <c r="L33" s="75"/>
      <c r="M33" s="75"/>
      <c r="N33" s="75"/>
      <c r="O33" s="75"/>
      <c r="P33" s="75"/>
      <c r="Q33" s="75"/>
    </row>
    <row r="34" spans="1:17">
      <c r="A34" s="75"/>
      <c r="B34" s="75"/>
      <c r="C34" s="75"/>
      <c r="D34" s="75"/>
      <c r="E34" s="75"/>
      <c r="F34" s="75"/>
      <c r="G34" s="75"/>
      <c r="H34" s="75"/>
      <c r="I34" s="75"/>
      <c r="J34" s="75"/>
      <c r="K34" s="75"/>
      <c r="L34" s="75"/>
      <c r="M34" s="75"/>
      <c r="N34" s="75"/>
      <c r="O34" s="75"/>
      <c r="P34" s="75"/>
      <c r="Q34" s="75"/>
    </row>
    <row r="35" spans="1:17">
      <c r="A35" s="75"/>
      <c r="B35" s="75"/>
      <c r="C35" s="75"/>
      <c r="D35" s="75"/>
      <c r="E35" s="75"/>
      <c r="F35" s="75"/>
      <c r="G35" s="75"/>
      <c r="H35" s="75"/>
      <c r="I35" s="75"/>
      <c r="J35" s="75"/>
      <c r="K35" s="75"/>
      <c r="L35" s="75"/>
      <c r="M35" s="75"/>
      <c r="N35" s="75"/>
      <c r="O35" s="75"/>
      <c r="P35" s="75"/>
      <c r="Q35" s="75"/>
    </row>
    <row r="36" spans="1:17">
      <c r="A36" s="75"/>
      <c r="B36" s="75"/>
      <c r="C36" s="75"/>
      <c r="D36" s="75"/>
      <c r="E36" s="75"/>
      <c r="F36" s="75"/>
      <c r="G36" s="75"/>
      <c r="H36" s="75"/>
      <c r="I36" s="75"/>
      <c r="J36" s="75"/>
      <c r="K36" s="75"/>
      <c r="L36" s="75"/>
      <c r="M36" s="75"/>
      <c r="N36" s="75"/>
      <c r="O36" s="75"/>
      <c r="P36" s="75"/>
      <c r="Q36" s="75"/>
    </row>
    <row r="37" spans="1:17">
      <c r="A37" s="75"/>
      <c r="B37" s="75"/>
      <c r="C37" s="75"/>
      <c r="D37" s="75"/>
      <c r="E37" s="75"/>
      <c r="F37" s="75"/>
      <c r="G37" s="75"/>
      <c r="H37" s="75"/>
      <c r="I37" s="75"/>
      <c r="J37" s="75"/>
      <c r="K37" s="75"/>
      <c r="L37" s="75"/>
      <c r="M37" s="75"/>
      <c r="N37" s="75"/>
      <c r="O37" s="75"/>
      <c r="P37" s="75"/>
      <c r="Q37" s="75"/>
    </row>
    <row r="38" spans="1:17">
      <c r="A38" s="75"/>
      <c r="B38" s="75"/>
      <c r="C38" s="75"/>
      <c r="D38" s="75"/>
      <c r="E38" s="75"/>
      <c r="F38" s="75"/>
      <c r="G38" s="75"/>
      <c r="H38" s="75"/>
      <c r="I38" s="75"/>
      <c r="J38" s="75"/>
      <c r="K38" s="75"/>
      <c r="L38" s="75"/>
      <c r="M38" s="75"/>
      <c r="N38" s="75"/>
      <c r="O38" s="75"/>
      <c r="P38" s="75"/>
      <c r="Q38" s="75"/>
    </row>
    <row r="39" spans="1:17">
      <c r="A39" s="75"/>
      <c r="B39" s="75"/>
      <c r="C39" s="75"/>
      <c r="D39" s="75"/>
      <c r="E39" s="75"/>
      <c r="F39" s="75"/>
      <c r="G39" s="75"/>
      <c r="H39" s="75"/>
      <c r="I39" s="75"/>
      <c r="J39" s="75"/>
      <c r="K39" s="75"/>
      <c r="L39" s="75"/>
      <c r="M39" s="75"/>
      <c r="N39" s="75"/>
      <c r="O39" s="75"/>
      <c r="P39" s="75"/>
      <c r="Q39" s="75"/>
    </row>
    <row r="40" spans="1:17">
      <c r="A40" s="75"/>
      <c r="B40" s="75"/>
      <c r="C40" s="75"/>
      <c r="D40" s="75"/>
      <c r="E40" s="75"/>
      <c r="F40" s="75"/>
      <c r="G40" s="75"/>
      <c r="H40" s="75"/>
      <c r="I40" s="75"/>
      <c r="J40" s="75"/>
      <c r="K40" s="75"/>
      <c r="L40" s="75"/>
      <c r="M40" s="75"/>
      <c r="N40" s="75"/>
      <c r="O40" s="75"/>
      <c r="P40" s="75"/>
      <c r="Q40" s="75"/>
    </row>
    <row r="41" spans="1:17">
      <c r="A41" s="75"/>
      <c r="B41" s="75"/>
      <c r="C41" s="75"/>
      <c r="D41" s="75"/>
      <c r="E41" s="75"/>
      <c r="F41" s="75"/>
      <c r="G41" s="75"/>
      <c r="H41" s="75"/>
      <c r="I41" s="75"/>
      <c r="J41" s="75"/>
      <c r="K41" s="75"/>
      <c r="L41" s="75"/>
      <c r="M41" s="75"/>
      <c r="N41" s="75"/>
      <c r="O41" s="75"/>
      <c r="P41" s="75"/>
      <c r="Q41" s="75"/>
    </row>
    <row r="42" spans="1:17">
      <c r="A42" s="75"/>
      <c r="B42" s="75"/>
      <c r="C42" s="75"/>
      <c r="D42" s="75"/>
      <c r="E42" s="75"/>
      <c r="F42" s="75"/>
      <c r="G42" s="75"/>
      <c r="H42" s="75"/>
      <c r="I42" s="75"/>
      <c r="J42" s="75"/>
      <c r="K42" s="75"/>
      <c r="L42" s="75"/>
      <c r="M42" s="75"/>
      <c r="N42" s="75"/>
      <c r="O42" s="75"/>
      <c r="P42" s="75"/>
      <c r="Q42" s="75"/>
    </row>
    <row r="43" spans="1:17">
      <c r="A43" s="75"/>
      <c r="B43" s="75"/>
      <c r="C43" s="75"/>
      <c r="D43" s="75"/>
      <c r="E43" s="75"/>
      <c r="F43" s="75"/>
      <c r="G43" s="75"/>
      <c r="H43" s="75"/>
      <c r="I43" s="75"/>
      <c r="J43" s="75"/>
      <c r="K43" s="75"/>
      <c r="L43" s="75"/>
      <c r="M43" s="75"/>
      <c r="N43" s="75"/>
      <c r="O43" s="75"/>
      <c r="P43" s="75"/>
      <c r="Q43" s="75"/>
    </row>
    <row r="44" spans="1:17">
      <c r="A44" s="75"/>
      <c r="B44" s="75"/>
      <c r="C44" s="75"/>
      <c r="D44" s="75"/>
      <c r="E44" s="75"/>
      <c r="F44" s="75"/>
      <c r="G44" s="75"/>
      <c r="H44" s="75"/>
      <c r="I44" s="75"/>
      <c r="J44" s="75"/>
      <c r="K44" s="75"/>
      <c r="L44" s="75"/>
      <c r="M44" s="75"/>
      <c r="N44" s="75"/>
      <c r="O44" s="75"/>
      <c r="P44" s="75"/>
      <c r="Q44" s="75"/>
    </row>
    <row r="45" spans="1:17">
      <c r="A45" s="75"/>
      <c r="B45" s="75"/>
      <c r="C45" s="75"/>
      <c r="D45" s="75"/>
      <c r="E45" s="75"/>
      <c r="F45" s="75"/>
      <c r="G45" s="75"/>
      <c r="H45" s="75"/>
      <c r="I45" s="75"/>
      <c r="J45" s="75"/>
      <c r="K45" s="75"/>
      <c r="L45" s="75"/>
      <c r="M45" s="75"/>
      <c r="N45" s="75"/>
      <c r="O45" s="75"/>
      <c r="P45" s="75"/>
      <c r="Q45" s="75"/>
    </row>
    <row r="46" spans="1:17">
      <c r="A46" s="75"/>
      <c r="B46" s="75"/>
      <c r="C46" s="75"/>
      <c r="D46" s="75"/>
      <c r="E46" s="75"/>
      <c r="F46" s="75"/>
      <c r="G46" s="75"/>
      <c r="H46" s="75"/>
      <c r="I46" s="75"/>
      <c r="J46" s="75"/>
      <c r="K46" s="75"/>
      <c r="L46" s="75"/>
      <c r="M46" s="75"/>
      <c r="N46" s="75"/>
      <c r="O46" s="75"/>
      <c r="P46" s="75"/>
      <c r="Q46" s="75"/>
    </row>
    <row r="47" spans="1:17">
      <c r="A47" s="75"/>
      <c r="B47" s="75"/>
      <c r="C47" s="75"/>
      <c r="D47" s="75"/>
      <c r="E47" s="75"/>
      <c r="F47" s="75"/>
      <c r="G47" s="75"/>
      <c r="H47" s="75"/>
      <c r="I47" s="75"/>
      <c r="J47" s="75"/>
      <c r="K47" s="75"/>
      <c r="L47" s="75"/>
      <c r="M47" s="75"/>
      <c r="N47" s="75"/>
      <c r="O47" s="75"/>
      <c r="P47" s="75"/>
      <c r="Q47" s="75"/>
    </row>
    <row r="48" spans="1:17">
      <c r="A48" s="75"/>
      <c r="B48" s="75"/>
      <c r="C48" s="75"/>
      <c r="D48" s="75"/>
      <c r="E48" s="75"/>
      <c r="F48" s="75"/>
      <c r="G48" s="75"/>
      <c r="H48" s="75"/>
      <c r="I48" s="75"/>
      <c r="J48" s="75"/>
      <c r="K48" s="75"/>
      <c r="L48" s="75"/>
      <c r="M48" s="75"/>
      <c r="N48" s="75"/>
      <c r="O48" s="75"/>
      <c r="P48" s="75"/>
      <c r="Q48" s="75"/>
    </row>
    <row r="49" spans="1:17">
      <c r="A49" s="75"/>
      <c r="B49" s="75"/>
      <c r="C49" s="75"/>
      <c r="D49" s="75"/>
      <c r="E49" s="75"/>
      <c r="F49" s="75"/>
      <c r="G49" s="75"/>
      <c r="H49" s="75"/>
      <c r="I49" s="75"/>
      <c r="J49" s="75"/>
      <c r="K49" s="75"/>
      <c r="L49" s="75"/>
      <c r="M49" s="75"/>
      <c r="N49" s="75"/>
      <c r="O49" s="75"/>
      <c r="P49" s="75"/>
      <c r="Q49" s="75"/>
    </row>
    <row r="50" spans="1:17">
      <c r="A50" s="75"/>
      <c r="B50" s="75"/>
      <c r="C50" s="75"/>
      <c r="D50" s="75"/>
      <c r="E50" s="75"/>
      <c r="F50" s="75"/>
      <c r="G50" s="75"/>
      <c r="H50" s="75"/>
      <c r="I50" s="75"/>
      <c r="J50" s="75"/>
      <c r="K50" s="75"/>
      <c r="L50" s="75"/>
      <c r="M50" s="75"/>
      <c r="N50" s="75"/>
      <c r="O50" s="75"/>
      <c r="P50" s="75"/>
      <c r="Q50" s="75"/>
    </row>
    <row r="51" spans="1:17">
      <c r="A51" s="75"/>
      <c r="B51" s="75"/>
      <c r="C51" s="75"/>
      <c r="D51" s="75"/>
      <c r="E51" s="75"/>
      <c r="F51" s="75"/>
      <c r="G51" s="75"/>
      <c r="H51" s="75"/>
      <c r="I51" s="75"/>
      <c r="J51" s="75"/>
      <c r="K51" s="75"/>
      <c r="L51" s="75"/>
      <c r="M51" s="75"/>
      <c r="N51" s="75"/>
      <c r="O51" s="75"/>
      <c r="P51" s="75"/>
      <c r="Q51" s="75"/>
    </row>
    <row r="52" spans="1:17">
      <c r="A52" s="75"/>
      <c r="B52" s="75"/>
      <c r="C52" s="75"/>
      <c r="D52" s="75"/>
      <c r="E52" s="75"/>
      <c r="F52" s="75"/>
      <c r="G52" s="75"/>
      <c r="H52" s="75"/>
      <c r="I52" s="75"/>
      <c r="J52" s="75"/>
      <c r="K52" s="75"/>
      <c r="L52" s="75"/>
      <c r="M52" s="75"/>
      <c r="N52" s="75"/>
      <c r="O52" s="75"/>
      <c r="P52" s="75"/>
      <c r="Q52" s="75"/>
    </row>
    <row r="53" spans="1:17">
      <c r="A53" s="75"/>
      <c r="B53" s="75"/>
      <c r="C53" s="75"/>
      <c r="D53" s="75"/>
      <c r="E53" s="75"/>
      <c r="F53" s="75"/>
      <c r="G53" s="75"/>
      <c r="H53" s="75"/>
      <c r="I53" s="75"/>
      <c r="J53" s="75"/>
      <c r="K53" s="75"/>
      <c r="L53" s="75"/>
      <c r="M53" s="75"/>
      <c r="N53" s="75"/>
      <c r="O53" s="75"/>
      <c r="P53" s="75"/>
      <c r="Q53" s="75"/>
    </row>
    <row r="54" spans="1:17">
      <c r="A54" s="75"/>
      <c r="B54" s="75"/>
      <c r="C54" s="75"/>
      <c r="D54" s="75"/>
      <c r="E54" s="75"/>
      <c r="F54" s="75"/>
      <c r="G54" s="75"/>
      <c r="H54" s="75"/>
      <c r="I54" s="75"/>
      <c r="J54" s="75"/>
      <c r="K54" s="75"/>
      <c r="L54" s="75"/>
      <c r="M54" s="75"/>
      <c r="N54" s="75"/>
      <c r="O54" s="75"/>
      <c r="P54" s="75"/>
      <c r="Q54" s="75"/>
    </row>
    <row r="55" spans="1:17">
      <c r="A55" s="75"/>
      <c r="B55" s="75"/>
      <c r="C55" s="75"/>
      <c r="D55" s="75"/>
      <c r="E55" s="75"/>
      <c r="F55" s="75"/>
      <c r="G55" s="75"/>
      <c r="H55" s="75"/>
      <c r="I55" s="75"/>
      <c r="J55" s="75"/>
      <c r="K55" s="75"/>
      <c r="L55" s="75"/>
      <c r="M55" s="75"/>
      <c r="N55" s="75"/>
      <c r="O55" s="75"/>
      <c r="P55" s="75"/>
      <c r="Q55" s="75"/>
    </row>
    <row r="56" spans="1:17">
      <c r="A56" s="75"/>
      <c r="B56" s="75"/>
      <c r="C56" s="75"/>
      <c r="D56" s="75"/>
      <c r="E56" s="75"/>
      <c r="F56" s="75"/>
      <c r="G56" s="75"/>
      <c r="H56" s="75"/>
      <c r="I56" s="75"/>
      <c r="J56" s="75"/>
      <c r="K56" s="75"/>
      <c r="L56" s="75"/>
      <c r="M56" s="75"/>
      <c r="N56" s="75"/>
      <c r="O56" s="75"/>
      <c r="P56" s="75"/>
      <c r="Q56" s="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6</vt:i4>
      </vt:variant>
    </vt:vector>
  </HeadingPairs>
  <TitlesOfParts>
    <vt:vector size="6" baseType="lpstr">
      <vt:lpstr>Introduction</vt:lpstr>
      <vt:lpstr>Match_Made_Cover</vt:lpstr>
      <vt:lpstr>Research_Team</vt:lpstr>
      <vt:lpstr>Deal_Data</vt:lpstr>
      <vt:lpstr>Sources</vt:lpstr>
      <vt:lpstr>Blank_Sheet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Georgiadis</dc:creator>
  <cp:lastModifiedBy>Nicholas Georgiadis</cp:lastModifiedBy>
  <cp:lastPrinted>2016-01-15T18:05:10Z</cp:lastPrinted>
  <dcterms:created xsi:type="dcterms:W3CDTF">2015-02-19T14:22:09Z</dcterms:created>
  <dcterms:modified xsi:type="dcterms:W3CDTF">2016-08-11T13:09:41Z</dcterms:modified>
</cp:coreProperties>
</file>