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emf" ContentType="image/x-emf"/>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Αυτό_το_βιβλίο_εργασίας" defaultThemeVersion="124226"/>
  <bookViews>
    <workbookView xWindow="0" yWindow="0" windowWidth="20490" windowHeight="7530"/>
  </bookViews>
  <sheets>
    <sheet name="Introduction" sheetId="16" r:id="rId1"/>
    <sheet name="Fundamentals" sheetId="1" r:id="rId2"/>
    <sheet name="Working_Cap_Ratios" sheetId="4" r:id="rId3"/>
    <sheet name="Equity_Debt_Cash" sheetId="24" r:id="rId4"/>
    <sheet name="Divisions_Table" sheetId="11" r:id="rId5"/>
    <sheet name="Stock_Graph" sheetId="2" r:id="rId6"/>
    <sheet name="Beta_Coefficient_Model_by_VRS" sheetId="14" r:id="rId7"/>
    <sheet name="Q2 2016 P&amp;L GAAP" sheetId="20" r:id="rId8"/>
    <sheet name="Q2 2016 BS" sheetId="21" r:id="rId9"/>
    <sheet name="Q2 2016 CF GAAP" sheetId="22" r:id="rId10"/>
    <sheet name="Q2 2016 SEGMENTS GAAP" sheetId="23" r:id="rId11"/>
    <sheet name="Q1 2016 Income Statement" sheetId="17" r:id="rId12"/>
    <sheet name="Q1 2016 Balance Sheet" sheetId="18" r:id="rId13"/>
    <sheet name="Q1 2016 Cash Flows" sheetId="19" r:id="rId14"/>
    <sheet name="Blank" sheetId="13" r:id="rId15"/>
  </sheets>
  <externalReferences>
    <externalReference r:id="rId16"/>
    <externalReference r:id="rId17"/>
    <externalReference r:id="rId18"/>
    <externalReference r:id="rId19"/>
    <externalReference r:id="rId20"/>
  </externalReferences>
  <definedNames>
    <definedName name="\0">#N/A</definedName>
    <definedName name="\m">#REF!</definedName>
    <definedName name="_1">#REF!</definedName>
    <definedName name="_2">#N/A</definedName>
    <definedName name="_3">#N/A</definedName>
    <definedName name="_4">#N/A</definedName>
    <definedName name="_Key1" hidden="1">#REF!</definedName>
    <definedName name="_Key2" hidden="1">#REF!</definedName>
    <definedName name="_mdc2" localSheetId="7" hidden="1">{#N/A,#N/A,FALSE,"Sheet1"}</definedName>
    <definedName name="_mdc2" hidden="1">{#N/A,#N/A,FALSE,"Sheet1"}</definedName>
    <definedName name="_new1" localSheetId="7" hidden="1">{#N/A,#N/A,FALSE,"Sheet1"}</definedName>
    <definedName name="_new1" hidden="1">{#N/A,#N/A,FALSE,"Sheet1"}</definedName>
    <definedName name="_Order1" hidden="1">255</definedName>
    <definedName name="_Order2" hidden="1">255</definedName>
    <definedName name="_pp1">#REF!</definedName>
    <definedName name="_pp2">#REF!</definedName>
    <definedName name="_pp3">#REF!</definedName>
    <definedName name="_pp4">#REF!</definedName>
    <definedName name="_pp5">#REF!</definedName>
    <definedName name="_pp6">#REF!</definedName>
    <definedName name="_pp7">#REF!</definedName>
    <definedName name="_Sort" hidden="1">#REF!</definedName>
    <definedName name="_work" hidden="1">{#N/A,#N/A,FALSE,"Sheet13";#N/A,#N/A,FALSE,"Sheet23 (2)";#N/A,#N/A,FALSE,"Sheet1";#N/A,#N/A,FALSE,"Sheet16";#N/A,#N/A,FALSE,"Sheet20";#N/A,#N/A,FALSE,"Sheet19";#N/A,#N/A,FALSE,"Sheet18";#N/A,#N/A,FALSE,"Sheet17";#N/A,#N/A,FALSE,"Sheet22";#N/A,#N/A,FALSE,"Sheet21";#N/A,#N/A,FALSE,"Sheet10"}</definedName>
    <definedName name="a" localSheetId="6" hidden="1">{#N/A,#N/A,FALSE,"Sheet9";#N/A,#N/A,FALSE,"Sheet23";#N/A,#N/A,FALSE,"Sheet5";#N/A,#N/A,FALSE,"Sheet6";#N/A,#N/A,FALSE,"Sheet7";#N/A,#N/A,FALSE,"Sheet8";#N/A,#N/A,FALSE,"Sheet3";#N/A,#N/A,FALSE,"Sheet4";#N/A,#N/A,FALSE,"Sheet11"}</definedName>
    <definedName name="a" localSheetId="0" hidden="1">{#N/A,#N/A,FALSE,"Sheet9";#N/A,#N/A,FALSE,"Sheet23";#N/A,#N/A,FALSE,"Sheet5";#N/A,#N/A,FALSE,"Sheet6";#N/A,#N/A,FALSE,"Sheet7";#N/A,#N/A,FALSE,"Sheet8";#N/A,#N/A,FALSE,"Sheet3";#N/A,#N/A,FALSE,"Sheet4";#N/A,#N/A,FALSE,"Sheet11"}</definedName>
    <definedName name="a" localSheetId="7" hidden="1">{#N/A,#N/A,FALSE,"Sheet1"}</definedName>
    <definedName name="a" hidden="1">{#N/A,#N/A,FALSE,"Sheet9";#N/A,#N/A,FALSE,"Sheet23";#N/A,#N/A,FALSE,"Sheet5";#N/A,#N/A,FALSE,"Sheet6";#N/A,#N/A,FALSE,"Sheet7";#N/A,#N/A,FALSE,"Sheet8";#N/A,#N/A,FALSE,"Sheet3";#N/A,#N/A,FALSE,"Sheet4";#N/A,#N/A,FALSE,"Sheet11"}</definedName>
    <definedName name="aa" localSheetId="6"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localSheetId="7" hidden="1">{#N/A,#N/A,FALSE,"Sheet1"}</definedName>
    <definedName name="aa" hidden="1">{#N/A,#N/A,FALSE,"Sheet9";#N/A,#N/A,FALSE,"Sheet23";#N/A,#N/A,FALSE,"Sheet5";#N/A,#N/A,FALSE,"Sheet6";#N/A,#N/A,FALSE,"Sheet7";#N/A,#N/A,FALSE,"Sheet8";#N/A,#N/A,FALSE,"Sheet3";#N/A,#N/A,FALSE,"Sheet4";#N/A,#N/A,FALSE,"Sheet11"}</definedName>
    <definedName name="aaa" localSheetId="6" hidden="1">{#N/A,#N/A,FALSE,"Results_1996"}</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6" hidden="1">{#N/A,#N/A,FALSE,"Results_1997"}</definedName>
    <definedName name="aaaa" localSheetId="0" hidden="1">{#N/A,#N/A,FALSE,"Results_1997"}</definedName>
    <definedName name="aaaa" hidden="1">{#N/A,#N/A,FALSE,"Results_1997"}</definedName>
    <definedName name="aaaaaa" localSheetId="6" hidden="1">{#N/A,#N/A,FALSE,"Results_1995"}</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6" hidden="1">{#N/A,#N/A,FALSE,"Results_1997"}</definedName>
    <definedName name="as" localSheetId="0" hidden="1">{#N/A,#N/A,FALSE,"Results_1997"}</definedName>
    <definedName name="as" hidden="1">{#N/A,#N/A,FALSE,"Results_1997"}</definedName>
    <definedName name="asa" localSheetId="6" hidden="1">{#N/A,#N/A,FALSE,"Sheet9";#N/A,#N/A,FALSE,"Sheet23";#N/A,#N/A,FALSE,"Sheet5";#N/A,#N/A,FALSE,"Sheet6";#N/A,#N/A,FALSE,"Sheet7";#N/A,#N/A,FALSE,"Sheet8";#N/A,#N/A,FALSE,"Sheet3";#N/A,#N/A,FALSE,"Sheet4";#N/A,#N/A,FALSE,"Sheet11"}</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6" hidden="1">{#N/A,#N/A,FALSE,"Results_1997"}</definedName>
    <definedName name="asas" localSheetId="0" hidden="1">{#N/A,#N/A,FALSE,"Results_1997"}</definedName>
    <definedName name="asas" hidden="1">{#N/A,#N/A,FALSE,"Results_1997"}</definedName>
    <definedName name="asasa" localSheetId="6" hidden="1">{#N/A,#N/A,FALSE,"Results_1995"}</definedName>
    <definedName name="asasa" localSheetId="0" hidden="1">{#N/A,#N/A,FALSE,"Results_1995"}</definedName>
    <definedName name="asasa" hidden="1">{#N/A,#N/A,FALSE,"Results_1995"}</definedName>
    <definedName name="asasas" localSheetId="6" hidden="1">{#N/A,#N/A,FALSE,"Results_1996"}</definedName>
    <definedName name="asasas" localSheetId="0" hidden="1">{#N/A,#N/A,FALSE,"Results_1996"}</definedName>
    <definedName name="asasas" hidden="1">{#N/A,#N/A,FALSE,"Results_1996"}</definedName>
    <definedName name="asasasa" localSheetId="6" hidden="1">{#N/A,#N/A,FALSE,"Results_1997"}</definedName>
    <definedName name="asasasa" localSheetId="0" hidden="1">{#N/A,#N/A,FALSE,"Results_1997"}</definedName>
    <definedName name="asasasa" hidden="1">{#N/A,#N/A,FALSE,"Results_1997"}</definedName>
    <definedName name="asasasas" localSheetId="6" hidden="1">{#N/A,#N/A,FALSE,"Results_1998"}</definedName>
    <definedName name="asasasas" localSheetId="0" hidden="1">{#N/A,#N/A,FALSE,"Results_1998"}</definedName>
    <definedName name="asasasas" hidden="1">{#N/A,#N/A,FALSE,"Results_1998"}</definedName>
    <definedName name="assfdas" localSheetId="7" hidden="1">{#N/A,#N/A,FALSE,"Sheet1"}</definedName>
    <definedName name="assfdas" hidden="1">{#N/A,#N/A,FALSE,"Sheet1"}</definedName>
    <definedName name="Asshole" localSheetId="7" hidden="1">{#N/A,#N/A,FALSE,"Sheet1"}</definedName>
    <definedName name="Asshole" hidden="1">{#N/A,#N/A,FALSE,"Sheet1"}</definedName>
    <definedName name="AX">#N/A</definedName>
    <definedName name="b" localSheetId="7" hidden="1">{#N/A,#N/A,FALSE,"Sheet1"}</definedName>
    <definedName name="b" hidden="1">{#N/A,#N/A,FALSE,"Results_1997"}</definedName>
    <definedName name="bb" localSheetId="7" hidden="1">{#N/A,#N/A,FALSE,"Sheet1"}</definedName>
    <definedName name="bb" hidden="1">{#N/A,#N/A,FALSE,"Sheet1"}</definedName>
    <definedName name="bbb" localSheetId="7" hidden="1">{#N/A,#N/A,FALSE,"Sheet1"}</definedName>
    <definedName name="bbb" hidden="1">{#N/A,#N/A,FALSE,"Sheet1"}</definedName>
    <definedName name="buck" localSheetId="7" hidden="1">{#N/A,#N/A,FALSE,"Sheet1"}</definedName>
    <definedName name="buck" hidden="1">{#N/A,#N/A,FALSE,"Sheet1"}</definedName>
    <definedName name="cbcbc" localSheetId="7" hidden="1">{#N/A,#N/A,FALSE,"Sheet1"}</definedName>
    <definedName name="cbcbc" hidden="1">{#N/A,#N/A,FALSE,"Sheet1"}</definedName>
    <definedName name="chris" localSheetId="7" hidden="1">{#N/A,#N/A,FALSE,"Sheet1"}</definedName>
    <definedName name="chris" hidden="1">{#N/A,#N/A,FALSE,"Sheet1"}</definedName>
    <definedName name="curent_q">'[1]Pg 2'!$C$4:$C$40,'[1]Pg 2'!$H$4:$H$40,'[1]Pg 2'!$M$4:$M$40,'[1]Pg 2'!$R$4:$R$40</definedName>
    <definedName name="current_q">'[1]Pg 3'!$C$4:$C$40,'[1]Pg 3'!$H$4:$H$40,'[1]Pg 3'!$M$4:$M$40,'[1]Pg 3'!$R$4:$R$40,'[1]Pg 3'!$W$4:$W$40</definedName>
    <definedName name="cvcvc" hidden="1">{#N/A,#N/A,FALSE,"Sheet9";#N/A,#N/A,FALSE,"Sheet23";#N/A,#N/A,FALSE,"Sheet5";#N/A,#N/A,FALSE,"Sheet6";#N/A,#N/A,FALSE,"Sheet7";#N/A,#N/A,FALSE,"Sheet8";#N/A,#N/A,FALSE,"Sheet3";#N/A,#N/A,FALSE,"Sheet4";#N/A,#N/A,FALSE,"Sheet11"}</definedName>
    <definedName name="d" localSheetId="6" hidden="1">{#N/A,#N/A,FALSE,"Results_1998"}</definedName>
    <definedName name="d" localSheetId="0" hidden="1">{#N/A,#N/A,FALSE,"Results_1998"}</definedName>
    <definedName name="d" localSheetId="7" hidden="1">{#N/A,#N/A,FALSE,"Sheet1"}</definedName>
    <definedName name="d" hidden="1">{#N/A,#N/A,FALSE,"Results_1998"}</definedName>
    <definedName name="_xlnm.Database" localSheetId="0">#REF!</definedName>
    <definedName name="_xlnm.Database">#REF!</definedName>
    <definedName name="dd" localSheetId="7" hidden="1">{#N/A,#N/A,FALSE,"Sheet1"}</definedName>
    <definedName name="dd" hidden="1">{#N/A,#N/A,FALSE,"Sheet1"}</definedName>
    <definedName name="ddddd" localSheetId="7" hidden="1">{#N/A,#N/A,FALSE,"Sheet1"}</definedName>
    <definedName name="ddddd" hidden="1">{#N/A,#N/A,FALSE,"Sheet1"}</definedName>
    <definedName name="ddsds" localSheetId="7" hidden="1">{#N/A,#N/A,FALSE,"Sheet1"}</definedName>
    <definedName name="ddsds" hidden="1">{#N/A,#N/A,FALSE,"Sheet1"}</definedName>
    <definedName name="DFG" hidden="1">{#N/A,#N/A,FALSE,"Sheet1"}</definedName>
    <definedName name="DIAN">#REF!</definedName>
    <definedName name="e" localSheetId="6" hidden="1">{#N/A,#N/A,FALSE,"Sheet9";#N/A,#N/A,FALSE,"Sheet23";#N/A,#N/A,FALSE,"Sheet5";#N/A,#N/A,FALSE,"Sheet6";#N/A,#N/A,FALSE,"Sheet7";#N/A,#N/A,FALSE,"Sheet8";#N/A,#N/A,FALSE,"Sheet3";#N/A,#N/A,FALSE,"Sheet4";#N/A,#N/A,FALSE,"Sheet11"}</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6" hidden="1">{#N/A,#N/A,FALSE,"Results_1997"}</definedName>
    <definedName name="Exp.Dec" localSheetId="0" hidden="1">{#N/A,#N/A,FALSE,"Results_1997"}</definedName>
    <definedName name="Exp.Dec" hidden="1">{#N/A,#N/A,FALSE,"Results_1997"}</definedName>
    <definedName name="f" localSheetId="6" hidden="1">{#N/A,#N/A,FALSE,"Sheet29";#N/A,#N/A,FALSE,"Sheet25";#N/A,#N/A,FALSE,"Sheet24";#N/A,#N/A,FALSE,"Sheet27";#N/A,#N/A,FALSE,"Sheet26";#N/A,#N/A,FALSE,"Sheet30"}</definedName>
    <definedName name="f" localSheetId="0" hidden="1">{#N/A,#N/A,FALSE,"Results_1997"}</definedName>
    <definedName name="f" localSheetId="7" hidden="1">{#N/A,#N/A,FALSE,"Sheet1"}</definedName>
    <definedName name="f" hidden="1">{#N/A,#N/A,FALSE,"Sheet29";#N/A,#N/A,FALSE,"Sheet25";#N/A,#N/A,FALSE,"Sheet24";#N/A,#N/A,FALSE,"Sheet27";#N/A,#N/A,FALSE,"Sheet26";#N/A,#N/A,FALSE,"Sheet30"}</definedName>
    <definedName name="ff" hidden="1">{#N/A,#N/A,FALSE,"Sheet1"}</definedName>
    <definedName name="fg" localSheetId="6" hidden="1">{#N/A,#N/A,FALSE,"Results_1996"}</definedName>
    <definedName name="fg" localSheetId="0" hidden="1">{#N/A,#N/A,FALSE,"Results_1996"}</definedName>
    <definedName name="fg" hidden="1">{#N/A,#N/A,FALSE,"Results_1996"}</definedName>
    <definedName name="fgg" hidden="1">{#N/A,#N/A,FALSE,"Results_1996"}</definedName>
    <definedName name="filesave" localSheetId="7">[2]!filesave</definedName>
    <definedName name="filesave">[2]!filesave</definedName>
    <definedName name="g" localSheetId="6" hidden="1">{#N/A,#N/A,FALSE,"Sheet13";#N/A,#N/A,FALSE,"Sheet23 (2)";#N/A,#N/A,FALSE,"Sheet1";#N/A,#N/A,FALSE,"Sheet16";#N/A,#N/A,FALSE,"Sheet20";#N/A,#N/A,FALSE,"Sheet19";#N/A,#N/A,FALSE,"Sheet18";#N/A,#N/A,FALSE,"Sheet17";#N/A,#N/A,FALSE,"Sheet22";#N/A,#N/A,FALSE,"Sheet21";#N/A,#N/A,FALSE,"Sheet10"}</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godhelpme" localSheetId="7" hidden="1">{#N/A,#N/A,FALSE,"Sheet1"}</definedName>
    <definedName name="godhelpme" hidden="1">{#N/A,#N/A,FALSE,"Sheet1"}</definedName>
    <definedName name="h" localSheetId="6" hidden="1">{#N/A,#N/A,FALSE,"Sheet9";#N/A,#N/A,FALSE,"Sheet23";#N/A,#N/A,FALSE,"Sheet5";#N/A,#N/A,FALSE,"Sheet6";#N/A,#N/A,FALSE,"Sheet7";#N/A,#N/A,FALSE,"Sheet8";#N/A,#N/A,FALSE,"Sheet3";#N/A,#N/A,FALSE,"Sheet4";#N/A,#N/A,FALSE,"Sheet11"}</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6" hidden="1">{#N/A,#N/A,FALSE,"Results_1997"}</definedName>
    <definedName name="hgnjgh" localSheetId="0" hidden="1">{#N/A,#N/A,FALSE,"Results_1997"}</definedName>
    <definedName name="hgnjgh" hidden="1">{#N/A,#N/A,FALSE,"Results_1997"}</definedName>
    <definedName name="Idontknow" localSheetId="7" hidden="1">{#N/A,#N/A,FALSE,"Sheet1"}</definedName>
    <definedName name="Idontknow" hidden="1">{#N/A,#N/A,FALSE,"Sheet1"}</definedName>
    <definedName name="instruct" localSheetId="7">[3]!instruct</definedName>
    <definedName name="instruct">[3]!instruct</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6" hidden="1">{#N/A,#N/A,FALSE,"Sheet10";#N/A,#N/A,FALSE,"Sheet9";#N/A,#N/A,FALSE,"Sheet5";#N/A,#N/A,FALSE,"Sheet33";#N/A,#N/A,FALSE,"Sheet13";#N/A,#N/A,FALSE,"Sheet20";#N/A,#N/A,FALSE,"Sheet19";#N/A,#N/A,FALSE,"Sheet18";#N/A,#N/A,FALSE,"Sheet17";#N/A,#N/A,FALSE,"Sheet22";#N/A,#N/A,FALSE,"Sheet1";#N/A,#N/A,FALSE,"Sheet32";#N/A,#N/A,FALSE,"Sheet21";#N/A,#N/A,FALSE,"Sheet15"}</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jb" localSheetId="7" hidden="1">{#N/A,#N/A,FALSE,"Sheet1"}</definedName>
    <definedName name="jb" hidden="1">{#N/A,#N/A,FALSE,"Sheet1"}</definedName>
    <definedName name="l" localSheetId="7" hidden="1">{#N/A,#N/A,FALSE,"Sheet1"}</definedName>
    <definedName name="l" hidden="1">{#N/A,#N/A,FALSE,"Sheet1"}</definedName>
    <definedName name="LineEot" localSheetId="0">'[4]Big Table'!#REF!</definedName>
    <definedName name="LineEot">'[5]Big Table'!#REF!</definedName>
    <definedName name="mdc" localSheetId="7" hidden="1">{#N/A,#N/A,FALSE,"Sheet1"}</definedName>
    <definedName name="mdc" hidden="1">{#N/A,#N/A,FALSE,"Sheet1"}</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ew" localSheetId="7" hidden="1">{#N/A,#N/A,FALSE,"Sheet1"}</definedName>
    <definedName name="new" hidden="1">{#N/A,#N/A,FALSE,"Sheet1"}</definedName>
    <definedName name="Nicholas" localSheetId="6" hidden="1">{#N/A,#N/A,FALSE,"Results_1995"}</definedName>
    <definedName name="Nicholas" localSheetId="0" hidden="1">{#N/A,#N/A,FALSE,"Results_1995"}</definedName>
    <definedName name="Nicholas" hidden="1">{#N/A,#N/A,FALSE,"Results_1995"}</definedName>
    <definedName name="nick" hidden="1">{#N/A,#N/A,FALSE,"Results_1997"}</definedName>
    <definedName name="oil">'[4]Big Table'!#REF!</definedName>
    <definedName name="op" localSheetId="6" hidden="1">{#N/A,#N/A,FALSE,"Results_1997"}</definedName>
    <definedName name="op" localSheetId="0" hidden="1">{#N/A,#N/A,FALSE,"Results_1997"}</definedName>
    <definedName name="op" hidden="1">{#N/A,#N/A,FALSE,"Results_1997"}</definedName>
    <definedName name="opp" hidden="1">{#N/A,#N/A,FALSE,"Results_1997"}</definedName>
    <definedName name="pl" hidden="1">{#N/A,#N/A,FALSE,"Sheet1"}</definedName>
    <definedName name="_xlnm.Print_Area" localSheetId="7">'Q2 2016 P&amp;L GAAP'!$A$1:$K$58</definedName>
    <definedName name="q" localSheetId="7" hidden="1">{#N/A,#N/A,FALSE,"Sheet1"}</definedName>
    <definedName name="q" hidden="1">{#N/A,#N/A,FALSE,"Sheet1"}</definedName>
    <definedName name="qqq" localSheetId="6" hidden="1">{#N/A,#N/A,FALSE,"Sales_1995"}</definedName>
    <definedName name="qqq" localSheetId="0" hidden="1">{#N/A,#N/A,FALSE,"Sales_1995"}</definedName>
    <definedName name="qqq" hidden="1">{#N/A,#N/A,FALSE,"Sales_1995"}</definedName>
    <definedName name="qwq" localSheetId="6" hidden="1">{#N/A,#N/A,FALSE,"Sheet10";#N/A,#N/A,FALSE,"Sheet9";#N/A,#N/A,FALSE,"Sheet5";#N/A,#N/A,FALSE,"Sheet33";#N/A,#N/A,FALSE,"Sheet13";#N/A,#N/A,FALSE,"Sheet20";#N/A,#N/A,FALSE,"Sheet19";#N/A,#N/A,FALSE,"Sheet18";#N/A,#N/A,FALSE,"Sheet17";#N/A,#N/A,FALSE,"Sheet22";#N/A,#N/A,FALSE,"Sheet1";#N/A,#N/A,FALSE,"Sheet32";#N/A,#N/A,FALSE,"Sheet21";#N/A,#N/A,FALSE,"Sheet15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6" hidden="1">{#N/A,#N/A,FALSE,"Sheet9";#N/A,#N/A,FALSE,"Sheet23";#N/A,#N/A,FALSE,"Sheet5";#N/A,#N/A,FALSE,"Sheet6";#N/A,#N/A,FALSE,"Sheet7";#N/A,#N/A,FALSE,"Sheet8";#N/A,#N/A,FALSE,"Sheet3";#N/A,#N/A,FALSE,"Sheet4";#N/A,#N/A,FALSE,"Sheet11"}</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rsgrs" hidden="1">{#N/A,#N/A,FALSE,"Sheet1"}</definedName>
    <definedName name="runloop" localSheetId="7">[2]!runloop</definedName>
    <definedName name="runloop">[2]!runloop</definedName>
    <definedName name="s" localSheetId="6" hidden="1">{#N/A,#N/A,FALSE,"Results_1997"}</definedName>
    <definedName name="s" localSheetId="0" hidden="1">{#N/A,#N/A,FALSE,"Results_1997"}</definedName>
    <definedName name="s" localSheetId="7" hidden="1">{#N/A,#N/A,FALSE,"Sheet1"}</definedName>
    <definedName name="s" hidden="1">{#N/A,#N/A,FALSE,"Results_1997"}</definedName>
    <definedName name="Save" localSheetId="7" hidden="1">{#N/A,#N/A,FALSE,"Sheet1"}</definedName>
    <definedName name="Save" hidden="1">{#N/A,#N/A,FALSE,"Sheet1"}</definedName>
    <definedName name="sfdfs" hidden="1">{#N/A,#N/A,FALSE,"Results_1995"}</definedName>
    <definedName name="SGI" localSheetId="7" hidden="1">{#N/A,#N/A,FALSE,"Sheet1"}</definedName>
    <definedName name="SGI" hidden="1">{#N/A,#N/A,FALSE,"Sheet1"}</definedName>
    <definedName name="sh">'[5]Big Table'!#REF!</definedName>
    <definedName name="sheet1" hidden="1">{#N/A,#N/A,FALSE,"Results_1997"}</definedName>
    <definedName name="ss" localSheetId="6" hidden="1">{#N/A,#N/A,FALSE,"Sheet9";#N/A,#N/A,FALSE,"Sheet23";#N/A,#N/A,FALSE,"Sheet5";#N/A,#N/A,FALSE,"Sheet6";#N/A,#N/A,FALSE,"Sheet7";#N/A,#N/A,FALSE,"Sheet8";#N/A,#N/A,FALSE,"Sheet3";#N/A,#N/A,FALSE,"Sheet4";#N/A,#N/A,FALSE,"Sheet11"}</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'[4]Big Table'!#REF!</definedName>
    <definedName name="TTL">#N/A</definedName>
    <definedName name="Work" hidden="1">{#N/A,#N/A,FALSE,"Sheet29";#N/A,#N/A,FALSE,"Sheet25";#N/A,#N/A,FALSE,"Sheet24";#N/A,#N/A,FALSE,"Sheet27";#N/A,#N/A,FALSE,"Sheet26";#N/A,#N/A,FALSE,"Sheet30"}</definedName>
    <definedName name="wrn.1995." localSheetId="6" hidden="1">{#N/A,#N/A,FALSE,"Results_1995"}</definedName>
    <definedName name="wrn.1995." localSheetId="0" hidden="1">{#N/A,#N/A,FALSE,"Results_1995"}</definedName>
    <definedName name="wrn.1995." hidden="1">{#N/A,#N/A,FALSE,"Results_1995"}</definedName>
    <definedName name="wrn.1996." localSheetId="6" hidden="1">{#N/A,#N/A,FALSE,"Results_1996"}</definedName>
    <definedName name="wrn.1996." localSheetId="0" hidden="1">{#N/A,#N/A,FALSE,"Results_1996"}</definedName>
    <definedName name="wrn.1996." hidden="1">{#N/A,#N/A,FALSE,"Results_1996"}</definedName>
    <definedName name="wrn.1997." localSheetId="6" hidden="1">{#N/A,#N/A,FALSE,"Results_1997"}</definedName>
    <definedName name="wrn.1997." localSheetId="0" hidden="1">{#N/A,#N/A,FALSE,"Results_1997"}</definedName>
    <definedName name="wrn.1997." hidden="1">{#N/A,#N/A,FALSE,"Results_1997"}</definedName>
    <definedName name="wrn.1998." localSheetId="6" hidden="1">{#N/A,#N/A,FALSE,"Results_1998"}</definedName>
    <definedName name="wrn.1998." localSheetId="0" hidden="1">{#N/A,#N/A,FALSE,"Results_1998"}</definedName>
    <definedName name="wrn.1998." hidden="1">{#N/A,#N/A,FALSE,"Results_1998"}</definedName>
    <definedName name="wrn.All._.Tabs._.for._.Ken." localSheetId="7" hidden="1">{#N/A,#N/A,FALSE,"CW Summary";#N/A,#N/A,FALSE,"Weekly Tracking";#N/A,#N/A,FALSE,"MSA";#N/A,#N/A,FALSE,"Parts";#N/A,#N/A,FALSE,"RS";#N/A,#N/A,FALSE,"Mods";#N/A,#N/A,FALSE,"GEVISA";#N/A,#N/A,FALSE,"HQ"}</definedName>
    <definedName name="wrn.All._.Tabs._.for._.Ken." hidden="1">{#N/A,#N/A,FALSE,"CW Summary";#N/A,#N/A,FALSE,"Weekly Tracking";#N/A,#N/A,FALSE,"MSA";#N/A,#N/A,FALSE,"Parts";#N/A,#N/A,FALSE,"RS";#N/A,#N/A,FALSE,"Mods";#N/A,#N/A,FALSE,"GEVISA";#N/A,#N/A,FALSE,"HQ"}</definedName>
    <definedName name="wrn.Balance._.LAVIPHARM." localSheetId="6" hidden="1">{#N/A,#N/A,FALSE,"Sheet29";#N/A,#N/A,FALSE,"Sheet25";#N/A,#N/A,FALSE,"Sheet24";#N/A,#N/A,FALSE,"Sheet27";#N/A,#N/A,FALSE,"Sheet26";#N/A,#N/A,FALSE,"Sheet30"}</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landscape._.template." localSheetId="7" hidden="1">{#N/A,#N/A,FALSE,"Sheet1"}</definedName>
    <definedName name="wrn.landscape._.template." hidden="1">{#N/A,#N/A,FALSE,"Sheet1"}</definedName>
    <definedName name="wrn.PandL._.GROUP." localSheetId="6" hidden="1">{#N/A,#N/A,FALSE,"Sheet13";#N/A,#N/A,FALSE,"Sheet23 (2)";#N/A,#N/A,FALSE,"Sheet1";#N/A,#N/A,FALSE,"Sheet16";#N/A,#N/A,FALSE,"Sheet20";#N/A,#N/A,FALSE,"Sheet19";#N/A,#N/A,FALSE,"Sheet18";#N/A,#N/A,FALSE,"Sheet17";#N/A,#N/A,FALSE,"Sheet22";#N/A,#N/A,FALSE,"Sheet21";#N/A,#N/A,FALSE,"Sheet10"}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6" hidden="1">{#N/A,#N/A,FALSE,"Sheet9";#N/A,#N/A,FALSE,"Sheet23";#N/A,#N/A,FALSE,"Sheet5";#N/A,#N/A,FALSE,"Sheet6";#N/A,#N/A,FALSE,"Sheet7";#N/A,#N/A,FALSE,"Sheet8";#N/A,#N/A,FALSE,"Sheet3";#N/A,#N/A,FALSE,"Sheet4";#N/A,#N/A,FALSE,"Sheet11"}</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6" hidden="1">{#N/A,#N/A,FALSE,"Sheet10";#N/A,#N/A,FALSE,"Sheet9";#N/A,#N/A,FALSE,"Sheet5";#N/A,#N/A,FALSE,"Sheet33";#N/A,#N/A,FALSE,"Sheet13";#N/A,#N/A,FALSE,"Sheet20";#N/A,#N/A,FALSE,"Sheet19";#N/A,#N/A,FALSE,"Sheet18";#N/A,#N/A,FALSE,"Sheet17";#N/A,#N/A,FALSE,"Sheet22";#N/A,#N/A,FALSE,"Sheet1";#N/A,#N/A,FALSE,"Sheet32";#N/A,#N/A,FALSE,"Sheet21";#N/A,#N/A,FALSE,"Sheet15"}</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6" hidden="1">{#N/A,#N/A,FALSE,"Sales_1995"}</definedName>
    <definedName name="wrn.Sales." localSheetId="0" hidden="1">{#N/A,#N/A,FALSE,"Sales_1995"}</definedName>
    <definedName name="wrn.Sales." hidden="1">{#N/A,#N/A,FALSE,"Sales_1995"}</definedName>
    <definedName name="wrn.Tabs._.for._.Dave." localSheetId="7" hidden="1">{#N/A,#N/A,FALSE,"CW Summary";#N/A,#N/A,FALSE,"Weekly Tracking";#N/A,#N/A,FALSE,"MSA";#N/A,#N/A,FALSE,"Parts";#N/A,#N/A,FALSE,"RS";#N/A,#N/A,FALSE,"Mods";#N/A,#N/A,FALSE,"GEVISA"}</definedName>
    <definedName name="wrn.Tabs._.for._.Dave." hidden="1">{#N/A,#N/A,FALSE,"CW Summary";#N/A,#N/A,FALSE,"Weekly Tracking";#N/A,#N/A,FALSE,"MSA";#N/A,#N/A,FALSE,"Parts";#N/A,#N/A,FALSE,"RS";#N/A,#N/A,FALSE,"Mods";#N/A,#N/A,FALSE,"GEVISA"}</definedName>
    <definedName name="ww" localSheetId="6" hidden="1">{#N/A,#N/A,FALSE,"Sheet29";#N/A,#N/A,FALSE,"Sheet25";#N/A,#N/A,FALSE,"Sheet24";#N/A,#N/A,FALSE,"Sheet27";#N/A,#N/A,FALSE,"Sheet26";#N/A,#N/A,FALSE,"Sheet30"}</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6" hidden="1">{#N/A,#N/A,FALSE,"Sheet13";#N/A,#N/A,FALSE,"Sheet23 (2)";#N/A,#N/A,FALSE,"Sheet1";#N/A,#N/A,FALSE,"Sheet16";#N/A,#N/A,FALSE,"Sheet20";#N/A,#N/A,FALSE,"Sheet19";#N/A,#N/A,FALSE,"Sheet18";#N/A,#N/A,FALSE,"Sheet17";#N/A,#N/A,FALSE,"Sheet22";#N/A,#N/A,FALSE,"Sheet21";#N/A,#N/A,FALSE,"Sheet10"}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6" hidden="1">{#N/A,#N/A,FALSE,"Sheet9";#N/A,#N/A,FALSE,"Sheet23";#N/A,#N/A,FALSE,"Sheet5";#N/A,#N/A,FALSE,"Sheet6";#N/A,#N/A,FALSE,"Sheet7";#N/A,#N/A,FALSE,"Sheet8";#N/A,#N/A,FALSE,"Sheet3";#N/A,#N/A,FALSE,"Sheet4";#N/A,#N/A,FALSE,"Sheet11"}</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6" hidden="1">{#N/A,#N/A,FALSE,"Results_1995"}</definedName>
    <definedName name="x" localSheetId="0" hidden="1">{#N/A,#N/A,FALSE,"Results_1995"}</definedName>
    <definedName name="x" hidden="1">{#N/A,#N/A,FALSE,"Results_1995"}</definedName>
    <definedName name="y" localSheetId="6" hidden="1">{#N/A,#N/A,FALSE,"Sales_1995"}</definedName>
    <definedName name="y" localSheetId="0" hidden="1">{#N/A,#N/A,FALSE,"Sales_1995"}</definedName>
    <definedName name="y" localSheetId="7" hidden="1">{#N/A,#N/A,FALSE,"Sheet1"}</definedName>
    <definedName name="y" hidden="1">{#N/A,#N/A,FALSE,"Sales_1995"}</definedName>
    <definedName name="yy" localSheetId="0">'[4]Big Table'!#REF!</definedName>
    <definedName name="yy">'[5]Big Table'!#REF!</definedName>
    <definedName name="yyy">'[4]Big Table'!#REF!</definedName>
    <definedName name="z" localSheetId="6" hidden="1">{#N/A,#N/A,FALSE,"Results_1996"}</definedName>
    <definedName name="z" localSheetId="0" hidden="1">{#N/A,#N/A,FALSE,"Results_1996"}</definedName>
    <definedName name="z" localSheetId="7" hidden="1">{#N/A,#N/A,FALSE,"Sheet1"}</definedName>
    <definedName name="z" hidden="1">{#N/A,#N/A,FALSE,"Results_1996"}</definedName>
    <definedName name="zz" localSheetId="0">'[4]Big Table'!#REF!</definedName>
    <definedName name="zz">'[5]Big Table'!#REF!</definedName>
    <definedName name="zzz">'[4]Big Table'!#REF!</definedName>
  </definedNames>
  <calcPr calcId="124519"/>
</workbook>
</file>

<file path=xl/calcChain.xml><?xml version="1.0" encoding="utf-8"?>
<calcChain xmlns="http://schemas.openxmlformats.org/spreadsheetml/2006/main">
  <c r="I44" i="24"/>
  <c r="K16"/>
  <c r="K18"/>
  <c r="K20"/>
  <c r="G12"/>
  <c r="H12" s="1"/>
  <c r="I12" s="1"/>
  <c r="J12" s="1"/>
  <c r="I14"/>
  <c r="I15"/>
  <c r="I16"/>
  <c r="I17"/>
  <c r="I18"/>
  <c r="I19"/>
  <c r="I20"/>
  <c r="I13"/>
  <c r="H14"/>
  <c r="J14" s="1"/>
  <c r="H15"/>
  <c r="J15" s="1"/>
  <c r="H16"/>
  <c r="H17"/>
  <c r="J17" s="1"/>
  <c r="H18"/>
  <c r="H19"/>
  <c r="J19" s="1"/>
  <c r="H20"/>
  <c r="H13"/>
  <c r="G14"/>
  <c r="G15"/>
  <c r="G16"/>
  <c r="G17"/>
  <c r="G18"/>
  <c r="G19"/>
  <c r="G20"/>
  <c r="G13"/>
  <c r="F13"/>
  <c r="K13" s="1"/>
  <c r="F15"/>
  <c r="K15" s="1"/>
  <c r="F16"/>
  <c r="F17"/>
  <c r="K17" s="1"/>
  <c r="F18"/>
  <c r="F19"/>
  <c r="K19" s="1"/>
  <c r="F20"/>
  <c r="F14"/>
  <c r="K14" s="1"/>
  <c r="K58" i="1"/>
  <c r="M50"/>
  <c r="M51"/>
  <c r="M19" i="24" l="1"/>
  <c r="M17"/>
  <c r="M15"/>
  <c r="L20"/>
  <c r="L18"/>
  <c r="L16"/>
  <c r="M14"/>
  <c r="H23"/>
  <c r="J20"/>
  <c r="M20" s="1"/>
  <c r="J18"/>
  <c r="M18" s="1"/>
  <c r="J16"/>
  <c r="M16" s="1"/>
  <c r="L14"/>
  <c r="L19"/>
  <c r="L17"/>
  <c r="L15"/>
  <c r="M52" i="1"/>
  <c r="M53"/>
  <c r="N56"/>
  <c r="K56"/>
  <c r="H56"/>
  <c r="G56"/>
  <c r="E56"/>
  <c r="G82"/>
  <c r="E82"/>
  <c r="G80"/>
  <c r="E80"/>
  <c r="I70"/>
  <c r="G70"/>
  <c r="I66"/>
  <c r="G66"/>
  <c r="I33" i="23"/>
  <c r="E33"/>
  <c r="I32"/>
  <c r="E32"/>
  <c r="I31"/>
  <c r="E31"/>
  <c r="I30"/>
  <c r="E30"/>
  <c r="I29"/>
  <c r="E29"/>
  <c r="I28"/>
  <c r="E28"/>
  <c r="M39" i="22"/>
  <c r="K39"/>
  <c r="I39"/>
  <c r="G39"/>
  <c r="M38"/>
  <c r="M40" s="1"/>
  <c r="K38"/>
  <c r="K40" s="1"/>
  <c r="I38"/>
  <c r="I40" s="1"/>
  <c r="G38"/>
  <c r="G40" s="1"/>
  <c r="K27"/>
  <c r="G27"/>
  <c r="K15"/>
  <c r="G15"/>
  <c r="I22" i="20"/>
  <c r="E22"/>
  <c r="I19"/>
  <c r="G19"/>
  <c r="E19"/>
  <c r="I16"/>
  <c r="E16"/>
  <c r="I56" i="1" l="1"/>
  <c r="J60"/>
  <c r="I60"/>
  <c r="J59"/>
  <c r="I59"/>
  <c r="M54"/>
  <c r="M55"/>
  <c r="N16" i="4"/>
  <c r="N14"/>
  <c r="N12"/>
  <c r="N22" s="1"/>
  <c r="N11"/>
  <c r="N15" s="1"/>
  <c r="N13"/>
  <c r="N9"/>
  <c r="N18"/>
  <c r="D43" i="1"/>
  <c r="E43"/>
  <c r="F43"/>
  <c r="G43"/>
  <c r="H43"/>
  <c r="P56"/>
  <c r="L43" s="1"/>
  <c r="Q56"/>
  <c r="M43" s="1"/>
  <c r="M78"/>
  <c r="K78"/>
  <c r="F15"/>
  <c r="F14"/>
  <c r="F9"/>
  <c r="C1244" i="2"/>
  <c r="C1245" s="1"/>
  <c r="B3" i="11"/>
  <c r="C9" i="4"/>
  <c r="J78" i="1"/>
  <c r="D78"/>
  <c r="D47"/>
  <c r="C10" i="11"/>
  <c r="D10"/>
  <c r="E40" i="1"/>
  <c r="E41"/>
  <c r="E42"/>
  <c r="N20" i="4" l="1"/>
  <c r="N25" s="1"/>
  <c r="N26" s="1"/>
  <c r="E10" i="11"/>
  <c r="F10"/>
  <c r="G10"/>
  <c r="H10"/>
  <c r="E6" i="1"/>
  <c r="E79" l="1"/>
  <c r="F80" l="1"/>
  <c r="F81"/>
  <c r="F82"/>
  <c r="M83"/>
  <c r="M80"/>
  <c r="M79"/>
  <c r="K83"/>
  <c r="K80"/>
  <c r="L80" s="1"/>
  <c r="K79"/>
  <c r="E66"/>
  <c r="E70"/>
  <c r="G69"/>
  <c r="L83" l="1"/>
  <c r="H4" i="14"/>
  <c r="M82" i="1"/>
  <c r="K82" l="1"/>
  <c r="L82" s="1"/>
  <c r="K81"/>
  <c r="M81"/>
  <c r="L16" i="4"/>
  <c r="L81" i="1" l="1"/>
  <c r="AD50"/>
  <c r="AD51"/>
  <c r="AD52"/>
  <c r="AD53"/>
  <c r="AD54"/>
  <c r="AD55"/>
  <c r="AD49"/>
  <c r="AC50"/>
  <c r="AC51"/>
  <c r="AC52"/>
  <c r="AC53"/>
  <c r="AC54"/>
  <c r="AC49"/>
  <c r="AA51"/>
  <c r="AA52"/>
  <c r="AA53"/>
  <c r="AA54"/>
  <c r="AA50"/>
  <c r="AA49"/>
  <c r="V55"/>
  <c r="W55"/>
  <c r="X55"/>
  <c r="Y55"/>
  <c r="Y53"/>
  <c r="V54"/>
  <c r="W54"/>
  <c r="X54"/>
  <c r="Y54"/>
  <c r="V53"/>
  <c r="W53"/>
  <c r="X53"/>
  <c r="V52"/>
  <c r="W52"/>
  <c r="X52"/>
  <c r="Y52"/>
  <c r="V51"/>
  <c r="W51"/>
  <c r="X51"/>
  <c r="Y51"/>
  <c r="V50"/>
  <c r="W50"/>
  <c r="X50"/>
  <c r="Y50"/>
  <c r="V49"/>
  <c r="W49"/>
  <c r="X49"/>
  <c r="Y49"/>
  <c r="U55"/>
  <c r="U54"/>
  <c r="U50"/>
  <c r="U51"/>
  <c r="U52"/>
  <c r="U53"/>
  <c r="U49"/>
  <c r="G40" l="1"/>
  <c r="G42"/>
  <c r="G41"/>
  <c r="H9" i="4"/>
  <c r="D4" i="14" l="1"/>
  <c r="E4" s="1"/>
  <c r="G83" i="1" l="1"/>
  <c r="E83"/>
  <c r="G79"/>
  <c r="E9" l="1"/>
  <c r="L56" l="1"/>
  <c r="J43" s="1"/>
  <c r="O56"/>
  <c r="K43" s="1"/>
  <c r="E120" s="1"/>
  <c r="J56"/>
  <c r="I43" s="1"/>
  <c r="Q50"/>
  <c r="Q51"/>
  <c r="P50"/>
  <c r="P51"/>
  <c r="L79" l="1"/>
  <c r="E78" l="1"/>
  <c r="M12" i="4"/>
  <c r="L12"/>
  <c r="K12"/>
  <c r="J12"/>
  <c r="I12"/>
  <c r="H12"/>
  <c r="M11"/>
  <c r="M20" s="1"/>
  <c r="L11"/>
  <c r="L20" s="1"/>
  <c r="K11"/>
  <c r="K20" s="1"/>
  <c r="J11"/>
  <c r="I11"/>
  <c r="H11"/>
  <c r="H20" s="1"/>
  <c r="H22" l="1"/>
  <c r="H18"/>
  <c r="L50" i="1"/>
  <c r="AB49" s="1"/>
  <c r="L52"/>
  <c r="L53"/>
  <c r="L51"/>
  <c r="J38" s="1"/>
  <c r="I13" i="4"/>
  <c r="K13"/>
  <c r="J13"/>
  <c r="L13"/>
  <c r="M13"/>
  <c r="H13"/>
  <c r="I18" l="1"/>
  <c r="E10" i="1" l="1"/>
  <c r="D5" i="14" l="1"/>
  <c r="E5" s="1"/>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D1002"/>
  <c r="D1003"/>
  <c r="D1004"/>
  <c r="D1005"/>
  <c r="D1006"/>
  <c r="D1007"/>
  <c r="D1008"/>
  <c r="D1009"/>
  <c r="D1010"/>
  <c r="D1011"/>
  <c r="D1012"/>
  <c r="D1013"/>
  <c r="D1014"/>
  <c r="D1015"/>
  <c r="D1016"/>
  <c r="D1017"/>
  <c r="D1018"/>
  <c r="D1019"/>
  <c r="D1020"/>
  <c r="D1021"/>
  <c r="D1022"/>
  <c r="D1023"/>
  <c r="D1024"/>
  <c r="D1025"/>
  <c r="D1026"/>
  <c r="D1027"/>
  <c r="D1028"/>
  <c r="D1029"/>
  <c r="D1030"/>
  <c r="D1031"/>
  <c r="D1032"/>
  <c r="D1033"/>
  <c r="D1034"/>
  <c r="D1035"/>
  <c r="D1036"/>
  <c r="D1037"/>
  <c r="D1038"/>
  <c r="D1039"/>
  <c r="D1040"/>
  <c r="D1041"/>
  <c r="D1042"/>
  <c r="D1043"/>
  <c r="D1044"/>
  <c r="D1045"/>
  <c r="D1046"/>
  <c r="D1047"/>
  <c r="D1048"/>
  <c r="D1049"/>
  <c r="D1050"/>
  <c r="D1051"/>
  <c r="D1052"/>
  <c r="D1053"/>
  <c r="D1054"/>
  <c r="D1055"/>
  <c r="D1056"/>
  <c r="D1057"/>
  <c r="D1058"/>
  <c r="D1059"/>
  <c r="D1060"/>
  <c r="D1061"/>
  <c r="D1062"/>
  <c r="D1063"/>
  <c r="D1064"/>
  <c r="D1065"/>
  <c r="D1066"/>
  <c r="D1067"/>
  <c r="D1068"/>
  <c r="D1069"/>
  <c r="D1070"/>
  <c r="D1071"/>
  <c r="D1072"/>
  <c r="D1073"/>
  <c r="D1074"/>
  <c r="D1075"/>
  <c r="D1076"/>
  <c r="D1077"/>
  <c r="D1078"/>
  <c r="D1079"/>
  <c r="D1080"/>
  <c r="D1081"/>
  <c r="D1082"/>
  <c r="D1083"/>
  <c r="D1084"/>
  <c r="D1085"/>
  <c r="D1086"/>
  <c r="D1087"/>
  <c r="D1088"/>
  <c r="D1089"/>
  <c r="D1090"/>
  <c r="D1091"/>
  <c r="D1092"/>
  <c r="D1093"/>
  <c r="D1094"/>
  <c r="D1095"/>
  <c r="D1096"/>
  <c r="D1097"/>
  <c r="D1098"/>
  <c r="D1099"/>
  <c r="D1100"/>
  <c r="D1101"/>
  <c r="D1102"/>
  <c r="D1103"/>
  <c r="D1104"/>
  <c r="D1105"/>
  <c r="D1106"/>
  <c r="D1107"/>
  <c r="D1108"/>
  <c r="D1109"/>
  <c r="D1110"/>
  <c r="D1111"/>
  <c r="D1112"/>
  <c r="D1113"/>
  <c r="D1114"/>
  <c r="D1115"/>
  <c r="D1116"/>
  <c r="D1117"/>
  <c r="D1118"/>
  <c r="D1119"/>
  <c r="D1120"/>
  <c r="D1121"/>
  <c r="D1122"/>
  <c r="D1123"/>
  <c r="D1124"/>
  <c r="D1125"/>
  <c r="D1126"/>
  <c r="D1127"/>
  <c r="D1128"/>
  <c r="D1129"/>
  <c r="D1130"/>
  <c r="D1131"/>
  <c r="D1132"/>
  <c r="D1133"/>
  <c r="D1134"/>
  <c r="D1135"/>
  <c r="D1136"/>
  <c r="D1137"/>
  <c r="D1138"/>
  <c r="D1139"/>
  <c r="D1140"/>
  <c r="D1141"/>
  <c r="D1142"/>
  <c r="D1143"/>
  <c r="D1144"/>
  <c r="D1145"/>
  <c r="D1146"/>
  <c r="D1147"/>
  <c r="D1148"/>
  <c r="D1149"/>
  <c r="D1150"/>
  <c r="D1151"/>
  <c r="D1152"/>
  <c r="D1153"/>
  <c r="D1154"/>
  <c r="D1155"/>
  <c r="D1156"/>
  <c r="D1157"/>
  <c r="D1158"/>
  <c r="D1159"/>
  <c r="D1160"/>
  <c r="D1161"/>
  <c r="D1162"/>
  <c r="D1163"/>
  <c r="D1164"/>
  <c r="D1165"/>
  <c r="D1166"/>
  <c r="D1167"/>
  <c r="D1168"/>
  <c r="D1169"/>
  <c r="D1170"/>
  <c r="D1171"/>
  <c r="D1172"/>
  <c r="D1173"/>
  <c r="D1174"/>
  <c r="D1175"/>
  <c r="D1176"/>
  <c r="D1177"/>
  <c r="D1178"/>
  <c r="D1179"/>
  <c r="D1180"/>
  <c r="D1181"/>
  <c r="D1182"/>
  <c r="D1183"/>
  <c r="D1184"/>
  <c r="D1185"/>
  <c r="D1186"/>
  <c r="D1187"/>
  <c r="D1188"/>
  <c r="D1189"/>
  <c r="D1190"/>
  <c r="D1191"/>
  <c r="D1192"/>
  <c r="D1193"/>
  <c r="D1194"/>
  <c r="D1195"/>
  <c r="D1196"/>
  <c r="D1197"/>
  <c r="D1198"/>
  <c r="D1199"/>
  <c r="D1200"/>
  <c r="D1201"/>
  <c r="D1202"/>
  <c r="D1203"/>
  <c r="D1204"/>
  <c r="D1205"/>
  <c r="D1206"/>
  <c r="D1207"/>
  <c r="D1208"/>
  <c r="D1209"/>
  <c r="D1210"/>
  <c r="D1211"/>
  <c r="D1212"/>
  <c r="D1213"/>
  <c r="D1214"/>
  <c r="D1215"/>
  <c r="D1216"/>
  <c r="D1217"/>
  <c r="D1218"/>
  <c r="D1219"/>
  <c r="D1220"/>
  <c r="D1221"/>
  <c r="D1222"/>
  <c r="D1223"/>
  <c r="D1224"/>
  <c r="D1225"/>
  <c r="D1226"/>
  <c r="D1227"/>
  <c r="D1228"/>
  <c r="D1229"/>
  <c r="D1230"/>
  <c r="D1231"/>
  <c r="D1232"/>
  <c r="D1233"/>
  <c r="D1234"/>
  <c r="D1235"/>
  <c r="D1236"/>
  <c r="D1237"/>
  <c r="D1238"/>
  <c r="D1239"/>
  <c r="D1240"/>
  <c r="D1241"/>
  <c r="D1242"/>
  <c r="D1243"/>
  <c r="D1244"/>
  <c r="D1245"/>
  <c r="D1246"/>
  <c r="D1247"/>
  <c r="D1248"/>
  <c r="M18" i="4" l="1"/>
  <c r="R1248" i="14" l="1"/>
  <c r="Q1248"/>
  <c r="N1248"/>
  <c r="H1248"/>
  <c r="R1247"/>
  <c r="Q1247"/>
  <c r="N1247"/>
  <c r="H1247"/>
  <c r="R1246"/>
  <c r="Q1246"/>
  <c r="N1246"/>
  <c r="H1246"/>
  <c r="R1245"/>
  <c r="Q1245"/>
  <c r="N1245"/>
  <c r="H1245"/>
  <c r="R1244"/>
  <c r="Q1244"/>
  <c r="N1244"/>
  <c r="H1244"/>
  <c r="R1243"/>
  <c r="Q1243"/>
  <c r="N1243"/>
  <c r="H1243"/>
  <c r="R1242"/>
  <c r="Q1242"/>
  <c r="N1242"/>
  <c r="H1242"/>
  <c r="R1241"/>
  <c r="Q1241"/>
  <c r="N1241"/>
  <c r="H1241"/>
  <c r="R1240"/>
  <c r="Q1240"/>
  <c r="N1240"/>
  <c r="H1240"/>
  <c r="R1239"/>
  <c r="Q1239"/>
  <c r="N1239"/>
  <c r="H1239"/>
  <c r="R1238"/>
  <c r="Q1238"/>
  <c r="N1238"/>
  <c r="H1238"/>
  <c r="R1237"/>
  <c r="Q1237"/>
  <c r="N1237"/>
  <c r="H1237"/>
  <c r="R1236"/>
  <c r="Q1236"/>
  <c r="N1236"/>
  <c r="H1236"/>
  <c r="R1235"/>
  <c r="Q1235"/>
  <c r="N1235"/>
  <c r="H1235"/>
  <c r="R1234"/>
  <c r="Q1234"/>
  <c r="N1234"/>
  <c r="H1234"/>
  <c r="R1233"/>
  <c r="Q1233"/>
  <c r="N1233"/>
  <c r="H1233"/>
  <c r="R1232"/>
  <c r="Q1232"/>
  <c r="N1232"/>
  <c r="H1232"/>
  <c r="R1231"/>
  <c r="Q1231"/>
  <c r="N1231"/>
  <c r="H1231"/>
  <c r="R1230"/>
  <c r="Q1230"/>
  <c r="N1230"/>
  <c r="H1230"/>
  <c r="R1229"/>
  <c r="Q1229"/>
  <c r="N1229"/>
  <c r="H1229"/>
  <c r="R1228"/>
  <c r="Q1228"/>
  <c r="N1228"/>
  <c r="H1228"/>
  <c r="R1227"/>
  <c r="Q1227"/>
  <c r="N1227"/>
  <c r="H1227"/>
  <c r="R1226"/>
  <c r="Q1226"/>
  <c r="N1226"/>
  <c r="H1226"/>
  <c r="R1225"/>
  <c r="Q1225"/>
  <c r="N1225"/>
  <c r="H1225"/>
  <c r="R1224"/>
  <c r="Q1224"/>
  <c r="N1224"/>
  <c r="H1224"/>
  <c r="R1223"/>
  <c r="Q1223"/>
  <c r="N1223"/>
  <c r="H1223"/>
  <c r="R1222"/>
  <c r="Q1222"/>
  <c r="N1222"/>
  <c r="H1222"/>
  <c r="R1221"/>
  <c r="Q1221"/>
  <c r="N1221"/>
  <c r="H1221"/>
  <c r="R1220"/>
  <c r="Q1220"/>
  <c r="N1220"/>
  <c r="H1220"/>
  <c r="R1219"/>
  <c r="Q1219"/>
  <c r="N1219"/>
  <c r="H1219"/>
  <c r="R1218"/>
  <c r="Q1218"/>
  <c r="N1218"/>
  <c r="H1218"/>
  <c r="R1217"/>
  <c r="Q1217"/>
  <c r="N1217"/>
  <c r="H1217"/>
  <c r="R1216"/>
  <c r="Q1216"/>
  <c r="N1216"/>
  <c r="H1216"/>
  <c r="R1215"/>
  <c r="Q1215"/>
  <c r="N1215"/>
  <c r="H1215"/>
  <c r="R1214"/>
  <c r="Q1214"/>
  <c r="N1214"/>
  <c r="H1214"/>
  <c r="R1213"/>
  <c r="Q1213"/>
  <c r="N1213"/>
  <c r="H1213"/>
  <c r="R1212"/>
  <c r="Q1212"/>
  <c r="N1212"/>
  <c r="H1212"/>
  <c r="R1211"/>
  <c r="Q1211"/>
  <c r="N1211"/>
  <c r="H1211"/>
  <c r="R1210"/>
  <c r="Q1210"/>
  <c r="N1210"/>
  <c r="H1210"/>
  <c r="R1209"/>
  <c r="Q1209"/>
  <c r="N1209"/>
  <c r="H1209"/>
  <c r="R1208"/>
  <c r="Q1208"/>
  <c r="N1208"/>
  <c r="H1208"/>
  <c r="R1207"/>
  <c r="Q1207"/>
  <c r="N1207"/>
  <c r="H1207"/>
  <c r="R1206"/>
  <c r="Q1206"/>
  <c r="N1206"/>
  <c r="H1206"/>
  <c r="R1205"/>
  <c r="Q1205"/>
  <c r="N1205"/>
  <c r="H1205"/>
  <c r="R1204"/>
  <c r="Q1204"/>
  <c r="N1204"/>
  <c r="H1204"/>
  <c r="R1203"/>
  <c r="Q1203"/>
  <c r="N1203"/>
  <c r="H1203"/>
  <c r="R1202"/>
  <c r="Q1202"/>
  <c r="N1202"/>
  <c r="H1202"/>
  <c r="R1201"/>
  <c r="Q1201"/>
  <c r="N1201"/>
  <c r="H1201"/>
  <c r="R1200"/>
  <c r="Q1200"/>
  <c r="N1200"/>
  <c r="H1200"/>
  <c r="R1199"/>
  <c r="Q1199"/>
  <c r="N1199"/>
  <c r="H1199"/>
  <c r="R1198"/>
  <c r="Q1198"/>
  <c r="N1198"/>
  <c r="H1198"/>
  <c r="R1197"/>
  <c r="Q1197"/>
  <c r="N1197"/>
  <c r="H1197"/>
  <c r="R1196"/>
  <c r="Q1196"/>
  <c r="N1196"/>
  <c r="H1196"/>
  <c r="R1195"/>
  <c r="Q1195"/>
  <c r="N1195"/>
  <c r="H1195"/>
  <c r="R1194"/>
  <c r="Q1194"/>
  <c r="N1194"/>
  <c r="H1194"/>
  <c r="R1193"/>
  <c r="Q1193"/>
  <c r="N1193"/>
  <c r="H1193"/>
  <c r="R1192"/>
  <c r="Q1192"/>
  <c r="N1192"/>
  <c r="H1192"/>
  <c r="R1191"/>
  <c r="Q1191"/>
  <c r="N1191"/>
  <c r="H1191"/>
  <c r="R1190"/>
  <c r="Q1190"/>
  <c r="N1190"/>
  <c r="H1190"/>
  <c r="R1189"/>
  <c r="Q1189"/>
  <c r="N1189"/>
  <c r="H1189"/>
  <c r="R1188"/>
  <c r="Q1188"/>
  <c r="N1188"/>
  <c r="H1188"/>
  <c r="R1187"/>
  <c r="Q1187"/>
  <c r="N1187"/>
  <c r="H1187"/>
  <c r="R1186"/>
  <c r="Q1186"/>
  <c r="N1186"/>
  <c r="H1186"/>
  <c r="R1185"/>
  <c r="Q1185"/>
  <c r="N1185"/>
  <c r="H1185"/>
  <c r="R1184"/>
  <c r="Q1184"/>
  <c r="N1184"/>
  <c r="H1184"/>
  <c r="R1183"/>
  <c r="Q1183"/>
  <c r="N1183"/>
  <c r="H1183"/>
  <c r="R1182"/>
  <c r="Q1182"/>
  <c r="N1182"/>
  <c r="H1182"/>
  <c r="R1181"/>
  <c r="Q1181"/>
  <c r="N1181"/>
  <c r="H1181"/>
  <c r="R1180"/>
  <c r="Q1180"/>
  <c r="N1180"/>
  <c r="H1180"/>
  <c r="R1179"/>
  <c r="Q1179"/>
  <c r="N1179"/>
  <c r="H1179"/>
  <c r="R1178"/>
  <c r="Q1178"/>
  <c r="N1178"/>
  <c r="H1178"/>
  <c r="R1177"/>
  <c r="Q1177"/>
  <c r="N1177"/>
  <c r="H1177"/>
  <c r="R1176"/>
  <c r="Q1176"/>
  <c r="N1176"/>
  <c r="H1176"/>
  <c r="R1175"/>
  <c r="Q1175"/>
  <c r="N1175"/>
  <c r="H1175"/>
  <c r="R1174"/>
  <c r="Q1174"/>
  <c r="N1174"/>
  <c r="H1174"/>
  <c r="R1173"/>
  <c r="Q1173"/>
  <c r="N1173"/>
  <c r="H1173"/>
  <c r="R1172"/>
  <c r="Q1172"/>
  <c r="N1172"/>
  <c r="H1172"/>
  <c r="R1171"/>
  <c r="Q1171"/>
  <c r="N1171"/>
  <c r="H1171"/>
  <c r="R1170"/>
  <c r="Q1170"/>
  <c r="N1170"/>
  <c r="H1170"/>
  <c r="R1169"/>
  <c r="Q1169"/>
  <c r="N1169"/>
  <c r="H1169"/>
  <c r="R1168"/>
  <c r="Q1168"/>
  <c r="N1168"/>
  <c r="H1168"/>
  <c r="R1167"/>
  <c r="Q1167"/>
  <c r="N1167"/>
  <c r="H1167"/>
  <c r="R1166"/>
  <c r="Q1166"/>
  <c r="N1166"/>
  <c r="H1166"/>
  <c r="R1165"/>
  <c r="Q1165"/>
  <c r="N1165"/>
  <c r="H1165"/>
  <c r="R1164"/>
  <c r="Q1164"/>
  <c r="N1164"/>
  <c r="H1164"/>
  <c r="R1163"/>
  <c r="Q1163"/>
  <c r="N1163"/>
  <c r="H1163"/>
  <c r="R1162"/>
  <c r="Q1162"/>
  <c r="N1162"/>
  <c r="H1162"/>
  <c r="R1161"/>
  <c r="Q1161"/>
  <c r="N1161"/>
  <c r="H1161"/>
  <c r="R1160"/>
  <c r="Q1160"/>
  <c r="N1160"/>
  <c r="H1160"/>
  <c r="R1159"/>
  <c r="Q1159"/>
  <c r="N1159"/>
  <c r="H1159"/>
  <c r="R1158"/>
  <c r="Q1158"/>
  <c r="N1158"/>
  <c r="H1158"/>
  <c r="R1157"/>
  <c r="Q1157"/>
  <c r="N1157"/>
  <c r="H1157"/>
  <c r="R1156"/>
  <c r="Q1156"/>
  <c r="N1156"/>
  <c r="H1156"/>
  <c r="R1155"/>
  <c r="Q1155"/>
  <c r="N1155"/>
  <c r="H1155"/>
  <c r="R1154"/>
  <c r="Q1154"/>
  <c r="N1154"/>
  <c r="H1154"/>
  <c r="R1153"/>
  <c r="Q1153"/>
  <c r="N1153"/>
  <c r="H1153"/>
  <c r="R1152"/>
  <c r="Q1152"/>
  <c r="N1152"/>
  <c r="H1152"/>
  <c r="R1151"/>
  <c r="Q1151"/>
  <c r="N1151"/>
  <c r="H1151"/>
  <c r="R1150"/>
  <c r="Q1150"/>
  <c r="N1150"/>
  <c r="H1150"/>
  <c r="R1149"/>
  <c r="Q1149"/>
  <c r="N1149"/>
  <c r="H1149"/>
  <c r="R1148"/>
  <c r="Q1148"/>
  <c r="N1148"/>
  <c r="H1148"/>
  <c r="R1147"/>
  <c r="Q1147"/>
  <c r="N1147"/>
  <c r="H1147"/>
  <c r="R1146"/>
  <c r="Q1146"/>
  <c r="N1146"/>
  <c r="H1146"/>
  <c r="R1145"/>
  <c r="Q1145"/>
  <c r="N1145"/>
  <c r="H1145"/>
  <c r="R1144"/>
  <c r="Q1144"/>
  <c r="N1144"/>
  <c r="H1144"/>
  <c r="R1143"/>
  <c r="Q1143"/>
  <c r="N1143"/>
  <c r="H1143"/>
  <c r="R1142"/>
  <c r="Q1142"/>
  <c r="N1142"/>
  <c r="H1142"/>
  <c r="R1141"/>
  <c r="Q1141"/>
  <c r="N1141"/>
  <c r="H1141"/>
  <c r="R1140"/>
  <c r="Q1140"/>
  <c r="N1140"/>
  <c r="H1140"/>
  <c r="R1139"/>
  <c r="Q1139"/>
  <c r="N1139"/>
  <c r="H1139"/>
  <c r="R1138"/>
  <c r="Q1138"/>
  <c r="N1138"/>
  <c r="H1138"/>
  <c r="R1137"/>
  <c r="Q1137"/>
  <c r="N1137"/>
  <c r="H1137"/>
  <c r="R1136"/>
  <c r="Q1136"/>
  <c r="N1136"/>
  <c r="H1136"/>
  <c r="R1135"/>
  <c r="Q1135"/>
  <c r="N1135"/>
  <c r="H1135"/>
  <c r="R1134"/>
  <c r="Q1134"/>
  <c r="N1134"/>
  <c r="H1134"/>
  <c r="R1133"/>
  <c r="Q1133"/>
  <c r="N1133"/>
  <c r="H1133"/>
  <c r="R1132"/>
  <c r="Q1132"/>
  <c r="N1132"/>
  <c r="H1132"/>
  <c r="R1131"/>
  <c r="Q1131"/>
  <c r="N1131"/>
  <c r="H1131"/>
  <c r="R1130"/>
  <c r="Q1130"/>
  <c r="N1130"/>
  <c r="H1130"/>
  <c r="R1129"/>
  <c r="Q1129"/>
  <c r="N1129"/>
  <c r="H1129"/>
  <c r="R1128"/>
  <c r="Q1128"/>
  <c r="N1128"/>
  <c r="H1128"/>
  <c r="R1127"/>
  <c r="Q1127"/>
  <c r="N1127"/>
  <c r="H1127"/>
  <c r="R1126"/>
  <c r="Q1126"/>
  <c r="N1126"/>
  <c r="H1126"/>
  <c r="R1125"/>
  <c r="Q1125"/>
  <c r="N1125"/>
  <c r="H1125"/>
  <c r="R1124"/>
  <c r="Q1124"/>
  <c r="N1124"/>
  <c r="H1124"/>
  <c r="R1123"/>
  <c r="Q1123"/>
  <c r="N1123"/>
  <c r="H1123"/>
  <c r="R1122"/>
  <c r="Q1122"/>
  <c r="N1122"/>
  <c r="H1122"/>
  <c r="R1121"/>
  <c r="Q1121"/>
  <c r="N1121"/>
  <c r="H1121"/>
  <c r="R1120"/>
  <c r="Q1120"/>
  <c r="N1120"/>
  <c r="H1120"/>
  <c r="R1119"/>
  <c r="Q1119"/>
  <c r="N1119"/>
  <c r="H1119"/>
  <c r="R1118"/>
  <c r="Q1118"/>
  <c r="N1118"/>
  <c r="H1118"/>
  <c r="R1117"/>
  <c r="Q1117"/>
  <c r="N1117"/>
  <c r="H1117"/>
  <c r="R1116"/>
  <c r="Q1116"/>
  <c r="N1116"/>
  <c r="H1116"/>
  <c r="R1115"/>
  <c r="Q1115"/>
  <c r="N1115"/>
  <c r="H1115"/>
  <c r="R1114"/>
  <c r="Q1114"/>
  <c r="N1114"/>
  <c r="H1114"/>
  <c r="R1113"/>
  <c r="Q1113"/>
  <c r="N1113"/>
  <c r="H1113"/>
  <c r="R1112"/>
  <c r="Q1112"/>
  <c r="N1112"/>
  <c r="H1112"/>
  <c r="R1111"/>
  <c r="Q1111"/>
  <c r="N1111"/>
  <c r="H1111"/>
  <c r="R1110"/>
  <c r="Q1110"/>
  <c r="N1110"/>
  <c r="H1110"/>
  <c r="R1109"/>
  <c r="Q1109"/>
  <c r="N1109"/>
  <c r="H1109"/>
  <c r="R1108"/>
  <c r="Q1108"/>
  <c r="N1108"/>
  <c r="H1108"/>
  <c r="R1107"/>
  <c r="Q1107"/>
  <c r="N1107"/>
  <c r="H1107"/>
  <c r="R1106"/>
  <c r="Q1106"/>
  <c r="N1106"/>
  <c r="H1106"/>
  <c r="R1105"/>
  <c r="Q1105"/>
  <c r="N1105"/>
  <c r="H1105"/>
  <c r="R1104"/>
  <c r="Q1104"/>
  <c r="N1104"/>
  <c r="H1104"/>
  <c r="R1103"/>
  <c r="Q1103"/>
  <c r="N1103"/>
  <c r="H1103"/>
  <c r="R1102"/>
  <c r="Q1102"/>
  <c r="N1102"/>
  <c r="H1102"/>
  <c r="R1101"/>
  <c r="Q1101"/>
  <c r="N1101"/>
  <c r="H1101"/>
  <c r="R1100"/>
  <c r="Q1100"/>
  <c r="N1100"/>
  <c r="H1100"/>
  <c r="R1099"/>
  <c r="Q1099"/>
  <c r="N1099"/>
  <c r="H1099"/>
  <c r="R1098"/>
  <c r="Q1098"/>
  <c r="N1098"/>
  <c r="H1098"/>
  <c r="R1097"/>
  <c r="Q1097"/>
  <c r="N1097"/>
  <c r="H1097"/>
  <c r="R1096"/>
  <c r="Q1096"/>
  <c r="N1096"/>
  <c r="H1096"/>
  <c r="R1095"/>
  <c r="Q1095"/>
  <c r="N1095"/>
  <c r="H1095"/>
  <c r="R1094"/>
  <c r="Q1094"/>
  <c r="N1094"/>
  <c r="H1094"/>
  <c r="R1093"/>
  <c r="Q1093"/>
  <c r="N1093"/>
  <c r="H1093"/>
  <c r="R1092"/>
  <c r="Q1092"/>
  <c r="N1092"/>
  <c r="H1092"/>
  <c r="R1091"/>
  <c r="Q1091"/>
  <c r="N1091"/>
  <c r="H1091"/>
  <c r="R1090"/>
  <c r="Q1090"/>
  <c r="N1090"/>
  <c r="H1090"/>
  <c r="R1089"/>
  <c r="Q1089"/>
  <c r="N1089"/>
  <c r="H1089"/>
  <c r="R1088"/>
  <c r="Q1088"/>
  <c r="N1088"/>
  <c r="H1088"/>
  <c r="R1087"/>
  <c r="Q1087"/>
  <c r="N1087"/>
  <c r="H1087"/>
  <c r="R1086"/>
  <c r="Q1086"/>
  <c r="N1086"/>
  <c r="H1086"/>
  <c r="R1085"/>
  <c r="Q1085"/>
  <c r="N1085"/>
  <c r="H1085"/>
  <c r="R1084"/>
  <c r="Q1084"/>
  <c r="N1084"/>
  <c r="H1084"/>
  <c r="R1083"/>
  <c r="Q1083"/>
  <c r="N1083"/>
  <c r="H1083"/>
  <c r="R1082"/>
  <c r="Q1082"/>
  <c r="N1082"/>
  <c r="H1082"/>
  <c r="R1081"/>
  <c r="Q1081"/>
  <c r="N1081"/>
  <c r="H1081"/>
  <c r="R1080"/>
  <c r="Q1080"/>
  <c r="N1080"/>
  <c r="H1080"/>
  <c r="R1079"/>
  <c r="Q1079"/>
  <c r="N1079"/>
  <c r="H1079"/>
  <c r="R1078"/>
  <c r="Q1078"/>
  <c r="N1078"/>
  <c r="H1078"/>
  <c r="R1077"/>
  <c r="Q1077"/>
  <c r="N1077"/>
  <c r="H1077"/>
  <c r="R1076"/>
  <c r="Q1076"/>
  <c r="N1076"/>
  <c r="H1076"/>
  <c r="R1075"/>
  <c r="Q1075"/>
  <c r="N1075"/>
  <c r="H1075"/>
  <c r="R1074"/>
  <c r="Q1074"/>
  <c r="N1074"/>
  <c r="H1074"/>
  <c r="R1073"/>
  <c r="Q1073"/>
  <c r="N1073"/>
  <c r="H1073"/>
  <c r="R1072"/>
  <c r="Q1072"/>
  <c r="N1072"/>
  <c r="H1072"/>
  <c r="R1071"/>
  <c r="Q1071"/>
  <c r="N1071"/>
  <c r="H1071"/>
  <c r="R1070"/>
  <c r="Q1070"/>
  <c r="N1070"/>
  <c r="H1070"/>
  <c r="R1069"/>
  <c r="Q1069"/>
  <c r="N1069"/>
  <c r="H1069"/>
  <c r="R1068"/>
  <c r="Q1068"/>
  <c r="N1068"/>
  <c r="H1068"/>
  <c r="R1067"/>
  <c r="Q1067"/>
  <c r="N1067"/>
  <c r="H1067"/>
  <c r="R1066"/>
  <c r="Q1066"/>
  <c r="N1066"/>
  <c r="H1066"/>
  <c r="R1065"/>
  <c r="Q1065"/>
  <c r="N1065"/>
  <c r="H1065"/>
  <c r="R1064"/>
  <c r="Q1064"/>
  <c r="N1064"/>
  <c r="H1064"/>
  <c r="R1063"/>
  <c r="Q1063"/>
  <c r="N1063"/>
  <c r="H1063"/>
  <c r="R1062"/>
  <c r="Q1062"/>
  <c r="N1062"/>
  <c r="H1062"/>
  <c r="R1061"/>
  <c r="Q1061"/>
  <c r="N1061"/>
  <c r="H1061"/>
  <c r="R1060"/>
  <c r="Q1060"/>
  <c r="N1060"/>
  <c r="H1060"/>
  <c r="R1059"/>
  <c r="Q1059"/>
  <c r="N1059"/>
  <c r="H1059"/>
  <c r="R1058"/>
  <c r="Q1058"/>
  <c r="N1058"/>
  <c r="H1058"/>
  <c r="R1057"/>
  <c r="Q1057"/>
  <c r="N1057"/>
  <c r="H1057"/>
  <c r="R1056"/>
  <c r="Q1056"/>
  <c r="N1056"/>
  <c r="H1056"/>
  <c r="R1055"/>
  <c r="Q1055"/>
  <c r="N1055"/>
  <c r="H1055"/>
  <c r="R1054"/>
  <c r="Q1054"/>
  <c r="N1054"/>
  <c r="H1054"/>
  <c r="R1053"/>
  <c r="Q1053"/>
  <c r="N1053"/>
  <c r="H1053"/>
  <c r="R1052"/>
  <c r="Q1052"/>
  <c r="N1052"/>
  <c r="H1052"/>
  <c r="R1051"/>
  <c r="Q1051"/>
  <c r="N1051"/>
  <c r="H1051"/>
  <c r="R1050"/>
  <c r="Q1050"/>
  <c r="N1050"/>
  <c r="H1050"/>
  <c r="R1049"/>
  <c r="Q1049"/>
  <c r="N1049"/>
  <c r="H1049"/>
  <c r="R1048"/>
  <c r="Q1048"/>
  <c r="N1048"/>
  <c r="H1048"/>
  <c r="R1047"/>
  <c r="Q1047"/>
  <c r="N1047"/>
  <c r="H1047"/>
  <c r="R1046"/>
  <c r="Q1046"/>
  <c r="N1046"/>
  <c r="H1046"/>
  <c r="R1045"/>
  <c r="Q1045"/>
  <c r="N1045"/>
  <c r="H1045"/>
  <c r="R1044"/>
  <c r="Q1044"/>
  <c r="N1044"/>
  <c r="H1044"/>
  <c r="R1043"/>
  <c r="Q1043"/>
  <c r="N1043"/>
  <c r="H1043"/>
  <c r="R1042"/>
  <c r="Q1042"/>
  <c r="N1042"/>
  <c r="H1042"/>
  <c r="R1041"/>
  <c r="Q1041"/>
  <c r="N1041"/>
  <c r="H1041"/>
  <c r="R1040"/>
  <c r="Q1040"/>
  <c r="N1040"/>
  <c r="H1040"/>
  <c r="R1039"/>
  <c r="Q1039"/>
  <c r="N1039"/>
  <c r="H1039"/>
  <c r="R1038"/>
  <c r="Q1038"/>
  <c r="N1038"/>
  <c r="H1038"/>
  <c r="R1037"/>
  <c r="Q1037"/>
  <c r="N1037"/>
  <c r="H1037"/>
  <c r="R1036"/>
  <c r="Q1036"/>
  <c r="N1036"/>
  <c r="H1036"/>
  <c r="R1035"/>
  <c r="Q1035"/>
  <c r="N1035"/>
  <c r="H1035"/>
  <c r="R1034"/>
  <c r="Q1034"/>
  <c r="N1034"/>
  <c r="H1034"/>
  <c r="R1033"/>
  <c r="Q1033"/>
  <c r="N1033"/>
  <c r="H1033"/>
  <c r="R1032"/>
  <c r="Q1032"/>
  <c r="N1032"/>
  <c r="H1032"/>
  <c r="R1031"/>
  <c r="Q1031"/>
  <c r="N1031"/>
  <c r="H1031"/>
  <c r="R1030"/>
  <c r="Q1030"/>
  <c r="N1030"/>
  <c r="H1030"/>
  <c r="R1029"/>
  <c r="Q1029"/>
  <c r="N1029"/>
  <c r="H1029"/>
  <c r="R1028"/>
  <c r="Q1028"/>
  <c r="N1028"/>
  <c r="H1028"/>
  <c r="R1027"/>
  <c r="Q1027"/>
  <c r="N1027"/>
  <c r="H1027"/>
  <c r="R1026"/>
  <c r="Q1026"/>
  <c r="N1026"/>
  <c r="H1026"/>
  <c r="R1025"/>
  <c r="Q1025"/>
  <c r="N1025"/>
  <c r="H1025"/>
  <c r="R1024"/>
  <c r="Q1024"/>
  <c r="N1024"/>
  <c r="H1024"/>
  <c r="R1023"/>
  <c r="Q1023"/>
  <c r="N1023"/>
  <c r="H1023"/>
  <c r="R1022"/>
  <c r="Q1022"/>
  <c r="N1022"/>
  <c r="H1022"/>
  <c r="R1021"/>
  <c r="Q1021"/>
  <c r="N1021"/>
  <c r="H1021"/>
  <c r="R1020"/>
  <c r="Q1020"/>
  <c r="N1020"/>
  <c r="H1020"/>
  <c r="R1019"/>
  <c r="Q1019"/>
  <c r="N1019"/>
  <c r="H1019"/>
  <c r="R1018"/>
  <c r="Q1018"/>
  <c r="N1018"/>
  <c r="H1018"/>
  <c r="R1017"/>
  <c r="Q1017"/>
  <c r="N1017"/>
  <c r="H1017"/>
  <c r="R1016"/>
  <c r="Q1016"/>
  <c r="N1016"/>
  <c r="H1016"/>
  <c r="R1015"/>
  <c r="Q1015"/>
  <c r="N1015"/>
  <c r="H1015"/>
  <c r="R1014"/>
  <c r="Q1014"/>
  <c r="N1014"/>
  <c r="H1014"/>
  <c r="R1013"/>
  <c r="Q1013"/>
  <c r="N1013"/>
  <c r="H1013"/>
  <c r="R1012"/>
  <c r="Q1012"/>
  <c r="N1012"/>
  <c r="H1012"/>
  <c r="R1011"/>
  <c r="Q1011"/>
  <c r="N1011"/>
  <c r="H1011"/>
  <c r="R1010"/>
  <c r="Q1010"/>
  <c r="N1010"/>
  <c r="H1010"/>
  <c r="R1009"/>
  <c r="Q1009"/>
  <c r="N1009"/>
  <c r="H1009"/>
  <c r="R1008"/>
  <c r="Q1008"/>
  <c r="N1008"/>
  <c r="H1008"/>
  <c r="R1007"/>
  <c r="Q1007"/>
  <c r="N1007"/>
  <c r="H1007"/>
  <c r="R1006"/>
  <c r="Q1006"/>
  <c r="N1006"/>
  <c r="H1006"/>
  <c r="R1005"/>
  <c r="Q1005"/>
  <c r="N1005"/>
  <c r="H1005"/>
  <c r="R1004"/>
  <c r="Q1004"/>
  <c r="N1004"/>
  <c r="H1004"/>
  <c r="R1003"/>
  <c r="Q1003"/>
  <c r="N1003"/>
  <c r="H1003"/>
  <c r="R1002"/>
  <c r="Q1002"/>
  <c r="N1002"/>
  <c r="H1002"/>
  <c r="R1001"/>
  <c r="Q1001"/>
  <c r="N1001"/>
  <c r="H1001"/>
  <c r="R1000"/>
  <c r="Q1000"/>
  <c r="N1000"/>
  <c r="H1000"/>
  <c r="R999"/>
  <c r="Q999"/>
  <c r="N999"/>
  <c r="H999"/>
  <c r="R998"/>
  <c r="Q998"/>
  <c r="N998"/>
  <c r="H998"/>
  <c r="R997"/>
  <c r="Q997"/>
  <c r="N997"/>
  <c r="H997"/>
  <c r="R996"/>
  <c r="Q996"/>
  <c r="N996"/>
  <c r="H996"/>
  <c r="R995"/>
  <c r="Q995"/>
  <c r="N995"/>
  <c r="H995"/>
  <c r="R994"/>
  <c r="Q994"/>
  <c r="N994"/>
  <c r="H994"/>
  <c r="R993"/>
  <c r="Q993"/>
  <c r="N993"/>
  <c r="H993"/>
  <c r="R992"/>
  <c r="Q992"/>
  <c r="N992"/>
  <c r="H992"/>
  <c r="R991"/>
  <c r="Q991"/>
  <c r="N991"/>
  <c r="H991"/>
  <c r="R990"/>
  <c r="Q990"/>
  <c r="N990"/>
  <c r="H990"/>
  <c r="R989"/>
  <c r="Q989"/>
  <c r="N989"/>
  <c r="H989"/>
  <c r="R988"/>
  <c r="Q988"/>
  <c r="N988"/>
  <c r="H988"/>
  <c r="R987"/>
  <c r="Q987"/>
  <c r="N987"/>
  <c r="H987"/>
  <c r="R986"/>
  <c r="Q986"/>
  <c r="N986"/>
  <c r="H986"/>
  <c r="R985"/>
  <c r="Q985"/>
  <c r="N985"/>
  <c r="H985"/>
  <c r="R984"/>
  <c r="Q984"/>
  <c r="N984"/>
  <c r="H984"/>
  <c r="R983"/>
  <c r="Q983"/>
  <c r="N983"/>
  <c r="H983"/>
  <c r="R982"/>
  <c r="Q982"/>
  <c r="N982"/>
  <c r="H982"/>
  <c r="R981"/>
  <c r="Q981"/>
  <c r="N981"/>
  <c r="H981"/>
  <c r="R980"/>
  <c r="Q980"/>
  <c r="N980"/>
  <c r="H980"/>
  <c r="R979"/>
  <c r="Q979"/>
  <c r="N979"/>
  <c r="H979"/>
  <c r="R978"/>
  <c r="Q978"/>
  <c r="N978"/>
  <c r="H978"/>
  <c r="R977"/>
  <c r="Q977"/>
  <c r="N977"/>
  <c r="H977"/>
  <c r="R976"/>
  <c r="Q976"/>
  <c r="N976"/>
  <c r="H976"/>
  <c r="R975"/>
  <c r="Q975"/>
  <c r="N975"/>
  <c r="H975"/>
  <c r="R974"/>
  <c r="Q974"/>
  <c r="N974"/>
  <c r="H974"/>
  <c r="R973"/>
  <c r="Q973"/>
  <c r="N973"/>
  <c r="H973"/>
  <c r="R972"/>
  <c r="Q972"/>
  <c r="N972"/>
  <c r="H972"/>
  <c r="R971"/>
  <c r="Q971"/>
  <c r="N971"/>
  <c r="H971"/>
  <c r="R970"/>
  <c r="Q970"/>
  <c r="N970"/>
  <c r="H970"/>
  <c r="R969"/>
  <c r="Q969"/>
  <c r="N969"/>
  <c r="H969"/>
  <c r="R968"/>
  <c r="Q968"/>
  <c r="N968"/>
  <c r="H968"/>
  <c r="R967"/>
  <c r="Q967"/>
  <c r="N967"/>
  <c r="H967"/>
  <c r="R966"/>
  <c r="Q966"/>
  <c r="N966"/>
  <c r="H966"/>
  <c r="R965"/>
  <c r="Q965"/>
  <c r="N965"/>
  <c r="H965"/>
  <c r="R964"/>
  <c r="Q964"/>
  <c r="N964"/>
  <c r="H964"/>
  <c r="R963"/>
  <c r="Q963"/>
  <c r="N963"/>
  <c r="H963"/>
  <c r="R962"/>
  <c r="Q962"/>
  <c r="N962"/>
  <c r="H962"/>
  <c r="R961"/>
  <c r="Q961"/>
  <c r="N961"/>
  <c r="H961"/>
  <c r="R960"/>
  <c r="Q960"/>
  <c r="N960"/>
  <c r="H960"/>
  <c r="R959"/>
  <c r="Q959"/>
  <c r="N959"/>
  <c r="H959"/>
  <c r="R958"/>
  <c r="Q958"/>
  <c r="N958"/>
  <c r="H958"/>
  <c r="R957"/>
  <c r="Q957"/>
  <c r="N957"/>
  <c r="H957"/>
  <c r="R956"/>
  <c r="Q956"/>
  <c r="N956"/>
  <c r="H956"/>
  <c r="R955"/>
  <c r="Q955"/>
  <c r="N955"/>
  <c r="H955"/>
  <c r="R954"/>
  <c r="Q954"/>
  <c r="N954"/>
  <c r="H954"/>
  <c r="R953"/>
  <c r="Q953"/>
  <c r="N953"/>
  <c r="H953"/>
  <c r="R952"/>
  <c r="Q952"/>
  <c r="N952"/>
  <c r="H952"/>
  <c r="R951"/>
  <c r="Q951"/>
  <c r="N951"/>
  <c r="H951"/>
  <c r="R950"/>
  <c r="Q950"/>
  <c r="N950"/>
  <c r="H950"/>
  <c r="R949"/>
  <c r="Q949"/>
  <c r="N949"/>
  <c r="H949"/>
  <c r="R948"/>
  <c r="Q948"/>
  <c r="N948"/>
  <c r="H948"/>
  <c r="R947"/>
  <c r="Q947"/>
  <c r="N947"/>
  <c r="H947"/>
  <c r="R946"/>
  <c r="Q946"/>
  <c r="N946"/>
  <c r="H946"/>
  <c r="R945"/>
  <c r="Q945"/>
  <c r="N945"/>
  <c r="H945"/>
  <c r="R944"/>
  <c r="Q944"/>
  <c r="N944"/>
  <c r="H944"/>
  <c r="R943"/>
  <c r="Q943"/>
  <c r="N943"/>
  <c r="H943"/>
  <c r="R942"/>
  <c r="Q942"/>
  <c r="N942"/>
  <c r="H942"/>
  <c r="R941"/>
  <c r="Q941"/>
  <c r="N941"/>
  <c r="H941"/>
  <c r="R940"/>
  <c r="Q940"/>
  <c r="N940"/>
  <c r="H940"/>
  <c r="R939"/>
  <c r="Q939"/>
  <c r="N939"/>
  <c r="H939"/>
  <c r="R938"/>
  <c r="Q938"/>
  <c r="N938"/>
  <c r="H938"/>
  <c r="R937"/>
  <c r="Q937"/>
  <c r="N937"/>
  <c r="H937"/>
  <c r="R936"/>
  <c r="Q936"/>
  <c r="N936"/>
  <c r="H936"/>
  <c r="R935"/>
  <c r="Q935"/>
  <c r="N935"/>
  <c r="H935"/>
  <c r="R934"/>
  <c r="Q934"/>
  <c r="N934"/>
  <c r="H934"/>
  <c r="R933"/>
  <c r="Q933"/>
  <c r="N933"/>
  <c r="H933"/>
  <c r="R932"/>
  <c r="Q932"/>
  <c r="N932"/>
  <c r="H932"/>
  <c r="R931"/>
  <c r="Q931"/>
  <c r="N931"/>
  <c r="H931"/>
  <c r="R930"/>
  <c r="Q930"/>
  <c r="N930"/>
  <c r="H930"/>
  <c r="R929"/>
  <c r="Q929"/>
  <c r="N929"/>
  <c r="H929"/>
  <c r="R928"/>
  <c r="Q928"/>
  <c r="N928"/>
  <c r="H928"/>
  <c r="R927"/>
  <c r="Q927"/>
  <c r="N927"/>
  <c r="H927"/>
  <c r="R926"/>
  <c r="Q926"/>
  <c r="N926"/>
  <c r="H926"/>
  <c r="R925"/>
  <c r="Q925"/>
  <c r="N925"/>
  <c r="H925"/>
  <c r="R924"/>
  <c r="Q924"/>
  <c r="N924"/>
  <c r="H924"/>
  <c r="R923"/>
  <c r="Q923"/>
  <c r="N923"/>
  <c r="H923"/>
  <c r="R922"/>
  <c r="Q922"/>
  <c r="N922"/>
  <c r="H922"/>
  <c r="R921"/>
  <c r="Q921"/>
  <c r="N921"/>
  <c r="H921"/>
  <c r="R920"/>
  <c r="Q920"/>
  <c r="N920"/>
  <c r="H920"/>
  <c r="R919"/>
  <c r="Q919"/>
  <c r="N919"/>
  <c r="H919"/>
  <c r="R918"/>
  <c r="Q918"/>
  <c r="N918"/>
  <c r="H918"/>
  <c r="R917"/>
  <c r="Q917"/>
  <c r="N917"/>
  <c r="H917"/>
  <c r="R916"/>
  <c r="Q916"/>
  <c r="N916"/>
  <c r="H916"/>
  <c r="R915"/>
  <c r="Q915"/>
  <c r="N915"/>
  <c r="H915"/>
  <c r="R914"/>
  <c r="Q914"/>
  <c r="N914"/>
  <c r="H914"/>
  <c r="R913"/>
  <c r="Q913"/>
  <c r="N913"/>
  <c r="H913"/>
  <c r="R912"/>
  <c r="Q912"/>
  <c r="N912"/>
  <c r="H912"/>
  <c r="R911"/>
  <c r="Q911"/>
  <c r="N911"/>
  <c r="H911"/>
  <c r="R910"/>
  <c r="Q910"/>
  <c r="N910"/>
  <c r="H910"/>
  <c r="R909"/>
  <c r="Q909"/>
  <c r="N909"/>
  <c r="H909"/>
  <c r="R908"/>
  <c r="Q908"/>
  <c r="N908"/>
  <c r="H908"/>
  <c r="R907"/>
  <c r="Q907"/>
  <c r="N907"/>
  <c r="H907"/>
  <c r="R906"/>
  <c r="Q906"/>
  <c r="N906"/>
  <c r="H906"/>
  <c r="R905"/>
  <c r="Q905"/>
  <c r="N905"/>
  <c r="H905"/>
  <c r="R904"/>
  <c r="Q904"/>
  <c r="N904"/>
  <c r="H904"/>
  <c r="R903"/>
  <c r="Q903"/>
  <c r="N903"/>
  <c r="H903"/>
  <c r="R902"/>
  <c r="Q902"/>
  <c r="N902"/>
  <c r="H902"/>
  <c r="R901"/>
  <c r="Q901"/>
  <c r="N901"/>
  <c r="H901"/>
  <c r="R900"/>
  <c r="Q900"/>
  <c r="N900"/>
  <c r="H900"/>
  <c r="R899"/>
  <c r="Q899"/>
  <c r="N899"/>
  <c r="H899"/>
  <c r="R898"/>
  <c r="Q898"/>
  <c r="N898"/>
  <c r="H898"/>
  <c r="R897"/>
  <c r="Q897"/>
  <c r="N897"/>
  <c r="H897"/>
  <c r="R896"/>
  <c r="Q896"/>
  <c r="N896"/>
  <c r="H896"/>
  <c r="R895"/>
  <c r="Q895"/>
  <c r="N895"/>
  <c r="H895"/>
  <c r="R894"/>
  <c r="Q894"/>
  <c r="N894"/>
  <c r="H894"/>
  <c r="R893"/>
  <c r="Q893"/>
  <c r="N893"/>
  <c r="H893"/>
  <c r="R892"/>
  <c r="Q892"/>
  <c r="N892"/>
  <c r="H892"/>
  <c r="R891"/>
  <c r="Q891"/>
  <c r="N891"/>
  <c r="H891"/>
  <c r="R890"/>
  <c r="Q890"/>
  <c r="N890"/>
  <c r="H890"/>
  <c r="R889"/>
  <c r="Q889"/>
  <c r="N889"/>
  <c r="H889"/>
  <c r="R888"/>
  <c r="Q888"/>
  <c r="N888"/>
  <c r="H888"/>
  <c r="R887"/>
  <c r="Q887"/>
  <c r="N887"/>
  <c r="H887"/>
  <c r="R886"/>
  <c r="Q886"/>
  <c r="N886"/>
  <c r="H886"/>
  <c r="R885"/>
  <c r="Q885"/>
  <c r="N885"/>
  <c r="H885"/>
  <c r="R884"/>
  <c r="Q884"/>
  <c r="N884"/>
  <c r="H884"/>
  <c r="R883"/>
  <c r="Q883"/>
  <c r="N883"/>
  <c r="H883"/>
  <c r="R882"/>
  <c r="Q882"/>
  <c r="N882"/>
  <c r="H882"/>
  <c r="R881"/>
  <c r="Q881"/>
  <c r="N881"/>
  <c r="H881"/>
  <c r="R880"/>
  <c r="Q880"/>
  <c r="N880"/>
  <c r="H880"/>
  <c r="R879"/>
  <c r="Q879"/>
  <c r="N879"/>
  <c r="H879"/>
  <c r="R878"/>
  <c r="Q878"/>
  <c r="N878"/>
  <c r="H878"/>
  <c r="R877"/>
  <c r="Q877"/>
  <c r="N877"/>
  <c r="H877"/>
  <c r="R876"/>
  <c r="Q876"/>
  <c r="N876"/>
  <c r="H876"/>
  <c r="R875"/>
  <c r="Q875"/>
  <c r="N875"/>
  <c r="H875"/>
  <c r="R874"/>
  <c r="Q874"/>
  <c r="N874"/>
  <c r="H874"/>
  <c r="R873"/>
  <c r="Q873"/>
  <c r="N873"/>
  <c r="H873"/>
  <c r="R872"/>
  <c r="Q872"/>
  <c r="N872"/>
  <c r="H872"/>
  <c r="R871"/>
  <c r="Q871"/>
  <c r="N871"/>
  <c r="H871"/>
  <c r="R870"/>
  <c r="Q870"/>
  <c r="N870"/>
  <c r="H870"/>
  <c r="R869"/>
  <c r="Q869"/>
  <c r="N869"/>
  <c r="H869"/>
  <c r="R868"/>
  <c r="Q868"/>
  <c r="N868"/>
  <c r="H868"/>
  <c r="R867"/>
  <c r="Q867"/>
  <c r="N867"/>
  <c r="H867"/>
  <c r="R866"/>
  <c r="Q866"/>
  <c r="N866"/>
  <c r="H866"/>
  <c r="R865"/>
  <c r="Q865"/>
  <c r="N865"/>
  <c r="H865"/>
  <c r="R864"/>
  <c r="Q864"/>
  <c r="N864"/>
  <c r="H864"/>
  <c r="R863"/>
  <c r="Q863"/>
  <c r="N863"/>
  <c r="H863"/>
  <c r="R862"/>
  <c r="Q862"/>
  <c r="N862"/>
  <c r="H862"/>
  <c r="R861"/>
  <c r="Q861"/>
  <c r="N861"/>
  <c r="H861"/>
  <c r="R860"/>
  <c r="Q860"/>
  <c r="N860"/>
  <c r="H860"/>
  <c r="R859"/>
  <c r="Q859"/>
  <c r="N859"/>
  <c r="H859"/>
  <c r="R858"/>
  <c r="Q858"/>
  <c r="N858"/>
  <c r="H858"/>
  <c r="R857"/>
  <c r="Q857"/>
  <c r="N857"/>
  <c r="H857"/>
  <c r="R856"/>
  <c r="Q856"/>
  <c r="N856"/>
  <c r="H856"/>
  <c r="R855"/>
  <c r="Q855"/>
  <c r="N855"/>
  <c r="H855"/>
  <c r="R854"/>
  <c r="Q854"/>
  <c r="N854"/>
  <c r="H854"/>
  <c r="R853"/>
  <c r="Q853"/>
  <c r="N853"/>
  <c r="H853"/>
  <c r="R852"/>
  <c r="Q852"/>
  <c r="N852"/>
  <c r="H852"/>
  <c r="R851"/>
  <c r="Q851"/>
  <c r="N851"/>
  <c r="H851"/>
  <c r="R850"/>
  <c r="Q850"/>
  <c r="N850"/>
  <c r="H850"/>
  <c r="R849"/>
  <c r="Q849"/>
  <c r="N849"/>
  <c r="H849"/>
  <c r="R848"/>
  <c r="Q848"/>
  <c r="N848"/>
  <c r="H848"/>
  <c r="R847"/>
  <c r="Q847"/>
  <c r="N847"/>
  <c r="H847"/>
  <c r="R846"/>
  <c r="Q846"/>
  <c r="N846"/>
  <c r="H846"/>
  <c r="R845"/>
  <c r="Q845"/>
  <c r="N845"/>
  <c r="H845"/>
  <c r="R844"/>
  <c r="Q844"/>
  <c r="N844"/>
  <c r="H844"/>
  <c r="R843"/>
  <c r="Q843"/>
  <c r="N843"/>
  <c r="H843"/>
  <c r="R842"/>
  <c r="Q842"/>
  <c r="N842"/>
  <c r="H842"/>
  <c r="R841"/>
  <c r="Q841"/>
  <c r="N841"/>
  <c r="H841"/>
  <c r="R840"/>
  <c r="Q840"/>
  <c r="N840"/>
  <c r="H840"/>
  <c r="R839"/>
  <c r="Q839"/>
  <c r="N839"/>
  <c r="H839"/>
  <c r="R838"/>
  <c r="Q838"/>
  <c r="N838"/>
  <c r="H838"/>
  <c r="R837"/>
  <c r="Q837"/>
  <c r="N837"/>
  <c r="H837"/>
  <c r="R836"/>
  <c r="Q836"/>
  <c r="N836"/>
  <c r="H836"/>
  <c r="R835"/>
  <c r="Q835"/>
  <c r="N835"/>
  <c r="H835"/>
  <c r="R834"/>
  <c r="Q834"/>
  <c r="N834"/>
  <c r="H834"/>
  <c r="R833"/>
  <c r="Q833"/>
  <c r="N833"/>
  <c r="H833"/>
  <c r="R832"/>
  <c r="Q832"/>
  <c r="N832"/>
  <c r="H832"/>
  <c r="R831"/>
  <c r="Q831"/>
  <c r="N831"/>
  <c r="H831"/>
  <c r="R830"/>
  <c r="Q830"/>
  <c r="N830"/>
  <c r="H830"/>
  <c r="R829"/>
  <c r="Q829"/>
  <c r="N829"/>
  <c r="H829"/>
  <c r="R828"/>
  <c r="Q828"/>
  <c r="N828"/>
  <c r="H828"/>
  <c r="R827"/>
  <c r="Q827"/>
  <c r="N827"/>
  <c r="H827"/>
  <c r="R826"/>
  <c r="Q826"/>
  <c r="N826"/>
  <c r="H826"/>
  <c r="R825"/>
  <c r="Q825"/>
  <c r="N825"/>
  <c r="H825"/>
  <c r="R824"/>
  <c r="Q824"/>
  <c r="N824"/>
  <c r="H824"/>
  <c r="R823"/>
  <c r="Q823"/>
  <c r="N823"/>
  <c r="H823"/>
  <c r="R822"/>
  <c r="Q822"/>
  <c r="N822"/>
  <c r="H822"/>
  <c r="R821"/>
  <c r="Q821"/>
  <c r="N821"/>
  <c r="H821"/>
  <c r="R820"/>
  <c r="Q820"/>
  <c r="N820"/>
  <c r="H820"/>
  <c r="R819"/>
  <c r="Q819"/>
  <c r="N819"/>
  <c r="H819"/>
  <c r="R818"/>
  <c r="Q818"/>
  <c r="N818"/>
  <c r="H818"/>
  <c r="R817"/>
  <c r="Q817"/>
  <c r="N817"/>
  <c r="H817"/>
  <c r="R816"/>
  <c r="Q816"/>
  <c r="N816"/>
  <c r="H816"/>
  <c r="R815"/>
  <c r="Q815"/>
  <c r="N815"/>
  <c r="H815"/>
  <c r="R814"/>
  <c r="Q814"/>
  <c r="N814"/>
  <c r="H814"/>
  <c r="R813"/>
  <c r="Q813"/>
  <c r="N813"/>
  <c r="H813"/>
  <c r="R812"/>
  <c r="Q812"/>
  <c r="N812"/>
  <c r="H812"/>
  <c r="R811"/>
  <c r="Q811"/>
  <c r="N811"/>
  <c r="H811"/>
  <c r="R810"/>
  <c r="Q810"/>
  <c r="N810"/>
  <c r="H810"/>
  <c r="R809"/>
  <c r="Q809"/>
  <c r="N809"/>
  <c r="H809"/>
  <c r="R808"/>
  <c r="Q808"/>
  <c r="N808"/>
  <c r="H808"/>
  <c r="R807"/>
  <c r="Q807"/>
  <c r="N807"/>
  <c r="H807"/>
  <c r="R806"/>
  <c r="Q806"/>
  <c r="N806"/>
  <c r="H806"/>
  <c r="R805"/>
  <c r="Q805"/>
  <c r="N805"/>
  <c r="H805"/>
  <c r="R804"/>
  <c r="Q804"/>
  <c r="N804"/>
  <c r="H804"/>
  <c r="R803"/>
  <c r="Q803"/>
  <c r="N803"/>
  <c r="H803"/>
  <c r="R802"/>
  <c r="Q802"/>
  <c r="N802"/>
  <c r="H802"/>
  <c r="R801"/>
  <c r="Q801"/>
  <c r="N801"/>
  <c r="H801"/>
  <c r="R800"/>
  <c r="Q800"/>
  <c r="N800"/>
  <c r="H800"/>
  <c r="R799"/>
  <c r="Q799"/>
  <c r="N799"/>
  <c r="H799"/>
  <c r="R798"/>
  <c r="Q798"/>
  <c r="N798"/>
  <c r="H798"/>
  <c r="R797"/>
  <c r="Q797"/>
  <c r="N797"/>
  <c r="H797"/>
  <c r="R796"/>
  <c r="Q796"/>
  <c r="N796"/>
  <c r="H796"/>
  <c r="R795"/>
  <c r="Q795"/>
  <c r="N795"/>
  <c r="H795"/>
  <c r="R794"/>
  <c r="Q794"/>
  <c r="N794"/>
  <c r="H794"/>
  <c r="R793"/>
  <c r="Q793"/>
  <c r="N793"/>
  <c r="H793"/>
  <c r="R792"/>
  <c r="Q792"/>
  <c r="N792"/>
  <c r="H792"/>
  <c r="R791"/>
  <c r="Q791"/>
  <c r="N791"/>
  <c r="H791"/>
  <c r="R790"/>
  <c r="Q790"/>
  <c r="N790"/>
  <c r="H790"/>
  <c r="R789"/>
  <c r="Q789"/>
  <c r="N789"/>
  <c r="H789"/>
  <c r="R788"/>
  <c r="Q788"/>
  <c r="N788"/>
  <c r="H788"/>
  <c r="R787"/>
  <c r="Q787"/>
  <c r="N787"/>
  <c r="H787"/>
  <c r="R786"/>
  <c r="Q786"/>
  <c r="N786"/>
  <c r="H786"/>
  <c r="R785"/>
  <c r="Q785"/>
  <c r="N785"/>
  <c r="H785"/>
  <c r="R784"/>
  <c r="Q784"/>
  <c r="N784"/>
  <c r="H784"/>
  <c r="R783"/>
  <c r="Q783"/>
  <c r="N783"/>
  <c r="H783"/>
  <c r="R782"/>
  <c r="Q782"/>
  <c r="N782"/>
  <c r="H782"/>
  <c r="R781"/>
  <c r="Q781"/>
  <c r="N781"/>
  <c r="H781"/>
  <c r="R780"/>
  <c r="Q780"/>
  <c r="N780"/>
  <c r="H780"/>
  <c r="R779"/>
  <c r="Q779"/>
  <c r="N779"/>
  <c r="H779"/>
  <c r="R778"/>
  <c r="Q778"/>
  <c r="N778"/>
  <c r="H778"/>
  <c r="R777"/>
  <c r="Q777"/>
  <c r="N777"/>
  <c r="H777"/>
  <c r="R776"/>
  <c r="Q776"/>
  <c r="N776"/>
  <c r="H776"/>
  <c r="R775"/>
  <c r="Q775"/>
  <c r="N775"/>
  <c r="H775"/>
  <c r="R774"/>
  <c r="Q774"/>
  <c r="N774"/>
  <c r="H774"/>
  <c r="R773"/>
  <c r="Q773"/>
  <c r="N773"/>
  <c r="H773"/>
  <c r="R772"/>
  <c r="Q772"/>
  <c r="N772"/>
  <c r="H772"/>
  <c r="R771"/>
  <c r="Q771"/>
  <c r="N771"/>
  <c r="H771"/>
  <c r="R770"/>
  <c r="Q770"/>
  <c r="N770"/>
  <c r="H770"/>
  <c r="R769"/>
  <c r="Q769"/>
  <c r="N769"/>
  <c r="H769"/>
  <c r="R768"/>
  <c r="Q768"/>
  <c r="N768"/>
  <c r="H768"/>
  <c r="R767"/>
  <c r="Q767"/>
  <c r="N767"/>
  <c r="H767"/>
  <c r="R766"/>
  <c r="Q766"/>
  <c r="N766"/>
  <c r="H766"/>
  <c r="R765"/>
  <c r="Q765"/>
  <c r="N765"/>
  <c r="H765"/>
  <c r="R764"/>
  <c r="Q764"/>
  <c r="N764"/>
  <c r="H764"/>
  <c r="R763"/>
  <c r="Q763"/>
  <c r="N763"/>
  <c r="H763"/>
  <c r="R762"/>
  <c r="Q762"/>
  <c r="N762"/>
  <c r="H762"/>
  <c r="R761"/>
  <c r="Q761"/>
  <c r="N761"/>
  <c r="H761"/>
  <c r="R760"/>
  <c r="Q760"/>
  <c r="N760"/>
  <c r="H760"/>
  <c r="R759"/>
  <c r="Q759"/>
  <c r="N759"/>
  <c r="H759"/>
  <c r="R758"/>
  <c r="Q758"/>
  <c r="N758"/>
  <c r="H758"/>
  <c r="R757"/>
  <c r="Q757"/>
  <c r="N757"/>
  <c r="H757"/>
  <c r="R756"/>
  <c r="Q756"/>
  <c r="N756"/>
  <c r="H756"/>
  <c r="R755"/>
  <c r="Q755"/>
  <c r="N755"/>
  <c r="H755"/>
  <c r="R754"/>
  <c r="Q754"/>
  <c r="N754"/>
  <c r="H754"/>
  <c r="R753"/>
  <c r="Q753"/>
  <c r="N753"/>
  <c r="H753"/>
  <c r="R752"/>
  <c r="Q752"/>
  <c r="N752"/>
  <c r="H752"/>
  <c r="R751"/>
  <c r="Q751"/>
  <c r="N751"/>
  <c r="H751"/>
  <c r="R750"/>
  <c r="Q750"/>
  <c r="N750"/>
  <c r="H750"/>
  <c r="R749"/>
  <c r="Q749"/>
  <c r="N749"/>
  <c r="H749"/>
  <c r="R748"/>
  <c r="Q748"/>
  <c r="N748"/>
  <c r="H748"/>
  <c r="R747"/>
  <c r="Q747"/>
  <c r="N747"/>
  <c r="H747"/>
  <c r="R746"/>
  <c r="Q746"/>
  <c r="N746"/>
  <c r="H746"/>
  <c r="R745"/>
  <c r="Q745"/>
  <c r="N745"/>
  <c r="H745"/>
  <c r="R744"/>
  <c r="Q744"/>
  <c r="N744"/>
  <c r="H744"/>
  <c r="R743"/>
  <c r="Q743"/>
  <c r="N743"/>
  <c r="H743"/>
  <c r="R742"/>
  <c r="Q742"/>
  <c r="N742"/>
  <c r="H742"/>
  <c r="R741"/>
  <c r="Q741"/>
  <c r="N741"/>
  <c r="H741"/>
  <c r="R740"/>
  <c r="Q740"/>
  <c r="N740"/>
  <c r="H740"/>
  <c r="R739"/>
  <c r="Q739"/>
  <c r="N739"/>
  <c r="H739"/>
  <c r="R738"/>
  <c r="Q738"/>
  <c r="N738"/>
  <c r="H738"/>
  <c r="R737"/>
  <c r="Q737"/>
  <c r="N737"/>
  <c r="H737"/>
  <c r="R736"/>
  <c r="Q736"/>
  <c r="N736"/>
  <c r="H736"/>
  <c r="R735"/>
  <c r="Q735"/>
  <c r="N735"/>
  <c r="H735"/>
  <c r="R734"/>
  <c r="Q734"/>
  <c r="N734"/>
  <c r="H734"/>
  <c r="R733"/>
  <c r="Q733"/>
  <c r="N733"/>
  <c r="H733"/>
  <c r="R732"/>
  <c r="Q732"/>
  <c r="N732"/>
  <c r="H732"/>
  <c r="R731"/>
  <c r="Q731"/>
  <c r="N731"/>
  <c r="H731"/>
  <c r="R730"/>
  <c r="Q730"/>
  <c r="N730"/>
  <c r="H730"/>
  <c r="R729"/>
  <c r="Q729"/>
  <c r="N729"/>
  <c r="H729"/>
  <c r="R728"/>
  <c r="Q728"/>
  <c r="N728"/>
  <c r="H728"/>
  <c r="R727"/>
  <c r="Q727"/>
  <c r="N727"/>
  <c r="H727"/>
  <c r="R726"/>
  <c r="Q726"/>
  <c r="N726"/>
  <c r="H726"/>
  <c r="R725"/>
  <c r="Q725"/>
  <c r="N725"/>
  <c r="H725"/>
  <c r="R724"/>
  <c r="Q724"/>
  <c r="N724"/>
  <c r="H724"/>
  <c r="R723"/>
  <c r="Q723"/>
  <c r="N723"/>
  <c r="H723"/>
  <c r="R722"/>
  <c r="Q722"/>
  <c r="N722"/>
  <c r="H722"/>
  <c r="R721"/>
  <c r="Q721"/>
  <c r="N721"/>
  <c r="H721"/>
  <c r="R720"/>
  <c r="Q720"/>
  <c r="N720"/>
  <c r="H720"/>
  <c r="R719"/>
  <c r="Q719"/>
  <c r="N719"/>
  <c r="H719"/>
  <c r="R718"/>
  <c r="Q718"/>
  <c r="N718"/>
  <c r="H718"/>
  <c r="R717"/>
  <c r="Q717"/>
  <c r="N717"/>
  <c r="H717"/>
  <c r="R716"/>
  <c r="Q716"/>
  <c r="N716"/>
  <c r="H716"/>
  <c r="R715"/>
  <c r="Q715"/>
  <c r="N715"/>
  <c r="H715"/>
  <c r="R714"/>
  <c r="Q714"/>
  <c r="N714"/>
  <c r="H714"/>
  <c r="R713"/>
  <c r="Q713"/>
  <c r="N713"/>
  <c r="H713"/>
  <c r="R712"/>
  <c r="Q712"/>
  <c r="N712"/>
  <c r="H712"/>
  <c r="R711"/>
  <c r="Q711"/>
  <c r="N711"/>
  <c r="H711"/>
  <c r="R710"/>
  <c r="Q710"/>
  <c r="N710"/>
  <c r="H710"/>
  <c r="R709"/>
  <c r="Q709"/>
  <c r="N709"/>
  <c r="H709"/>
  <c r="R708"/>
  <c r="Q708"/>
  <c r="N708"/>
  <c r="H708"/>
  <c r="R707"/>
  <c r="Q707"/>
  <c r="N707"/>
  <c r="H707"/>
  <c r="R706"/>
  <c r="Q706"/>
  <c r="N706"/>
  <c r="H706"/>
  <c r="R705"/>
  <c r="Q705"/>
  <c r="N705"/>
  <c r="H705"/>
  <c r="R704"/>
  <c r="Q704"/>
  <c r="N704"/>
  <c r="H704"/>
  <c r="R703"/>
  <c r="Q703"/>
  <c r="N703"/>
  <c r="H703"/>
  <c r="R702"/>
  <c r="Q702"/>
  <c r="N702"/>
  <c r="H702"/>
  <c r="R701"/>
  <c r="Q701"/>
  <c r="N701"/>
  <c r="H701"/>
  <c r="R700"/>
  <c r="Q700"/>
  <c r="N700"/>
  <c r="H700"/>
  <c r="R699"/>
  <c r="Q699"/>
  <c r="N699"/>
  <c r="H699"/>
  <c r="R698"/>
  <c r="Q698"/>
  <c r="N698"/>
  <c r="H698"/>
  <c r="R697"/>
  <c r="Q697"/>
  <c r="N697"/>
  <c r="H697"/>
  <c r="R696"/>
  <c r="Q696"/>
  <c r="N696"/>
  <c r="H696"/>
  <c r="R695"/>
  <c r="Q695"/>
  <c r="N695"/>
  <c r="H695"/>
  <c r="R694"/>
  <c r="Q694"/>
  <c r="N694"/>
  <c r="H694"/>
  <c r="R693"/>
  <c r="Q693"/>
  <c r="N693"/>
  <c r="H693"/>
  <c r="R692"/>
  <c r="Q692"/>
  <c r="N692"/>
  <c r="H692"/>
  <c r="R691"/>
  <c r="Q691"/>
  <c r="N691"/>
  <c r="H691"/>
  <c r="R690"/>
  <c r="Q690"/>
  <c r="N690"/>
  <c r="H690"/>
  <c r="R689"/>
  <c r="Q689"/>
  <c r="N689"/>
  <c r="H689"/>
  <c r="R688"/>
  <c r="Q688"/>
  <c r="N688"/>
  <c r="H688"/>
  <c r="R687"/>
  <c r="Q687"/>
  <c r="N687"/>
  <c r="H687"/>
  <c r="R686"/>
  <c r="Q686"/>
  <c r="N686"/>
  <c r="H686"/>
  <c r="R685"/>
  <c r="Q685"/>
  <c r="N685"/>
  <c r="H685"/>
  <c r="R684"/>
  <c r="Q684"/>
  <c r="N684"/>
  <c r="H684"/>
  <c r="R683"/>
  <c r="Q683"/>
  <c r="N683"/>
  <c r="H683"/>
  <c r="R682"/>
  <c r="Q682"/>
  <c r="N682"/>
  <c r="H682"/>
  <c r="R681"/>
  <c r="Q681"/>
  <c r="N681"/>
  <c r="H681"/>
  <c r="R680"/>
  <c r="Q680"/>
  <c r="N680"/>
  <c r="H680"/>
  <c r="R679"/>
  <c r="Q679"/>
  <c r="N679"/>
  <c r="H679"/>
  <c r="R678"/>
  <c r="Q678"/>
  <c r="N678"/>
  <c r="H678"/>
  <c r="R677"/>
  <c r="Q677"/>
  <c r="N677"/>
  <c r="H677"/>
  <c r="R676"/>
  <c r="Q676"/>
  <c r="N676"/>
  <c r="H676"/>
  <c r="R675"/>
  <c r="Q675"/>
  <c r="N675"/>
  <c r="H675"/>
  <c r="R674"/>
  <c r="Q674"/>
  <c r="N674"/>
  <c r="H674"/>
  <c r="R673"/>
  <c r="Q673"/>
  <c r="N673"/>
  <c r="H673"/>
  <c r="R672"/>
  <c r="Q672"/>
  <c r="N672"/>
  <c r="H672"/>
  <c r="R671"/>
  <c r="Q671"/>
  <c r="N671"/>
  <c r="H671"/>
  <c r="R670"/>
  <c r="Q670"/>
  <c r="N670"/>
  <c r="H670"/>
  <c r="R669"/>
  <c r="Q669"/>
  <c r="N669"/>
  <c r="H669"/>
  <c r="R668"/>
  <c r="Q668"/>
  <c r="N668"/>
  <c r="H668"/>
  <c r="R667"/>
  <c r="Q667"/>
  <c r="N667"/>
  <c r="H667"/>
  <c r="R666"/>
  <c r="Q666"/>
  <c r="N666"/>
  <c r="H666"/>
  <c r="R665"/>
  <c r="Q665"/>
  <c r="N665"/>
  <c r="H665"/>
  <c r="R664"/>
  <c r="Q664"/>
  <c r="N664"/>
  <c r="H664"/>
  <c r="R663"/>
  <c r="Q663"/>
  <c r="N663"/>
  <c r="H663"/>
  <c r="R662"/>
  <c r="Q662"/>
  <c r="N662"/>
  <c r="H662"/>
  <c r="R661"/>
  <c r="Q661"/>
  <c r="N661"/>
  <c r="H661"/>
  <c r="R660"/>
  <c r="Q660"/>
  <c r="N660"/>
  <c r="H660"/>
  <c r="R659"/>
  <c r="Q659"/>
  <c r="N659"/>
  <c r="H659"/>
  <c r="R658"/>
  <c r="Q658"/>
  <c r="N658"/>
  <c r="H658"/>
  <c r="R657"/>
  <c r="Q657"/>
  <c r="N657"/>
  <c r="H657"/>
  <c r="R656"/>
  <c r="Q656"/>
  <c r="N656"/>
  <c r="H656"/>
  <c r="R655"/>
  <c r="Q655"/>
  <c r="N655"/>
  <c r="H655"/>
  <c r="R654"/>
  <c r="Q654"/>
  <c r="N654"/>
  <c r="H654"/>
  <c r="R653"/>
  <c r="Q653"/>
  <c r="N653"/>
  <c r="H653"/>
  <c r="R652"/>
  <c r="Q652"/>
  <c r="N652"/>
  <c r="H652"/>
  <c r="R651"/>
  <c r="Q651"/>
  <c r="N651"/>
  <c r="H651"/>
  <c r="R650"/>
  <c r="Q650"/>
  <c r="N650"/>
  <c r="H650"/>
  <c r="R649"/>
  <c r="Q649"/>
  <c r="N649"/>
  <c r="H649"/>
  <c r="R648"/>
  <c r="Q648"/>
  <c r="N648"/>
  <c r="H648"/>
  <c r="R647"/>
  <c r="Q647"/>
  <c r="N647"/>
  <c r="H647"/>
  <c r="R646"/>
  <c r="Q646"/>
  <c r="N646"/>
  <c r="H646"/>
  <c r="R645"/>
  <c r="Q645"/>
  <c r="N645"/>
  <c r="H645"/>
  <c r="R644"/>
  <c r="Q644"/>
  <c r="N644"/>
  <c r="H644"/>
  <c r="R643"/>
  <c r="Q643"/>
  <c r="N643"/>
  <c r="H643"/>
  <c r="R642"/>
  <c r="Q642"/>
  <c r="N642"/>
  <c r="H642"/>
  <c r="R641"/>
  <c r="Q641"/>
  <c r="N641"/>
  <c r="H641"/>
  <c r="R640"/>
  <c r="Q640"/>
  <c r="N640"/>
  <c r="H640"/>
  <c r="R639"/>
  <c r="Q639"/>
  <c r="N639"/>
  <c r="H639"/>
  <c r="R638"/>
  <c r="Q638"/>
  <c r="N638"/>
  <c r="H638"/>
  <c r="R637"/>
  <c r="Q637"/>
  <c r="N637"/>
  <c r="H637"/>
  <c r="R636"/>
  <c r="Q636"/>
  <c r="N636"/>
  <c r="H636"/>
  <c r="R635"/>
  <c r="Q635"/>
  <c r="N635"/>
  <c r="H635"/>
  <c r="R634"/>
  <c r="Q634"/>
  <c r="N634"/>
  <c r="H634"/>
  <c r="R633"/>
  <c r="Q633"/>
  <c r="N633"/>
  <c r="H633"/>
  <c r="R632"/>
  <c r="Q632"/>
  <c r="N632"/>
  <c r="H632"/>
  <c r="R631"/>
  <c r="Q631"/>
  <c r="N631"/>
  <c r="H631"/>
  <c r="R630"/>
  <c r="Q630"/>
  <c r="N630"/>
  <c r="H630"/>
  <c r="R629"/>
  <c r="Q629"/>
  <c r="N629"/>
  <c r="H629"/>
  <c r="R628"/>
  <c r="Q628"/>
  <c r="N628"/>
  <c r="H628"/>
  <c r="R627"/>
  <c r="Q627"/>
  <c r="N627"/>
  <c r="H627"/>
  <c r="R626"/>
  <c r="Q626"/>
  <c r="N626"/>
  <c r="H626"/>
  <c r="R625"/>
  <c r="Q625"/>
  <c r="N625"/>
  <c r="H625"/>
  <c r="R624"/>
  <c r="Q624"/>
  <c r="N624"/>
  <c r="H624"/>
  <c r="R623"/>
  <c r="Q623"/>
  <c r="N623"/>
  <c r="H623"/>
  <c r="R622"/>
  <c r="Q622"/>
  <c r="N622"/>
  <c r="H622"/>
  <c r="R621"/>
  <c r="Q621"/>
  <c r="N621"/>
  <c r="H621"/>
  <c r="R620"/>
  <c r="Q620"/>
  <c r="N620"/>
  <c r="H620"/>
  <c r="R619"/>
  <c r="Q619"/>
  <c r="N619"/>
  <c r="H619"/>
  <c r="R618"/>
  <c r="Q618"/>
  <c r="N618"/>
  <c r="H618"/>
  <c r="R617"/>
  <c r="Q617"/>
  <c r="N617"/>
  <c r="H617"/>
  <c r="R616"/>
  <c r="Q616"/>
  <c r="N616"/>
  <c r="H616"/>
  <c r="R615"/>
  <c r="Q615"/>
  <c r="N615"/>
  <c r="H615"/>
  <c r="R614"/>
  <c r="Q614"/>
  <c r="N614"/>
  <c r="H614"/>
  <c r="R613"/>
  <c r="Q613"/>
  <c r="N613"/>
  <c r="H613"/>
  <c r="R612"/>
  <c r="Q612"/>
  <c r="N612"/>
  <c r="H612"/>
  <c r="R611"/>
  <c r="Q611"/>
  <c r="N611"/>
  <c r="H611"/>
  <c r="R610"/>
  <c r="Q610"/>
  <c r="N610"/>
  <c r="H610"/>
  <c r="R609"/>
  <c r="Q609"/>
  <c r="N609"/>
  <c r="H609"/>
  <c r="R608"/>
  <c r="Q608"/>
  <c r="N608"/>
  <c r="H608"/>
  <c r="R607"/>
  <c r="Q607"/>
  <c r="N607"/>
  <c r="H607"/>
  <c r="R606"/>
  <c r="Q606"/>
  <c r="N606"/>
  <c r="H606"/>
  <c r="R605"/>
  <c r="Q605"/>
  <c r="N605"/>
  <c r="H605"/>
  <c r="R604"/>
  <c r="Q604"/>
  <c r="N604"/>
  <c r="H604"/>
  <c r="R603"/>
  <c r="Q603"/>
  <c r="N603"/>
  <c r="H603"/>
  <c r="R602"/>
  <c r="Q602"/>
  <c r="N602"/>
  <c r="H602"/>
  <c r="R601"/>
  <c r="Q601"/>
  <c r="N601"/>
  <c r="H601"/>
  <c r="R600"/>
  <c r="Q600"/>
  <c r="N600"/>
  <c r="H600"/>
  <c r="R599"/>
  <c r="Q599"/>
  <c r="N599"/>
  <c r="H599"/>
  <c r="R598"/>
  <c r="Q598"/>
  <c r="N598"/>
  <c r="H598"/>
  <c r="R597"/>
  <c r="Q597"/>
  <c r="N597"/>
  <c r="H597"/>
  <c r="R596"/>
  <c r="Q596"/>
  <c r="N596"/>
  <c r="H596"/>
  <c r="R595"/>
  <c r="Q595"/>
  <c r="N595"/>
  <c r="H595"/>
  <c r="R594"/>
  <c r="Q594"/>
  <c r="N594"/>
  <c r="H594"/>
  <c r="R593"/>
  <c r="Q593"/>
  <c r="N593"/>
  <c r="H593"/>
  <c r="R592"/>
  <c r="Q592"/>
  <c r="N592"/>
  <c r="H592"/>
  <c r="R591"/>
  <c r="Q591"/>
  <c r="N591"/>
  <c r="H591"/>
  <c r="R590"/>
  <c r="Q590"/>
  <c r="N590"/>
  <c r="H590"/>
  <c r="R589"/>
  <c r="Q589"/>
  <c r="N589"/>
  <c r="H589"/>
  <c r="R588"/>
  <c r="Q588"/>
  <c r="N588"/>
  <c r="H588"/>
  <c r="R587"/>
  <c r="Q587"/>
  <c r="N587"/>
  <c r="H587"/>
  <c r="R586"/>
  <c r="Q586"/>
  <c r="N586"/>
  <c r="H586"/>
  <c r="R585"/>
  <c r="Q585"/>
  <c r="N585"/>
  <c r="H585"/>
  <c r="R584"/>
  <c r="Q584"/>
  <c r="N584"/>
  <c r="H584"/>
  <c r="R583"/>
  <c r="Q583"/>
  <c r="N583"/>
  <c r="H583"/>
  <c r="R582"/>
  <c r="Q582"/>
  <c r="N582"/>
  <c r="H582"/>
  <c r="R581"/>
  <c r="Q581"/>
  <c r="N581"/>
  <c r="H581"/>
  <c r="R580"/>
  <c r="Q580"/>
  <c r="N580"/>
  <c r="H580"/>
  <c r="R579"/>
  <c r="Q579"/>
  <c r="N579"/>
  <c r="H579"/>
  <c r="R578"/>
  <c r="Q578"/>
  <c r="N578"/>
  <c r="H578"/>
  <c r="R577"/>
  <c r="Q577"/>
  <c r="N577"/>
  <c r="H577"/>
  <c r="R576"/>
  <c r="Q576"/>
  <c r="N576"/>
  <c r="H576"/>
  <c r="R575"/>
  <c r="Q575"/>
  <c r="N575"/>
  <c r="H575"/>
  <c r="R574"/>
  <c r="Q574"/>
  <c r="N574"/>
  <c r="H574"/>
  <c r="R573"/>
  <c r="Q573"/>
  <c r="N573"/>
  <c r="H573"/>
  <c r="R572"/>
  <c r="Q572"/>
  <c r="N572"/>
  <c r="H572"/>
  <c r="R571"/>
  <c r="Q571"/>
  <c r="N571"/>
  <c r="H571"/>
  <c r="R570"/>
  <c r="Q570"/>
  <c r="N570"/>
  <c r="H570"/>
  <c r="R569"/>
  <c r="Q569"/>
  <c r="N569"/>
  <c r="H569"/>
  <c r="R568"/>
  <c r="Q568"/>
  <c r="N568"/>
  <c r="H568"/>
  <c r="R567"/>
  <c r="Q567"/>
  <c r="N567"/>
  <c r="H567"/>
  <c r="R566"/>
  <c r="Q566"/>
  <c r="N566"/>
  <c r="H566"/>
  <c r="R565"/>
  <c r="Q565"/>
  <c r="N565"/>
  <c r="H565"/>
  <c r="R564"/>
  <c r="Q564"/>
  <c r="N564"/>
  <c r="H564"/>
  <c r="R563"/>
  <c r="Q563"/>
  <c r="N563"/>
  <c r="H563"/>
  <c r="R562"/>
  <c r="Q562"/>
  <c r="N562"/>
  <c r="H562"/>
  <c r="R561"/>
  <c r="Q561"/>
  <c r="N561"/>
  <c r="H561"/>
  <c r="R560"/>
  <c r="Q560"/>
  <c r="N560"/>
  <c r="H560"/>
  <c r="R559"/>
  <c r="Q559"/>
  <c r="N559"/>
  <c r="H559"/>
  <c r="R558"/>
  <c r="Q558"/>
  <c r="N558"/>
  <c r="H558"/>
  <c r="R557"/>
  <c r="Q557"/>
  <c r="N557"/>
  <c r="H557"/>
  <c r="R556"/>
  <c r="Q556"/>
  <c r="N556"/>
  <c r="H556"/>
  <c r="R555"/>
  <c r="Q555"/>
  <c r="N555"/>
  <c r="H555"/>
  <c r="R554"/>
  <c r="Q554"/>
  <c r="N554"/>
  <c r="H554"/>
  <c r="R553"/>
  <c r="Q553"/>
  <c r="N553"/>
  <c r="H553"/>
  <c r="R552"/>
  <c r="Q552"/>
  <c r="N552"/>
  <c r="H552"/>
  <c r="R551"/>
  <c r="Q551"/>
  <c r="N551"/>
  <c r="H551"/>
  <c r="R550"/>
  <c r="Q550"/>
  <c r="N550"/>
  <c r="H550"/>
  <c r="R549"/>
  <c r="Q549"/>
  <c r="N549"/>
  <c r="H549"/>
  <c r="R548"/>
  <c r="Q548"/>
  <c r="N548"/>
  <c r="H548"/>
  <c r="R547"/>
  <c r="Q547"/>
  <c r="N547"/>
  <c r="H547"/>
  <c r="R546"/>
  <c r="Q546"/>
  <c r="N546"/>
  <c r="H546"/>
  <c r="R545"/>
  <c r="Q545"/>
  <c r="N545"/>
  <c r="H545"/>
  <c r="R544"/>
  <c r="Q544"/>
  <c r="N544"/>
  <c r="H544"/>
  <c r="R543"/>
  <c r="Q543"/>
  <c r="N543"/>
  <c r="H543"/>
  <c r="R542"/>
  <c r="Q542"/>
  <c r="N542"/>
  <c r="H542"/>
  <c r="R541"/>
  <c r="Q541"/>
  <c r="N541"/>
  <c r="H541"/>
  <c r="R540"/>
  <c r="Q540"/>
  <c r="N540"/>
  <c r="H540"/>
  <c r="R539"/>
  <c r="Q539"/>
  <c r="N539"/>
  <c r="H539"/>
  <c r="R538"/>
  <c r="Q538"/>
  <c r="N538"/>
  <c r="H538"/>
  <c r="R537"/>
  <c r="Q537"/>
  <c r="N537"/>
  <c r="H537"/>
  <c r="R536"/>
  <c r="Q536"/>
  <c r="N536"/>
  <c r="H536"/>
  <c r="R535"/>
  <c r="Q535"/>
  <c r="N535"/>
  <c r="H535"/>
  <c r="R534"/>
  <c r="Q534"/>
  <c r="N534"/>
  <c r="H534"/>
  <c r="R533"/>
  <c r="Q533"/>
  <c r="N533"/>
  <c r="H533"/>
  <c r="R532"/>
  <c r="Q532"/>
  <c r="N532"/>
  <c r="H532"/>
  <c r="R531"/>
  <c r="Q531"/>
  <c r="N531"/>
  <c r="H531"/>
  <c r="R530"/>
  <c r="Q530"/>
  <c r="N530"/>
  <c r="H530"/>
  <c r="R529"/>
  <c r="Q529"/>
  <c r="N529"/>
  <c r="H529"/>
  <c r="R528"/>
  <c r="Q528"/>
  <c r="N528"/>
  <c r="H528"/>
  <c r="R527"/>
  <c r="Q527"/>
  <c r="N527"/>
  <c r="H527"/>
  <c r="R526"/>
  <c r="Q526"/>
  <c r="N526"/>
  <c r="H526"/>
  <c r="R525"/>
  <c r="Q525"/>
  <c r="N525"/>
  <c r="H525"/>
  <c r="R524"/>
  <c r="Q524"/>
  <c r="N524"/>
  <c r="H524"/>
  <c r="R523"/>
  <c r="Q523"/>
  <c r="N523"/>
  <c r="H523"/>
  <c r="R522"/>
  <c r="Q522"/>
  <c r="N522"/>
  <c r="H522"/>
  <c r="R521"/>
  <c r="Q521"/>
  <c r="N521"/>
  <c r="H521"/>
  <c r="R520"/>
  <c r="Q520"/>
  <c r="N520"/>
  <c r="H520"/>
  <c r="R519"/>
  <c r="Q519"/>
  <c r="N519"/>
  <c r="H519"/>
  <c r="R518"/>
  <c r="Q518"/>
  <c r="N518"/>
  <c r="H518"/>
  <c r="R517"/>
  <c r="Q517"/>
  <c r="N517"/>
  <c r="H517"/>
  <c r="R516"/>
  <c r="Q516"/>
  <c r="N516"/>
  <c r="H516"/>
  <c r="R515"/>
  <c r="Q515"/>
  <c r="N515"/>
  <c r="H515"/>
  <c r="R514"/>
  <c r="Q514"/>
  <c r="N514"/>
  <c r="H514"/>
  <c r="R513"/>
  <c r="Q513"/>
  <c r="N513"/>
  <c r="H513"/>
  <c r="R512"/>
  <c r="Q512"/>
  <c r="N512"/>
  <c r="H512"/>
  <c r="R511"/>
  <c r="Q511"/>
  <c r="N511"/>
  <c r="H511"/>
  <c r="R510"/>
  <c r="Q510"/>
  <c r="N510"/>
  <c r="H510"/>
  <c r="R509"/>
  <c r="Q509"/>
  <c r="N509"/>
  <c r="H509"/>
  <c r="R508"/>
  <c r="Q508"/>
  <c r="N508"/>
  <c r="H508"/>
  <c r="R507"/>
  <c r="Q507"/>
  <c r="N507"/>
  <c r="H507"/>
  <c r="R506"/>
  <c r="Q506"/>
  <c r="N506"/>
  <c r="H506"/>
  <c r="R505"/>
  <c r="Q505"/>
  <c r="N505"/>
  <c r="H505"/>
  <c r="R504"/>
  <c r="Q504"/>
  <c r="N504"/>
  <c r="H504"/>
  <c r="R503"/>
  <c r="Q503"/>
  <c r="N503"/>
  <c r="H503"/>
  <c r="R502"/>
  <c r="Q502"/>
  <c r="N502"/>
  <c r="H502"/>
  <c r="R501"/>
  <c r="Q501"/>
  <c r="N501"/>
  <c r="H501"/>
  <c r="R500"/>
  <c r="Q500"/>
  <c r="N500"/>
  <c r="H500"/>
  <c r="R499"/>
  <c r="Q499"/>
  <c r="N499"/>
  <c r="H499"/>
  <c r="R498"/>
  <c r="Q498"/>
  <c r="N498"/>
  <c r="H498"/>
  <c r="R497"/>
  <c r="Q497"/>
  <c r="N497"/>
  <c r="H497"/>
  <c r="R496"/>
  <c r="Q496"/>
  <c r="N496"/>
  <c r="H496"/>
  <c r="R495"/>
  <c r="Q495"/>
  <c r="N495"/>
  <c r="H495"/>
  <c r="R494"/>
  <c r="Q494"/>
  <c r="N494"/>
  <c r="H494"/>
  <c r="R493"/>
  <c r="Q493"/>
  <c r="N493"/>
  <c r="H493"/>
  <c r="R492"/>
  <c r="Q492"/>
  <c r="N492"/>
  <c r="H492"/>
  <c r="R491"/>
  <c r="Q491"/>
  <c r="N491"/>
  <c r="H491"/>
  <c r="R490"/>
  <c r="Q490"/>
  <c r="N490"/>
  <c r="H490"/>
  <c r="R489"/>
  <c r="Q489"/>
  <c r="N489"/>
  <c r="H489"/>
  <c r="R488"/>
  <c r="Q488"/>
  <c r="N488"/>
  <c r="H488"/>
  <c r="R487"/>
  <c r="Q487"/>
  <c r="N487"/>
  <c r="H487"/>
  <c r="R486"/>
  <c r="Q486"/>
  <c r="N486"/>
  <c r="H486"/>
  <c r="R485"/>
  <c r="Q485"/>
  <c r="N485"/>
  <c r="H485"/>
  <c r="R484"/>
  <c r="Q484"/>
  <c r="N484"/>
  <c r="H484"/>
  <c r="R483"/>
  <c r="Q483"/>
  <c r="N483"/>
  <c r="H483"/>
  <c r="R482"/>
  <c r="Q482"/>
  <c r="N482"/>
  <c r="H482"/>
  <c r="R481"/>
  <c r="Q481"/>
  <c r="N481"/>
  <c r="H481"/>
  <c r="R480"/>
  <c r="Q480"/>
  <c r="N480"/>
  <c r="H480"/>
  <c r="R479"/>
  <c r="Q479"/>
  <c r="N479"/>
  <c r="H479"/>
  <c r="R478"/>
  <c r="Q478"/>
  <c r="N478"/>
  <c r="H478"/>
  <c r="R477"/>
  <c r="Q477"/>
  <c r="N477"/>
  <c r="H477"/>
  <c r="R476"/>
  <c r="Q476"/>
  <c r="N476"/>
  <c r="H476"/>
  <c r="R475"/>
  <c r="Q475"/>
  <c r="N475"/>
  <c r="H475"/>
  <c r="R474"/>
  <c r="Q474"/>
  <c r="N474"/>
  <c r="H474"/>
  <c r="R473"/>
  <c r="Q473"/>
  <c r="N473"/>
  <c r="H473"/>
  <c r="R472"/>
  <c r="Q472"/>
  <c r="N472"/>
  <c r="H472"/>
  <c r="R471"/>
  <c r="Q471"/>
  <c r="N471"/>
  <c r="H471"/>
  <c r="R470"/>
  <c r="Q470"/>
  <c r="N470"/>
  <c r="H470"/>
  <c r="R469"/>
  <c r="Q469"/>
  <c r="N469"/>
  <c r="H469"/>
  <c r="R468"/>
  <c r="Q468"/>
  <c r="N468"/>
  <c r="H468"/>
  <c r="R467"/>
  <c r="Q467"/>
  <c r="N467"/>
  <c r="H467"/>
  <c r="R466"/>
  <c r="Q466"/>
  <c r="N466"/>
  <c r="H466"/>
  <c r="R465"/>
  <c r="Q465"/>
  <c r="N465"/>
  <c r="H465"/>
  <c r="R464"/>
  <c r="Q464"/>
  <c r="N464"/>
  <c r="H464"/>
  <c r="R463"/>
  <c r="Q463"/>
  <c r="N463"/>
  <c r="H463"/>
  <c r="R462"/>
  <c r="Q462"/>
  <c r="N462"/>
  <c r="H462"/>
  <c r="R461"/>
  <c r="Q461"/>
  <c r="N461"/>
  <c r="H461"/>
  <c r="R460"/>
  <c r="Q460"/>
  <c r="N460"/>
  <c r="H460"/>
  <c r="R459"/>
  <c r="Q459"/>
  <c r="N459"/>
  <c r="H459"/>
  <c r="R458"/>
  <c r="Q458"/>
  <c r="N458"/>
  <c r="H458"/>
  <c r="R457"/>
  <c r="Q457"/>
  <c r="N457"/>
  <c r="H457"/>
  <c r="R456"/>
  <c r="Q456"/>
  <c r="N456"/>
  <c r="H456"/>
  <c r="R455"/>
  <c r="Q455"/>
  <c r="N455"/>
  <c r="H455"/>
  <c r="R454"/>
  <c r="Q454"/>
  <c r="N454"/>
  <c r="H454"/>
  <c r="R453"/>
  <c r="Q453"/>
  <c r="N453"/>
  <c r="H453"/>
  <c r="R452"/>
  <c r="Q452"/>
  <c r="N452"/>
  <c r="H452"/>
  <c r="R451"/>
  <c r="Q451"/>
  <c r="N451"/>
  <c r="H451"/>
  <c r="R450"/>
  <c r="Q450"/>
  <c r="N450"/>
  <c r="H450"/>
  <c r="R449"/>
  <c r="Q449"/>
  <c r="N449"/>
  <c r="H449"/>
  <c r="R448"/>
  <c r="Q448"/>
  <c r="N448"/>
  <c r="H448"/>
  <c r="R447"/>
  <c r="Q447"/>
  <c r="N447"/>
  <c r="H447"/>
  <c r="R446"/>
  <c r="Q446"/>
  <c r="N446"/>
  <c r="H446"/>
  <c r="R445"/>
  <c r="Q445"/>
  <c r="N445"/>
  <c r="H445"/>
  <c r="R444"/>
  <c r="Q444"/>
  <c r="N444"/>
  <c r="H444"/>
  <c r="R443"/>
  <c r="Q443"/>
  <c r="N443"/>
  <c r="H443"/>
  <c r="R442"/>
  <c r="Q442"/>
  <c r="N442"/>
  <c r="H442"/>
  <c r="R441"/>
  <c r="Q441"/>
  <c r="N441"/>
  <c r="H441"/>
  <c r="R440"/>
  <c r="Q440"/>
  <c r="N440"/>
  <c r="H440"/>
  <c r="R439"/>
  <c r="Q439"/>
  <c r="N439"/>
  <c r="H439"/>
  <c r="R438"/>
  <c r="Q438"/>
  <c r="N438"/>
  <c r="H438"/>
  <c r="R437"/>
  <c r="Q437"/>
  <c r="N437"/>
  <c r="H437"/>
  <c r="R436"/>
  <c r="Q436"/>
  <c r="N436"/>
  <c r="H436"/>
  <c r="R435"/>
  <c r="Q435"/>
  <c r="N435"/>
  <c r="H435"/>
  <c r="R434"/>
  <c r="Q434"/>
  <c r="N434"/>
  <c r="H434"/>
  <c r="R433"/>
  <c r="Q433"/>
  <c r="N433"/>
  <c r="H433"/>
  <c r="R432"/>
  <c r="Q432"/>
  <c r="N432"/>
  <c r="H432"/>
  <c r="R431"/>
  <c r="Q431"/>
  <c r="N431"/>
  <c r="H431"/>
  <c r="R430"/>
  <c r="Q430"/>
  <c r="N430"/>
  <c r="H430"/>
  <c r="R429"/>
  <c r="Q429"/>
  <c r="N429"/>
  <c r="H429"/>
  <c r="R428"/>
  <c r="Q428"/>
  <c r="N428"/>
  <c r="H428"/>
  <c r="R427"/>
  <c r="Q427"/>
  <c r="N427"/>
  <c r="H427"/>
  <c r="R426"/>
  <c r="Q426"/>
  <c r="N426"/>
  <c r="H426"/>
  <c r="R425"/>
  <c r="Q425"/>
  <c r="N425"/>
  <c r="H425"/>
  <c r="R424"/>
  <c r="Q424"/>
  <c r="N424"/>
  <c r="H424"/>
  <c r="R423"/>
  <c r="Q423"/>
  <c r="N423"/>
  <c r="H423"/>
  <c r="R422"/>
  <c r="Q422"/>
  <c r="N422"/>
  <c r="H422"/>
  <c r="R421"/>
  <c r="Q421"/>
  <c r="N421"/>
  <c r="H421"/>
  <c r="R420"/>
  <c r="Q420"/>
  <c r="N420"/>
  <c r="H420"/>
  <c r="R419"/>
  <c r="Q419"/>
  <c r="N419"/>
  <c r="H419"/>
  <c r="R418"/>
  <c r="Q418"/>
  <c r="N418"/>
  <c r="H418"/>
  <c r="R417"/>
  <c r="Q417"/>
  <c r="N417"/>
  <c r="H417"/>
  <c r="R416"/>
  <c r="Q416"/>
  <c r="N416"/>
  <c r="H416"/>
  <c r="R415"/>
  <c r="Q415"/>
  <c r="N415"/>
  <c r="H415"/>
  <c r="R414"/>
  <c r="Q414"/>
  <c r="N414"/>
  <c r="H414"/>
  <c r="R413"/>
  <c r="Q413"/>
  <c r="N413"/>
  <c r="H413"/>
  <c r="R412"/>
  <c r="Q412"/>
  <c r="N412"/>
  <c r="H412"/>
  <c r="R411"/>
  <c r="Q411"/>
  <c r="N411"/>
  <c r="H411"/>
  <c r="R410"/>
  <c r="Q410"/>
  <c r="N410"/>
  <c r="H410"/>
  <c r="R409"/>
  <c r="Q409"/>
  <c r="N409"/>
  <c r="H409"/>
  <c r="R408"/>
  <c r="Q408"/>
  <c r="N408"/>
  <c r="H408"/>
  <c r="R407"/>
  <c r="Q407"/>
  <c r="N407"/>
  <c r="H407"/>
  <c r="R406"/>
  <c r="Q406"/>
  <c r="N406"/>
  <c r="H406"/>
  <c r="R405"/>
  <c r="Q405"/>
  <c r="N405"/>
  <c r="H405"/>
  <c r="R404"/>
  <c r="Q404"/>
  <c r="N404"/>
  <c r="H404"/>
  <c r="R403"/>
  <c r="Q403"/>
  <c r="N403"/>
  <c r="H403"/>
  <c r="R402"/>
  <c r="Q402"/>
  <c r="N402"/>
  <c r="H402"/>
  <c r="R401"/>
  <c r="Q401"/>
  <c r="N401"/>
  <c r="H401"/>
  <c r="R400"/>
  <c r="Q400"/>
  <c r="N400"/>
  <c r="H400"/>
  <c r="R399"/>
  <c r="Q399"/>
  <c r="N399"/>
  <c r="H399"/>
  <c r="R398"/>
  <c r="Q398"/>
  <c r="N398"/>
  <c r="H398"/>
  <c r="R397"/>
  <c r="Q397"/>
  <c r="N397"/>
  <c r="H397"/>
  <c r="R396"/>
  <c r="Q396"/>
  <c r="N396"/>
  <c r="H396"/>
  <c r="R395"/>
  <c r="Q395"/>
  <c r="N395"/>
  <c r="H395"/>
  <c r="R394"/>
  <c r="Q394"/>
  <c r="N394"/>
  <c r="H394"/>
  <c r="R393"/>
  <c r="Q393"/>
  <c r="N393"/>
  <c r="H393"/>
  <c r="R392"/>
  <c r="Q392"/>
  <c r="N392"/>
  <c r="H392"/>
  <c r="R391"/>
  <c r="Q391"/>
  <c r="N391"/>
  <c r="H391"/>
  <c r="R390"/>
  <c r="Q390"/>
  <c r="N390"/>
  <c r="H390"/>
  <c r="R389"/>
  <c r="Q389"/>
  <c r="N389"/>
  <c r="H389"/>
  <c r="R388"/>
  <c r="Q388"/>
  <c r="N388"/>
  <c r="H388"/>
  <c r="R387"/>
  <c r="Q387"/>
  <c r="N387"/>
  <c r="H387"/>
  <c r="R386"/>
  <c r="Q386"/>
  <c r="N386"/>
  <c r="H386"/>
  <c r="R385"/>
  <c r="Q385"/>
  <c r="N385"/>
  <c r="H385"/>
  <c r="R384"/>
  <c r="Q384"/>
  <c r="N384"/>
  <c r="H384"/>
  <c r="R383"/>
  <c r="Q383"/>
  <c r="N383"/>
  <c r="H383"/>
  <c r="R382"/>
  <c r="Q382"/>
  <c r="N382"/>
  <c r="H382"/>
  <c r="R381"/>
  <c r="Q381"/>
  <c r="N381"/>
  <c r="H381"/>
  <c r="R380"/>
  <c r="Q380"/>
  <c r="N380"/>
  <c r="H380"/>
  <c r="R379"/>
  <c r="Q379"/>
  <c r="N379"/>
  <c r="H379"/>
  <c r="R378"/>
  <c r="Q378"/>
  <c r="N378"/>
  <c r="H378"/>
  <c r="R377"/>
  <c r="Q377"/>
  <c r="N377"/>
  <c r="H377"/>
  <c r="R376"/>
  <c r="Q376"/>
  <c r="N376"/>
  <c r="H376"/>
  <c r="R375"/>
  <c r="Q375"/>
  <c r="N375"/>
  <c r="H375"/>
  <c r="R374"/>
  <c r="Q374"/>
  <c r="N374"/>
  <c r="H374"/>
  <c r="R373"/>
  <c r="Q373"/>
  <c r="N373"/>
  <c r="H373"/>
  <c r="R372"/>
  <c r="Q372"/>
  <c r="N372"/>
  <c r="H372"/>
  <c r="R371"/>
  <c r="Q371"/>
  <c r="N371"/>
  <c r="H371"/>
  <c r="R370"/>
  <c r="Q370"/>
  <c r="N370"/>
  <c r="H370"/>
  <c r="R369"/>
  <c r="Q369"/>
  <c r="N369"/>
  <c r="H369"/>
  <c r="R368"/>
  <c r="Q368"/>
  <c r="N368"/>
  <c r="H368"/>
  <c r="R367"/>
  <c r="Q367"/>
  <c r="N367"/>
  <c r="H367"/>
  <c r="R366"/>
  <c r="Q366"/>
  <c r="N366"/>
  <c r="H366"/>
  <c r="R365"/>
  <c r="Q365"/>
  <c r="N365"/>
  <c r="H365"/>
  <c r="R364"/>
  <c r="Q364"/>
  <c r="N364"/>
  <c r="H364"/>
  <c r="R363"/>
  <c r="Q363"/>
  <c r="N363"/>
  <c r="H363"/>
  <c r="R362"/>
  <c r="Q362"/>
  <c r="N362"/>
  <c r="H362"/>
  <c r="R361"/>
  <c r="Q361"/>
  <c r="N361"/>
  <c r="H361"/>
  <c r="R360"/>
  <c r="Q360"/>
  <c r="N360"/>
  <c r="H360"/>
  <c r="R359"/>
  <c r="Q359"/>
  <c r="N359"/>
  <c r="H359"/>
  <c r="R358"/>
  <c r="Q358"/>
  <c r="N358"/>
  <c r="H358"/>
  <c r="R357"/>
  <c r="Q357"/>
  <c r="N357"/>
  <c r="H357"/>
  <c r="R356"/>
  <c r="Q356"/>
  <c r="N356"/>
  <c r="H356"/>
  <c r="R355"/>
  <c r="Q355"/>
  <c r="N355"/>
  <c r="H355"/>
  <c r="R354"/>
  <c r="Q354"/>
  <c r="N354"/>
  <c r="H354"/>
  <c r="R353"/>
  <c r="Q353"/>
  <c r="N353"/>
  <c r="H353"/>
  <c r="R352"/>
  <c r="Q352"/>
  <c r="N352"/>
  <c r="H352"/>
  <c r="R351"/>
  <c r="Q351"/>
  <c r="N351"/>
  <c r="H351"/>
  <c r="R350"/>
  <c r="Q350"/>
  <c r="N350"/>
  <c r="H350"/>
  <c r="R349"/>
  <c r="Q349"/>
  <c r="N349"/>
  <c r="H349"/>
  <c r="R348"/>
  <c r="Q348"/>
  <c r="N348"/>
  <c r="H348"/>
  <c r="R347"/>
  <c r="Q347"/>
  <c r="N347"/>
  <c r="H347"/>
  <c r="R346"/>
  <c r="Q346"/>
  <c r="N346"/>
  <c r="H346"/>
  <c r="R345"/>
  <c r="Q345"/>
  <c r="N345"/>
  <c r="H345"/>
  <c r="R344"/>
  <c r="Q344"/>
  <c r="N344"/>
  <c r="H344"/>
  <c r="R343"/>
  <c r="Q343"/>
  <c r="N343"/>
  <c r="H343"/>
  <c r="R342"/>
  <c r="Q342"/>
  <c r="N342"/>
  <c r="H342"/>
  <c r="R341"/>
  <c r="Q341"/>
  <c r="N341"/>
  <c r="H341"/>
  <c r="R340"/>
  <c r="Q340"/>
  <c r="N340"/>
  <c r="H340"/>
  <c r="R339"/>
  <c r="Q339"/>
  <c r="N339"/>
  <c r="H339"/>
  <c r="R338"/>
  <c r="Q338"/>
  <c r="N338"/>
  <c r="H338"/>
  <c r="R337"/>
  <c r="Q337"/>
  <c r="N337"/>
  <c r="H337"/>
  <c r="R336"/>
  <c r="Q336"/>
  <c r="N336"/>
  <c r="H336"/>
  <c r="R335"/>
  <c r="Q335"/>
  <c r="N335"/>
  <c r="H335"/>
  <c r="R334"/>
  <c r="Q334"/>
  <c r="N334"/>
  <c r="H334"/>
  <c r="R333"/>
  <c r="Q333"/>
  <c r="N333"/>
  <c r="H333"/>
  <c r="R332"/>
  <c r="Q332"/>
  <c r="N332"/>
  <c r="H332"/>
  <c r="R331"/>
  <c r="Q331"/>
  <c r="N331"/>
  <c r="H331"/>
  <c r="R330"/>
  <c r="Q330"/>
  <c r="N330"/>
  <c r="H330"/>
  <c r="R329"/>
  <c r="Q329"/>
  <c r="N329"/>
  <c r="H329"/>
  <c r="R328"/>
  <c r="Q328"/>
  <c r="N328"/>
  <c r="H328"/>
  <c r="R327"/>
  <c r="Q327"/>
  <c r="N327"/>
  <c r="H327"/>
  <c r="R326"/>
  <c r="Q326"/>
  <c r="N326"/>
  <c r="H326"/>
  <c r="R325"/>
  <c r="Q325"/>
  <c r="N325"/>
  <c r="H325"/>
  <c r="R324"/>
  <c r="Q324"/>
  <c r="N324"/>
  <c r="H324"/>
  <c r="R323"/>
  <c r="Q323"/>
  <c r="N323"/>
  <c r="H323"/>
  <c r="R322"/>
  <c r="Q322"/>
  <c r="N322"/>
  <c r="H322"/>
  <c r="R321"/>
  <c r="Q321"/>
  <c r="N321"/>
  <c r="H321"/>
  <c r="R320"/>
  <c r="Q320"/>
  <c r="N320"/>
  <c r="H320"/>
  <c r="R319"/>
  <c r="Q319"/>
  <c r="N319"/>
  <c r="H319"/>
  <c r="R318"/>
  <c r="Q318"/>
  <c r="N318"/>
  <c r="H318"/>
  <c r="R317"/>
  <c r="Q317"/>
  <c r="N317"/>
  <c r="H317"/>
  <c r="R316"/>
  <c r="Q316"/>
  <c r="N316"/>
  <c r="H316"/>
  <c r="R315"/>
  <c r="Q315"/>
  <c r="N315"/>
  <c r="H315"/>
  <c r="R314"/>
  <c r="Q314"/>
  <c r="N314"/>
  <c r="H314"/>
  <c r="R313"/>
  <c r="Q313"/>
  <c r="N313"/>
  <c r="H313"/>
  <c r="R312"/>
  <c r="Q312"/>
  <c r="N312"/>
  <c r="H312"/>
  <c r="R311"/>
  <c r="Q311"/>
  <c r="N311"/>
  <c r="H311"/>
  <c r="R310"/>
  <c r="Q310"/>
  <c r="N310"/>
  <c r="H310"/>
  <c r="R309"/>
  <c r="Q309"/>
  <c r="N309"/>
  <c r="H309"/>
  <c r="R308"/>
  <c r="Q308"/>
  <c r="N308"/>
  <c r="H308"/>
  <c r="R307"/>
  <c r="Q307"/>
  <c r="N307"/>
  <c r="H307"/>
  <c r="R306"/>
  <c r="Q306"/>
  <c r="N306"/>
  <c r="H306"/>
  <c r="R305"/>
  <c r="Q305"/>
  <c r="N305"/>
  <c r="H305"/>
  <c r="R304"/>
  <c r="Q304"/>
  <c r="N304"/>
  <c r="H304"/>
  <c r="R303"/>
  <c r="Q303"/>
  <c r="N303"/>
  <c r="H303"/>
  <c r="R302"/>
  <c r="Q302"/>
  <c r="N302"/>
  <c r="H302"/>
  <c r="R301"/>
  <c r="Q301"/>
  <c r="N301"/>
  <c r="H301"/>
  <c r="R300"/>
  <c r="Q300"/>
  <c r="N300"/>
  <c r="H300"/>
  <c r="R299"/>
  <c r="Q299"/>
  <c r="N299"/>
  <c r="H299"/>
  <c r="R298"/>
  <c r="Q298"/>
  <c r="N298"/>
  <c r="H298"/>
  <c r="R297"/>
  <c r="Q297"/>
  <c r="N297"/>
  <c r="H297"/>
  <c r="R296"/>
  <c r="Q296"/>
  <c r="N296"/>
  <c r="H296"/>
  <c r="R295"/>
  <c r="Q295"/>
  <c r="N295"/>
  <c r="H295"/>
  <c r="R294"/>
  <c r="Q294"/>
  <c r="N294"/>
  <c r="H294"/>
  <c r="R293"/>
  <c r="Q293"/>
  <c r="N293"/>
  <c r="H293"/>
  <c r="R292"/>
  <c r="Q292"/>
  <c r="N292"/>
  <c r="H292"/>
  <c r="R291"/>
  <c r="Q291"/>
  <c r="N291"/>
  <c r="H291"/>
  <c r="R290"/>
  <c r="Q290"/>
  <c r="N290"/>
  <c r="H290"/>
  <c r="R289"/>
  <c r="Q289"/>
  <c r="N289"/>
  <c r="H289"/>
  <c r="R288"/>
  <c r="Q288"/>
  <c r="N288"/>
  <c r="H288"/>
  <c r="R287"/>
  <c r="Q287"/>
  <c r="N287"/>
  <c r="H287"/>
  <c r="R286"/>
  <c r="Q286"/>
  <c r="N286"/>
  <c r="H286"/>
  <c r="R285"/>
  <c r="Q285"/>
  <c r="N285"/>
  <c r="H285"/>
  <c r="R284"/>
  <c r="Q284"/>
  <c r="N284"/>
  <c r="H284"/>
  <c r="R283"/>
  <c r="Q283"/>
  <c r="N283"/>
  <c r="H283"/>
  <c r="R282"/>
  <c r="Q282"/>
  <c r="N282"/>
  <c r="H282"/>
  <c r="R281"/>
  <c r="Q281"/>
  <c r="N281"/>
  <c r="H281"/>
  <c r="R280"/>
  <c r="Q280"/>
  <c r="N280"/>
  <c r="H280"/>
  <c r="R279"/>
  <c r="Q279"/>
  <c r="N279"/>
  <c r="H279"/>
  <c r="R278"/>
  <c r="Q278"/>
  <c r="N278"/>
  <c r="H278"/>
  <c r="R277"/>
  <c r="Q277"/>
  <c r="N277"/>
  <c r="H277"/>
  <c r="R276"/>
  <c r="Q276"/>
  <c r="N276"/>
  <c r="H276"/>
  <c r="R275"/>
  <c r="Q275"/>
  <c r="N275"/>
  <c r="H275"/>
  <c r="R274"/>
  <c r="Q274"/>
  <c r="N274"/>
  <c r="H274"/>
  <c r="R273"/>
  <c r="Q273"/>
  <c r="N273"/>
  <c r="H273"/>
  <c r="R272"/>
  <c r="Q272"/>
  <c r="N272"/>
  <c r="H272"/>
  <c r="R271"/>
  <c r="Q271"/>
  <c r="N271"/>
  <c r="H271"/>
  <c r="R270"/>
  <c r="Q270"/>
  <c r="N270"/>
  <c r="H270"/>
  <c r="R269"/>
  <c r="Q269"/>
  <c r="N269"/>
  <c r="H269"/>
  <c r="R268"/>
  <c r="Q268"/>
  <c r="N268"/>
  <c r="H268"/>
  <c r="R267"/>
  <c r="Q267"/>
  <c r="N267"/>
  <c r="H267"/>
  <c r="R266"/>
  <c r="Q266"/>
  <c r="N266"/>
  <c r="H266"/>
  <c r="R265"/>
  <c r="Q265"/>
  <c r="N265"/>
  <c r="H265"/>
  <c r="R264"/>
  <c r="Q264"/>
  <c r="N264"/>
  <c r="H264"/>
  <c r="R263"/>
  <c r="Q263"/>
  <c r="N263"/>
  <c r="H263"/>
  <c r="R262"/>
  <c r="Q262"/>
  <c r="N262"/>
  <c r="H262"/>
  <c r="R261"/>
  <c r="Q261"/>
  <c r="N261"/>
  <c r="H261"/>
  <c r="R260"/>
  <c r="Q260"/>
  <c r="N260"/>
  <c r="H260"/>
  <c r="R259"/>
  <c r="Q259"/>
  <c r="N259"/>
  <c r="H259"/>
  <c r="R258"/>
  <c r="Q258"/>
  <c r="N258"/>
  <c r="H258"/>
  <c r="R257"/>
  <c r="Q257"/>
  <c r="N257"/>
  <c r="H257"/>
  <c r="R256"/>
  <c r="Q256"/>
  <c r="N256"/>
  <c r="H256"/>
  <c r="R255"/>
  <c r="Q255"/>
  <c r="N255"/>
  <c r="H255"/>
  <c r="R254"/>
  <c r="Q254"/>
  <c r="N254"/>
  <c r="H254"/>
  <c r="R253"/>
  <c r="Q253"/>
  <c r="N253"/>
  <c r="H253"/>
  <c r="R252"/>
  <c r="Q252"/>
  <c r="N252"/>
  <c r="H252"/>
  <c r="R251"/>
  <c r="Q251"/>
  <c r="N251"/>
  <c r="H251"/>
  <c r="R250"/>
  <c r="Q250"/>
  <c r="N250"/>
  <c r="H250"/>
  <c r="R249"/>
  <c r="Q249"/>
  <c r="N249"/>
  <c r="H249"/>
  <c r="R248"/>
  <c r="Q248"/>
  <c r="N248"/>
  <c r="H248"/>
  <c r="R247"/>
  <c r="Q247"/>
  <c r="N247"/>
  <c r="H247"/>
  <c r="R246"/>
  <c r="Q246"/>
  <c r="N246"/>
  <c r="H246"/>
  <c r="R245"/>
  <c r="Q245"/>
  <c r="N245"/>
  <c r="H245"/>
  <c r="R244"/>
  <c r="Q244"/>
  <c r="N244"/>
  <c r="H244"/>
  <c r="R243"/>
  <c r="Q243"/>
  <c r="N243"/>
  <c r="H243"/>
  <c r="R242"/>
  <c r="Q242"/>
  <c r="N242"/>
  <c r="H242"/>
  <c r="R241"/>
  <c r="Q241"/>
  <c r="N241"/>
  <c r="H241"/>
  <c r="R240"/>
  <c r="Q240"/>
  <c r="N240"/>
  <c r="H240"/>
  <c r="R239"/>
  <c r="Q239"/>
  <c r="N239"/>
  <c r="H239"/>
  <c r="R238"/>
  <c r="Q238"/>
  <c r="N238"/>
  <c r="H238"/>
  <c r="R237"/>
  <c r="Q237"/>
  <c r="N237"/>
  <c r="H237"/>
  <c r="R236"/>
  <c r="Q236"/>
  <c r="N236"/>
  <c r="H236"/>
  <c r="R235"/>
  <c r="Q235"/>
  <c r="N235"/>
  <c r="H235"/>
  <c r="R234"/>
  <c r="Q234"/>
  <c r="N234"/>
  <c r="H234"/>
  <c r="R233"/>
  <c r="Q233"/>
  <c r="N233"/>
  <c r="H233"/>
  <c r="R232"/>
  <c r="Q232"/>
  <c r="N232"/>
  <c r="H232"/>
  <c r="R231"/>
  <c r="Q231"/>
  <c r="N231"/>
  <c r="H231"/>
  <c r="R230"/>
  <c r="Q230"/>
  <c r="N230"/>
  <c r="H230"/>
  <c r="R229"/>
  <c r="Q229"/>
  <c r="N229"/>
  <c r="H229"/>
  <c r="R228"/>
  <c r="Q228"/>
  <c r="N228"/>
  <c r="H228"/>
  <c r="R227"/>
  <c r="Q227"/>
  <c r="N227"/>
  <c r="H227"/>
  <c r="R226"/>
  <c r="Q226"/>
  <c r="N226"/>
  <c r="H226"/>
  <c r="R225"/>
  <c r="Q225"/>
  <c r="N225"/>
  <c r="H225"/>
  <c r="R224"/>
  <c r="Q224"/>
  <c r="N224"/>
  <c r="H224"/>
  <c r="R223"/>
  <c r="Q223"/>
  <c r="N223"/>
  <c r="H223"/>
  <c r="R222"/>
  <c r="Q222"/>
  <c r="N222"/>
  <c r="H222"/>
  <c r="R221"/>
  <c r="Q221"/>
  <c r="N221"/>
  <c r="H221"/>
  <c r="R220"/>
  <c r="Q220"/>
  <c r="N220"/>
  <c r="H220"/>
  <c r="R219"/>
  <c r="Q219"/>
  <c r="N219"/>
  <c r="H219"/>
  <c r="R218"/>
  <c r="Q218"/>
  <c r="N218"/>
  <c r="H218"/>
  <c r="R217"/>
  <c r="Q217"/>
  <c r="N217"/>
  <c r="H217"/>
  <c r="R216"/>
  <c r="Q216"/>
  <c r="N216"/>
  <c r="H216"/>
  <c r="R215"/>
  <c r="Q215"/>
  <c r="N215"/>
  <c r="H215"/>
  <c r="R214"/>
  <c r="Q214"/>
  <c r="N214"/>
  <c r="H214"/>
  <c r="R213"/>
  <c r="Q213"/>
  <c r="N213"/>
  <c r="H213"/>
  <c r="R212"/>
  <c r="Q212"/>
  <c r="N212"/>
  <c r="H212"/>
  <c r="R211"/>
  <c r="Q211"/>
  <c r="N211"/>
  <c r="H211"/>
  <c r="R210"/>
  <c r="Q210"/>
  <c r="N210"/>
  <c r="H210"/>
  <c r="R209"/>
  <c r="Q209"/>
  <c r="N209"/>
  <c r="H209"/>
  <c r="R208"/>
  <c r="Q208"/>
  <c r="N208"/>
  <c r="H208"/>
  <c r="R207"/>
  <c r="Q207"/>
  <c r="N207"/>
  <c r="H207"/>
  <c r="R206"/>
  <c r="Q206"/>
  <c r="N206"/>
  <c r="H206"/>
  <c r="R205"/>
  <c r="Q205"/>
  <c r="N205"/>
  <c r="H205"/>
  <c r="R204"/>
  <c r="Q204"/>
  <c r="N204"/>
  <c r="H204"/>
  <c r="R203"/>
  <c r="Q203"/>
  <c r="N203"/>
  <c r="H203"/>
  <c r="R202"/>
  <c r="Q202"/>
  <c r="N202"/>
  <c r="H202"/>
  <c r="R201"/>
  <c r="Q201"/>
  <c r="N201"/>
  <c r="H201"/>
  <c r="R200"/>
  <c r="Q200"/>
  <c r="N200"/>
  <c r="H200"/>
  <c r="R199"/>
  <c r="Q199"/>
  <c r="N199"/>
  <c r="H199"/>
  <c r="R198"/>
  <c r="Q198"/>
  <c r="N198"/>
  <c r="H198"/>
  <c r="R197"/>
  <c r="Q197"/>
  <c r="N197"/>
  <c r="H197"/>
  <c r="R196"/>
  <c r="Q196"/>
  <c r="N196"/>
  <c r="H196"/>
  <c r="R195"/>
  <c r="Q195"/>
  <c r="N195"/>
  <c r="H195"/>
  <c r="R194"/>
  <c r="Q194"/>
  <c r="N194"/>
  <c r="H194"/>
  <c r="R193"/>
  <c r="Q193"/>
  <c r="N193"/>
  <c r="H193"/>
  <c r="R192"/>
  <c r="Q192"/>
  <c r="N192"/>
  <c r="H192"/>
  <c r="R191"/>
  <c r="Q191"/>
  <c r="N191"/>
  <c r="H191"/>
  <c r="R190"/>
  <c r="Q190"/>
  <c r="N190"/>
  <c r="H190"/>
  <c r="R189"/>
  <c r="Q189"/>
  <c r="N189"/>
  <c r="H189"/>
  <c r="R188"/>
  <c r="Q188"/>
  <c r="N188"/>
  <c r="H188"/>
  <c r="R187"/>
  <c r="Q187"/>
  <c r="N187"/>
  <c r="H187"/>
  <c r="R186"/>
  <c r="Q186"/>
  <c r="N186"/>
  <c r="H186"/>
  <c r="R185"/>
  <c r="Q185"/>
  <c r="N185"/>
  <c r="H185"/>
  <c r="R184"/>
  <c r="Q184"/>
  <c r="N184"/>
  <c r="H184"/>
  <c r="R183"/>
  <c r="Q183"/>
  <c r="N183"/>
  <c r="H183"/>
  <c r="R182"/>
  <c r="Q182"/>
  <c r="N182"/>
  <c r="H182"/>
  <c r="R181"/>
  <c r="Q181"/>
  <c r="N181"/>
  <c r="H181"/>
  <c r="R180"/>
  <c r="Q180"/>
  <c r="N180"/>
  <c r="H180"/>
  <c r="R179"/>
  <c r="Q179"/>
  <c r="N179"/>
  <c r="H179"/>
  <c r="R178"/>
  <c r="Q178"/>
  <c r="N178"/>
  <c r="H178"/>
  <c r="R177"/>
  <c r="Q177"/>
  <c r="N177"/>
  <c r="H177"/>
  <c r="R176"/>
  <c r="Q176"/>
  <c r="N176"/>
  <c r="H176"/>
  <c r="R175"/>
  <c r="Q175"/>
  <c r="N175"/>
  <c r="H175"/>
  <c r="R174"/>
  <c r="Q174"/>
  <c r="N174"/>
  <c r="H174"/>
  <c r="R173"/>
  <c r="Q173"/>
  <c r="N173"/>
  <c r="H173"/>
  <c r="R172"/>
  <c r="Q172"/>
  <c r="N172"/>
  <c r="H172"/>
  <c r="R171"/>
  <c r="Q171"/>
  <c r="N171"/>
  <c r="H171"/>
  <c r="R170"/>
  <c r="Q170"/>
  <c r="N170"/>
  <c r="H170"/>
  <c r="R169"/>
  <c r="Q169"/>
  <c r="N169"/>
  <c r="H169"/>
  <c r="R168"/>
  <c r="Q168"/>
  <c r="N168"/>
  <c r="H168"/>
  <c r="R167"/>
  <c r="Q167"/>
  <c r="N167"/>
  <c r="H167"/>
  <c r="R166"/>
  <c r="Q166"/>
  <c r="N166"/>
  <c r="H166"/>
  <c r="R165"/>
  <c r="Q165"/>
  <c r="N165"/>
  <c r="H165"/>
  <c r="R164"/>
  <c r="Q164"/>
  <c r="N164"/>
  <c r="H164"/>
  <c r="R163"/>
  <c r="Q163"/>
  <c r="N163"/>
  <c r="H163"/>
  <c r="R162"/>
  <c r="Q162"/>
  <c r="N162"/>
  <c r="H162"/>
  <c r="R161"/>
  <c r="Q161"/>
  <c r="N161"/>
  <c r="H161"/>
  <c r="R160"/>
  <c r="Q160"/>
  <c r="N160"/>
  <c r="H160"/>
  <c r="R159"/>
  <c r="Q159"/>
  <c r="N159"/>
  <c r="H159"/>
  <c r="R158"/>
  <c r="Q158"/>
  <c r="N158"/>
  <c r="H158"/>
  <c r="R157"/>
  <c r="Q157"/>
  <c r="N157"/>
  <c r="H157"/>
  <c r="R156"/>
  <c r="Q156"/>
  <c r="N156"/>
  <c r="H156"/>
  <c r="R155"/>
  <c r="Q155"/>
  <c r="N155"/>
  <c r="H155"/>
  <c r="R154"/>
  <c r="Q154"/>
  <c r="N154"/>
  <c r="H154"/>
  <c r="R153"/>
  <c r="Q153"/>
  <c r="N153"/>
  <c r="H153"/>
  <c r="R152"/>
  <c r="Q152"/>
  <c r="N152"/>
  <c r="H152"/>
  <c r="R151"/>
  <c r="Q151"/>
  <c r="N151"/>
  <c r="H151"/>
  <c r="R150"/>
  <c r="Q150"/>
  <c r="N150"/>
  <c r="H150"/>
  <c r="R149"/>
  <c r="Q149"/>
  <c r="N149"/>
  <c r="H149"/>
  <c r="R148"/>
  <c r="Q148"/>
  <c r="N148"/>
  <c r="H148"/>
  <c r="R147"/>
  <c r="Q147"/>
  <c r="N147"/>
  <c r="H147"/>
  <c r="R146"/>
  <c r="Q146"/>
  <c r="N146"/>
  <c r="H146"/>
  <c r="R145"/>
  <c r="Q145"/>
  <c r="N145"/>
  <c r="H145"/>
  <c r="R144"/>
  <c r="Q144"/>
  <c r="N144"/>
  <c r="H144"/>
  <c r="R143"/>
  <c r="Q143"/>
  <c r="N143"/>
  <c r="H143"/>
  <c r="R142"/>
  <c r="Q142"/>
  <c r="N142"/>
  <c r="H142"/>
  <c r="R141"/>
  <c r="Q141"/>
  <c r="N141"/>
  <c r="H141"/>
  <c r="R140"/>
  <c r="Q140"/>
  <c r="N140"/>
  <c r="H140"/>
  <c r="R139"/>
  <c r="Q139"/>
  <c r="N139"/>
  <c r="H139"/>
  <c r="R138"/>
  <c r="Q138"/>
  <c r="N138"/>
  <c r="H138"/>
  <c r="R137"/>
  <c r="Q137"/>
  <c r="N137"/>
  <c r="H137"/>
  <c r="R136"/>
  <c r="Q136"/>
  <c r="N136"/>
  <c r="H136"/>
  <c r="R135"/>
  <c r="Q135"/>
  <c r="N135"/>
  <c r="H135"/>
  <c r="R134"/>
  <c r="Q134"/>
  <c r="N134"/>
  <c r="H134"/>
  <c r="R133"/>
  <c r="Q133"/>
  <c r="N133"/>
  <c r="H133"/>
  <c r="R132"/>
  <c r="Q132"/>
  <c r="N132"/>
  <c r="H132"/>
  <c r="R131"/>
  <c r="Q131"/>
  <c r="N131"/>
  <c r="H131"/>
  <c r="R130"/>
  <c r="Q130"/>
  <c r="N130"/>
  <c r="H130"/>
  <c r="R129"/>
  <c r="Q129"/>
  <c r="N129"/>
  <c r="H129"/>
  <c r="R128"/>
  <c r="Q128"/>
  <c r="N128"/>
  <c r="H128"/>
  <c r="R127"/>
  <c r="Q127"/>
  <c r="N127"/>
  <c r="H127"/>
  <c r="R126"/>
  <c r="Q126"/>
  <c r="N126"/>
  <c r="H126"/>
  <c r="R125"/>
  <c r="Q125"/>
  <c r="N125"/>
  <c r="H125"/>
  <c r="R124"/>
  <c r="Q124"/>
  <c r="N124"/>
  <c r="H124"/>
  <c r="R123"/>
  <c r="Q123"/>
  <c r="N123"/>
  <c r="H123"/>
  <c r="R122"/>
  <c r="Q122"/>
  <c r="N122"/>
  <c r="H122"/>
  <c r="R121"/>
  <c r="Q121"/>
  <c r="N121"/>
  <c r="H121"/>
  <c r="R120"/>
  <c r="Q120"/>
  <c r="N120"/>
  <c r="H120"/>
  <c r="R119"/>
  <c r="Q119"/>
  <c r="N119"/>
  <c r="H119"/>
  <c r="R118"/>
  <c r="Q118"/>
  <c r="N118"/>
  <c r="H118"/>
  <c r="R117"/>
  <c r="Q117"/>
  <c r="N117"/>
  <c r="H117"/>
  <c r="R116"/>
  <c r="Q116"/>
  <c r="N116"/>
  <c r="H116"/>
  <c r="R115"/>
  <c r="Q115"/>
  <c r="N115"/>
  <c r="H115"/>
  <c r="R114"/>
  <c r="Q114"/>
  <c r="N114"/>
  <c r="H114"/>
  <c r="R113"/>
  <c r="Q113"/>
  <c r="N113"/>
  <c r="H113"/>
  <c r="R112"/>
  <c r="Q112"/>
  <c r="N112"/>
  <c r="H112"/>
  <c r="R111"/>
  <c r="Q111"/>
  <c r="N111"/>
  <c r="H111"/>
  <c r="R110"/>
  <c r="Q110"/>
  <c r="N110"/>
  <c r="H110"/>
  <c r="R109"/>
  <c r="Q109"/>
  <c r="N109"/>
  <c r="H109"/>
  <c r="R108"/>
  <c r="Q108"/>
  <c r="N108"/>
  <c r="H108"/>
  <c r="R107"/>
  <c r="Q107"/>
  <c r="N107"/>
  <c r="H107"/>
  <c r="R106"/>
  <c r="Q106"/>
  <c r="N106"/>
  <c r="H106"/>
  <c r="R105"/>
  <c r="Q105"/>
  <c r="N105"/>
  <c r="H105"/>
  <c r="R104"/>
  <c r="Q104"/>
  <c r="N104"/>
  <c r="H104"/>
  <c r="R103"/>
  <c r="Q103"/>
  <c r="N103"/>
  <c r="H103"/>
  <c r="R102"/>
  <c r="Q102"/>
  <c r="N102"/>
  <c r="H102"/>
  <c r="R101"/>
  <c r="Q101"/>
  <c r="N101"/>
  <c r="H101"/>
  <c r="R100"/>
  <c r="Q100"/>
  <c r="N100"/>
  <c r="H100"/>
  <c r="R99"/>
  <c r="Q99"/>
  <c r="N99"/>
  <c r="H99"/>
  <c r="R98"/>
  <c r="Q98"/>
  <c r="N98"/>
  <c r="H98"/>
  <c r="R97"/>
  <c r="Q97"/>
  <c r="N97"/>
  <c r="H97"/>
  <c r="R96"/>
  <c r="Q96"/>
  <c r="N96"/>
  <c r="H96"/>
  <c r="R95"/>
  <c r="Q95"/>
  <c r="N95"/>
  <c r="H95"/>
  <c r="R94"/>
  <c r="Q94"/>
  <c r="N94"/>
  <c r="H94"/>
  <c r="R93"/>
  <c r="Q93"/>
  <c r="N93"/>
  <c r="H93"/>
  <c r="R92"/>
  <c r="Q92"/>
  <c r="N92"/>
  <c r="H92"/>
  <c r="R91"/>
  <c r="Q91"/>
  <c r="N91"/>
  <c r="H91"/>
  <c r="R90"/>
  <c r="Q90"/>
  <c r="N90"/>
  <c r="H90"/>
  <c r="R89"/>
  <c r="Q89"/>
  <c r="N89"/>
  <c r="H89"/>
  <c r="R88"/>
  <c r="Q88"/>
  <c r="N88"/>
  <c r="H88"/>
  <c r="R87"/>
  <c r="Q87"/>
  <c r="N87"/>
  <c r="H87"/>
  <c r="R86"/>
  <c r="Q86"/>
  <c r="N86"/>
  <c r="H86"/>
  <c r="R85"/>
  <c r="Q85"/>
  <c r="N85"/>
  <c r="H85"/>
  <c r="R84"/>
  <c r="Q84"/>
  <c r="N84"/>
  <c r="H84"/>
  <c r="R83"/>
  <c r="Q83"/>
  <c r="N83"/>
  <c r="H83"/>
  <c r="R82"/>
  <c r="Q82"/>
  <c r="N82"/>
  <c r="H82"/>
  <c r="R81"/>
  <c r="Q81"/>
  <c r="N81"/>
  <c r="H81"/>
  <c r="R80"/>
  <c r="Q80"/>
  <c r="N80"/>
  <c r="H80"/>
  <c r="R79"/>
  <c r="Q79"/>
  <c r="N79"/>
  <c r="H79"/>
  <c r="R78"/>
  <c r="Q78"/>
  <c r="N78"/>
  <c r="H78"/>
  <c r="R77"/>
  <c r="Q77"/>
  <c r="N77"/>
  <c r="H77"/>
  <c r="R76"/>
  <c r="Q76"/>
  <c r="N76"/>
  <c r="H76"/>
  <c r="R75"/>
  <c r="Q75"/>
  <c r="N75"/>
  <c r="H75"/>
  <c r="R74"/>
  <c r="Q74"/>
  <c r="N74"/>
  <c r="H74"/>
  <c r="R73"/>
  <c r="Q73"/>
  <c r="N73"/>
  <c r="H73"/>
  <c r="R72"/>
  <c r="Q72"/>
  <c r="N72"/>
  <c r="H72"/>
  <c r="R71"/>
  <c r="Q71"/>
  <c r="N71"/>
  <c r="H71"/>
  <c r="R70"/>
  <c r="Q70"/>
  <c r="N70"/>
  <c r="H70"/>
  <c r="R69"/>
  <c r="Q69"/>
  <c r="N69"/>
  <c r="H69"/>
  <c r="R68"/>
  <c r="Q68"/>
  <c r="N68"/>
  <c r="H68"/>
  <c r="R67"/>
  <c r="Q67"/>
  <c r="N67"/>
  <c r="H67"/>
  <c r="R66"/>
  <c r="Q66"/>
  <c r="N66"/>
  <c r="H66"/>
  <c r="R65"/>
  <c r="Q65"/>
  <c r="N65"/>
  <c r="H65"/>
  <c r="R64"/>
  <c r="Q64"/>
  <c r="N64"/>
  <c r="H64"/>
  <c r="R63"/>
  <c r="Q63"/>
  <c r="N63"/>
  <c r="H63"/>
  <c r="R62"/>
  <c r="Q62"/>
  <c r="N62"/>
  <c r="H62"/>
  <c r="R61"/>
  <c r="Q61"/>
  <c r="N61"/>
  <c r="H61"/>
  <c r="R60"/>
  <c r="Q60"/>
  <c r="N60"/>
  <c r="H60"/>
  <c r="R59"/>
  <c r="Q59"/>
  <c r="N59"/>
  <c r="H59"/>
  <c r="R58"/>
  <c r="Q58"/>
  <c r="N58"/>
  <c r="H58"/>
  <c r="R57"/>
  <c r="Q57"/>
  <c r="N57"/>
  <c r="H57"/>
  <c r="R56"/>
  <c r="Q56"/>
  <c r="N56"/>
  <c r="H56"/>
  <c r="R55"/>
  <c r="Q55"/>
  <c r="N55"/>
  <c r="H55"/>
  <c r="R54"/>
  <c r="Q54"/>
  <c r="N54"/>
  <c r="H54"/>
  <c r="R53"/>
  <c r="Q53"/>
  <c r="N53"/>
  <c r="H53"/>
  <c r="R52"/>
  <c r="Q52"/>
  <c r="N52"/>
  <c r="H52"/>
  <c r="R51"/>
  <c r="Q51"/>
  <c r="N51"/>
  <c r="H51"/>
  <c r="R50"/>
  <c r="Q50"/>
  <c r="N50"/>
  <c r="H50"/>
  <c r="R49"/>
  <c r="Q49"/>
  <c r="N49"/>
  <c r="H49"/>
  <c r="R48"/>
  <c r="Q48"/>
  <c r="N48"/>
  <c r="H48"/>
  <c r="R47"/>
  <c r="Q47"/>
  <c r="N47"/>
  <c r="H47"/>
  <c r="R46"/>
  <c r="Q46"/>
  <c r="N46"/>
  <c r="H46"/>
  <c r="R45"/>
  <c r="Q45"/>
  <c r="N45"/>
  <c r="H45"/>
  <c r="R44"/>
  <c r="Q44"/>
  <c r="N44"/>
  <c r="H44"/>
  <c r="R43"/>
  <c r="Q43"/>
  <c r="N43"/>
  <c r="H43"/>
  <c r="R42"/>
  <c r="Q42"/>
  <c r="N42"/>
  <c r="H42"/>
  <c r="R41"/>
  <c r="Q41"/>
  <c r="N41"/>
  <c r="H41"/>
  <c r="R40"/>
  <c r="Q40"/>
  <c r="N40"/>
  <c r="H40"/>
  <c r="R39"/>
  <c r="Q39"/>
  <c r="N39"/>
  <c r="H39"/>
  <c r="R38"/>
  <c r="Q38"/>
  <c r="N38"/>
  <c r="H38"/>
  <c r="R37"/>
  <c r="Q37"/>
  <c r="N37"/>
  <c r="H37"/>
  <c r="R36"/>
  <c r="Q36"/>
  <c r="N36"/>
  <c r="H36"/>
  <c r="R35"/>
  <c r="Q35"/>
  <c r="N35"/>
  <c r="H35"/>
  <c r="R34"/>
  <c r="Q34"/>
  <c r="N34"/>
  <c r="H34"/>
  <c r="R33"/>
  <c r="Q33"/>
  <c r="N33"/>
  <c r="H33"/>
  <c r="R32"/>
  <c r="Q32"/>
  <c r="N32"/>
  <c r="H32"/>
  <c r="R31"/>
  <c r="Q31"/>
  <c r="N31"/>
  <c r="H31"/>
  <c r="R30"/>
  <c r="Q30"/>
  <c r="N30"/>
  <c r="H30"/>
  <c r="R29"/>
  <c r="Q29"/>
  <c r="N29"/>
  <c r="H29"/>
  <c r="R28"/>
  <c r="Q28"/>
  <c r="N28"/>
  <c r="H28"/>
  <c r="R27"/>
  <c r="Q27"/>
  <c r="N27"/>
  <c r="H27"/>
  <c r="R26"/>
  <c r="Q26"/>
  <c r="N26"/>
  <c r="H26"/>
  <c r="R25"/>
  <c r="Q25"/>
  <c r="N25"/>
  <c r="H25"/>
  <c r="R24"/>
  <c r="Q24"/>
  <c r="N24"/>
  <c r="H24"/>
  <c r="R23"/>
  <c r="Q23"/>
  <c r="N23"/>
  <c r="H23"/>
  <c r="R22"/>
  <c r="Q22"/>
  <c r="N22"/>
  <c r="H22"/>
  <c r="R21"/>
  <c r="Q21"/>
  <c r="N21"/>
  <c r="H21"/>
  <c r="R20"/>
  <c r="Q20"/>
  <c r="N20"/>
  <c r="H20"/>
  <c r="R19"/>
  <c r="Q19"/>
  <c r="N19"/>
  <c r="H19"/>
  <c r="R18"/>
  <c r="Q18"/>
  <c r="N18"/>
  <c r="H18"/>
  <c r="R17"/>
  <c r="Q17"/>
  <c r="N17"/>
  <c r="H17"/>
  <c r="R16"/>
  <c r="Q16"/>
  <c r="N16"/>
  <c r="H16"/>
  <c r="R15"/>
  <c r="Q15"/>
  <c r="N15"/>
  <c r="H15"/>
  <c r="R14"/>
  <c r="Q14"/>
  <c r="N14"/>
  <c r="H14"/>
  <c r="R13"/>
  <c r="Q13"/>
  <c r="N13"/>
  <c r="H13"/>
  <c r="R12"/>
  <c r="Q12"/>
  <c r="N12"/>
  <c r="H12"/>
  <c r="R11"/>
  <c r="Q11"/>
  <c r="N11"/>
  <c r="H11"/>
  <c r="R10"/>
  <c r="Q10"/>
  <c r="N10"/>
  <c r="H10"/>
  <c r="R9"/>
  <c r="Q9"/>
  <c r="N9"/>
  <c r="H9"/>
  <c r="R8"/>
  <c r="Q8"/>
  <c r="N8"/>
  <c r="H8"/>
  <c r="R7"/>
  <c r="Q7"/>
  <c r="N7"/>
  <c r="H7"/>
  <c r="R6"/>
  <c r="Q6"/>
  <c r="N6"/>
  <c r="H6"/>
  <c r="R5"/>
  <c r="Q5"/>
  <c r="N5"/>
  <c r="H5"/>
  <c r="R4"/>
  <c r="Q4"/>
  <c r="N4"/>
  <c r="D1249"/>
  <c r="L5" s="1"/>
  <c r="R3"/>
  <c r="Q3"/>
  <c r="N3"/>
  <c r="R2"/>
  <c r="P2" s="1"/>
  <c r="Q2"/>
  <c r="O2" s="1"/>
  <c r="O480" l="1"/>
  <c r="O3"/>
  <c r="P479"/>
  <c r="P3"/>
  <c r="I4"/>
  <c r="I5" s="1"/>
  <c r="I6" s="1"/>
  <c r="I7" s="1"/>
  <c r="I8" s="1"/>
  <c r="I9" s="1"/>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I78" s="1"/>
  <c r="I79" s="1"/>
  <c r="I80" s="1"/>
  <c r="I81" s="1"/>
  <c r="I82" s="1"/>
  <c r="I83" s="1"/>
  <c r="I84" s="1"/>
  <c r="I85" s="1"/>
  <c r="I86" s="1"/>
  <c r="I87" s="1"/>
  <c r="I88" s="1"/>
  <c r="I89" s="1"/>
  <c r="I90" s="1"/>
  <c r="I91" s="1"/>
  <c r="I92" s="1"/>
  <c r="I93" s="1"/>
  <c r="I94" s="1"/>
  <c r="I95" s="1"/>
  <c r="I96" s="1"/>
  <c r="I97" s="1"/>
  <c r="I98" s="1"/>
  <c r="I99" s="1"/>
  <c r="I100" s="1"/>
  <c r="I101" s="1"/>
  <c r="I102" s="1"/>
  <c r="I103" s="1"/>
  <c r="I104" s="1"/>
  <c r="I105" s="1"/>
  <c r="I106" s="1"/>
  <c r="I107" s="1"/>
  <c r="I108" s="1"/>
  <c r="I109" s="1"/>
  <c r="I110" s="1"/>
  <c r="I111" s="1"/>
  <c r="I112" s="1"/>
  <c r="I113" s="1"/>
  <c r="I114" s="1"/>
  <c r="I115" s="1"/>
  <c r="I116" s="1"/>
  <c r="I117" s="1"/>
  <c r="I118" s="1"/>
  <c r="I119" s="1"/>
  <c r="I120" s="1"/>
  <c r="I121" s="1"/>
  <c r="I122" s="1"/>
  <c r="I123" s="1"/>
  <c r="I124" s="1"/>
  <c r="I125" s="1"/>
  <c r="I126" s="1"/>
  <c r="I127" s="1"/>
  <c r="I128" s="1"/>
  <c r="I129" s="1"/>
  <c r="I130" s="1"/>
  <c r="I131" s="1"/>
  <c r="I132" s="1"/>
  <c r="I133" s="1"/>
  <c r="I134" s="1"/>
  <c r="I135" s="1"/>
  <c r="I136" s="1"/>
  <c r="I137" s="1"/>
  <c r="I138" s="1"/>
  <c r="I139" s="1"/>
  <c r="I140" s="1"/>
  <c r="I141" s="1"/>
  <c r="I142" s="1"/>
  <c r="I143" s="1"/>
  <c r="I144" s="1"/>
  <c r="I145" s="1"/>
  <c r="I146" s="1"/>
  <c r="I147" s="1"/>
  <c r="I148" s="1"/>
  <c r="I149" s="1"/>
  <c r="I150" s="1"/>
  <c r="I151" s="1"/>
  <c r="I152" s="1"/>
  <c r="I153" s="1"/>
  <c r="I154" s="1"/>
  <c r="I155" s="1"/>
  <c r="I156" s="1"/>
  <c r="I157" s="1"/>
  <c r="I158" s="1"/>
  <c r="I159" s="1"/>
  <c r="I160" s="1"/>
  <c r="I161" s="1"/>
  <c r="I162" s="1"/>
  <c r="I163" s="1"/>
  <c r="I164" s="1"/>
  <c r="I165" s="1"/>
  <c r="I166" s="1"/>
  <c r="I167" s="1"/>
  <c r="I168" s="1"/>
  <c r="I169" s="1"/>
  <c r="I170" s="1"/>
  <c r="I171" s="1"/>
  <c r="I172" s="1"/>
  <c r="I173" s="1"/>
  <c r="I174" s="1"/>
  <c r="I175" s="1"/>
  <c r="I176" s="1"/>
  <c r="I177" s="1"/>
  <c r="I178" s="1"/>
  <c r="I179" s="1"/>
  <c r="I180" s="1"/>
  <c r="I181" s="1"/>
  <c r="I182" s="1"/>
  <c r="I183" s="1"/>
  <c r="I184" s="1"/>
  <c r="I185" s="1"/>
  <c r="I186" s="1"/>
  <c r="I187" s="1"/>
  <c r="I188" s="1"/>
  <c r="I189" s="1"/>
  <c r="I190" s="1"/>
  <c r="I191" s="1"/>
  <c r="I192" s="1"/>
  <c r="I193" s="1"/>
  <c r="I194" s="1"/>
  <c r="I195" s="1"/>
  <c r="I196" s="1"/>
  <c r="I197" s="1"/>
  <c r="I198" s="1"/>
  <c r="I199" s="1"/>
  <c r="I200" s="1"/>
  <c r="I201" s="1"/>
  <c r="I202" s="1"/>
  <c r="I203" s="1"/>
  <c r="I204" s="1"/>
  <c r="I205" s="1"/>
  <c r="I206" s="1"/>
  <c r="I207" s="1"/>
  <c r="I208" s="1"/>
  <c r="I209" s="1"/>
  <c r="I210" s="1"/>
  <c r="I211" s="1"/>
  <c r="I212" s="1"/>
  <c r="I213" s="1"/>
  <c r="I214" s="1"/>
  <c r="I215" s="1"/>
  <c r="I216" s="1"/>
  <c r="I217" s="1"/>
  <c r="I218" s="1"/>
  <c r="I219" s="1"/>
  <c r="I220" s="1"/>
  <c r="I221" s="1"/>
  <c r="I222" s="1"/>
  <c r="I223" s="1"/>
  <c r="I224" s="1"/>
  <c r="I225" s="1"/>
  <c r="I226" s="1"/>
  <c r="I227" s="1"/>
  <c r="I228" s="1"/>
  <c r="I229" s="1"/>
  <c r="I230" s="1"/>
  <c r="I231" s="1"/>
  <c r="I232" s="1"/>
  <c r="I233" s="1"/>
  <c r="I234" s="1"/>
  <c r="I235" s="1"/>
  <c r="I236" s="1"/>
  <c r="I237" s="1"/>
  <c r="I238" s="1"/>
  <c r="I239" s="1"/>
  <c r="I240" s="1"/>
  <c r="I241" s="1"/>
  <c r="I242" s="1"/>
  <c r="I243" s="1"/>
  <c r="I244" s="1"/>
  <c r="I245" s="1"/>
  <c r="I246" s="1"/>
  <c r="I247" s="1"/>
  <c r="I248" s="1"/>
  <c r="I249" s="1"/>
  <c r="I250" s="1"/>
  <c r="I251" s="1"/>
  <c r="I252" s="1"/>
  <c r="I253" s="1"/>
  <c r="I254" s="1"/>
  <c r="I255" s="1"/>
  <c r="I256" s="1"/>
  <c r="I257" s="1"/>
  <c r="I258" s="1"/>
  <c r="I259" s="1"/>
  <c r="I260" s="1"/>
  <c r="I261" s="1"/>
  <c r="I262" s="1"/>
  <c r="I263" s="1"/>
  <c r="I264" s="1"/>
  <c r="I265" s="1"/>
  <c r="I266" s="1"/>
  <c r="I267" s="1"/>
  <c r="I268" s="1"/>
  <c r="I269" s="1"/>
  <c r="I270" s="1"/>
  <c r="I271" s="1"/>
  <c r="I272" s="1"/>
  <c r="I273" s="1"/>
  <c r="I274" s="1"/>
  <c r="I275" s="1"/>
  <c r="I276" s="1"/>
  <c r="I277" s="1"/>
  <c r="I278" s="1"/>
  <c r="I279" s="1"/>
  <c r="I280" s="1"/>
  <c r="I281" s="1"/>
  <c r="I282" s="1"/>
  <c r="I283" s="1"/>
  <c r="I284" s="1"/>
  <c r="I285" s="1"/>
  <c r="I286" s="1"/>
  <c r="I287" s="1"/>
  <c r="I288" s="1"/>
  <c r="I289" s="1"/>
  <c r="I290" s="1"/>
  <c r="I291" s="1"/>
  <c r="I292" s="1"/>
  <c r="I293" s="1"/>
  <c r="I294" s="1"/>
  <c r="I295" s="1"/>
  <c r="I296" s="1"/>
  <c r="I297" s="1"/>
  <c r="I298" s="1"/>
  <c r="I299" s="1"/>
  <c r="I300" s="1"/>
  <c r="I301" s="1"/>
  <c r="I302" s="1"/>
  <c r="I303" s="1"/>
  <c r="I304" s="1"/>
  <c r="I305" s="1"/>
  <c r="I306" s="1"/>
  <c r="I307" s="1"/>
  <c r="I308" s="1"/>
  <c r="I309" s="1"/>
  <c r="I310" s="1"/>
  <c r="I311" s="1"/>
  <c r="I312" s="1"/>
  <c r="I313" s="1"/>
  <c r="I314" s="1"/>
  <c r="I315" s="1"/>
  <c r="I316" s="1"/>
  <c r="I317" s="1"/>
  <c r="I318" s="1"/>
  <c r="I319" s="1"/>
  <c r="I320" s="1"/>
  <c r="I321" s="1"/>
  <c r="I322" s="1"/>
  <c r="I323" s="1"/>
  <c r="I324" s="1"/>
  <c r="I325" s="1"/>
  <c r="I326" s="1"/>
  <c r="I327" s="1"/>
  <c r="I328" s="1"/>
  <c r="I329" s="1"/>
  <c r="I330" s="1"/>
  <c r="I331" s="1"/>
  <c r="I332" s="1"/>
  <c r="I333" s="1"/>
  <c r="I334" s="1"/>
  <c r="I335" s="1"/>
  <c r="I336" s="1"/>
  <c r="I337" s="1"/>
  <c r="I338" s="1"/>
  <c r="I339" s="1"/>
  <c r="I340" s="1"/>
  <c r="I341" s="1"/>
  <c r="I342" s="1"/>
  <c r="I343" s="1"/>
  <c r="I344" s="1"/>
  <c r="I345" s="1"/>
  <c r="I346" s="1"/>
  <c r="I347" s="1"/>
  <c r="I348" s="1"/>
  <c r="I349" s="1"/>
  <c r="I350" s="1"/>
  <c r="I351" s="1"/>
  <c r="I352" s="1"/>
  <c r="I353" s="1"/>
  <c r="I354" s="1"/>
  <c r="I355" s="1"/>
  <c r="I356" s="1"/>
  <c r="I357" s="1"/>
  <c r="I358" s="1"/>
  <c r="I359" s="1"/>
  <c r="I360" s="1"/>
  <c r="I361" s="1"/>
  <c r="I362" s="1"/>
  <c r="I363" s="1"/>
  <c r="I364" s="1"/>
  <c r="I365" s="1"/>
  <c r="I366" s="1"/>
  <c r="I367" s="1"/>
  <c r="I368" s="1"/>
  <c r="I369" s="1"/>
  <c r="I370" s="1"/>
  <c r="I371" s="1"/>
  <c r="I372" s="1"/>
  <c r="I373" s="1"/>
  <c r="I374" s="1"/>
  <c r="I375" s="1"/>
  <c r="I376" s="1"/>
  <c r="I377" s="1"/>
  <c r="I378" s="1"/>
  <c r="I379" s="1"/>
  <c r="I380" s="1"/>
  <c r="I381" s="1"/>
  <c r="I382" s="1"/>
  <c r="I383" s="1"/>
  <c r="I384" s="1"/>
  <c r="I385" s="1"/>
  <c r="I386" s="1"/>
  <c r="I387" s="1"/>
  <c r="I388" s="1"/>
  <c r="I389" s="1"/>
  <c r="I390" s="1"/>
  <c r="I391" s="1"/>
  <c r="I392" s="1"/>
  <c r="I393" s="1"/>
  <c r="I394" s="1"/>
  <c r="I395" s="1"/>
  <c r="I396" s="1"/>
  <c r="I397" s="1"/>
  <c r="I398" s="1"/>
  <c r="I399" s="1"/>
  <c r="I400" s="1"/>
  <c r="I401" s="1"/>
  <c r="I402" s="1"/>
  <c r="I403" s="1"/>
  <c r="I404" s="1"/>
  <c r="I405" s="1"/>
  <c r="I406" s="1"/>
  <c r="I407" s="1"/>
  <c r="I408" s="1"/>
  <c r="I409" s="1"/>
  <c r="I410" s="1"/>
  <c r="I411" s="1"/>
  <c r="I412" s="1"/>
  <c r="I413" s="1"/>
  <c r="I414" s="1"/>
  <c r="I415" s="1"/>
  <c r="I416" s="1"/>
  <c r="I417" s="1"/>
  <c r="I418" s="1"/>
  <c r="I419" s="1"/>
  <c r="I420" s="1"/>
  <c r="I421" s="1"/>
  <c r="I422" s="1"/>
  <c r="I423" s="1"/>
  <c r="I424" s="1"/>
  <c r="I425" s="1"/>
  <c r="I426" s="1"/>
  <c r="I427" s="1"/>
  <c r="I428" s="1"/>
  <c r="I429" s="1"/>
  <c r="I430" s="1"/>
  <c r="I431" s="1"/>
  <c r="I432" s="1"/>
  <c r="I433" s="1"/>
  <c r="I434" s="1"/>
  <c r="I435" s="1"/>
  <c r="I436" s="1"/>
  <c r="I437" s="1"/>
  <c r="I438" s="1"/>
  <c r="I439" s="1"/>
  <c r="I440" s="1"/>
  <c r="I441" s="1"/>
  <c r="I442" s="1"/>
  <c r="I443" s="1"/>
  <c r="I444" s="1"/>
  <c r="I445" s="1"/>
  <c r="I446" s="1"/>
  <c r="I447" s="1"/>
  <c r="I448" s="1"/>
  <c r="I449" s="1"/>
  <c r="I450" s="1"/>
  <c r="I451" s="1"/>
  <c r="I452" s="1"/>
  <c r="I453" s="1"/>
  <c r="I454" s="1"/>
  <c r="I455" s="1"/>
  <c r="I456" s="1"/>
  <c r="I457" s="1"/>
  <c r="I458" s="1"/>
  <c r="I459" s="1"/>
  <c r="I460" s="1"/>
  <c r="I461" s="1"/>
  <c r="I462" s="1"/>
  <c r="I463" s="1"/>
  <c r="I464" s="1"/>
  <c r="I465" s="1"/>
  <c r="I466" s="1"/>
  <c r="I467" s="1"/>
  <c r="I468" s="1"/>
  <c r="I469" s="1"/>
  <c r="I470" s="1"/>
  <c r="I471" s="1"/>
  <c r="I472" s="1"/>
  <c r="I473" s="1"/>
  <c r="I474" s="1"/>
  <c r="I475" s="1"/>
  <c r="I476" s="1"/>
  <c r="I477" s="1"/>
  <c r="I478" s="1"/>
  <c r="I479" s="1"/>
  <c r="I480" s="1"/>
  <c r="I481" s="1"/>
  <c r="I482" s="1"/>
  <c r="I483" s="1"/>
  <c r="I484" s="1"/>
  <c r="I485" s="1"/>
  <c r="I486" s="1"/>
  <c r="I487" s="1"/>
  <c r="I488" s="1"/>
  <c r="I489" s="1"/>
  <c r="I490" s="1"/>
  <c r="I491" s="1"/>
  <c r="I492" s="1"/>
  <c r="I493" s="1"/>
  <c r="I494" s="1"/>
  <c r="I495" s="1"/>
  <c r="I496" s="1"/>
  <c r="I497" s="1"/>
  <c r="I498" s="1"/>
  <c r="I499" s="1"/>
  <c r="I500" s="1"/>
  <c r="I501" s="1"/>
  <c r="I502" s="1"/>
  <c r="I503" s="1"/>
  <c r="I504" s="1"/>
  <c r="I505" s="1"/>
  <c r="I506" s="1"/>
  <c r="I507" s="1"/>
  <c r="I508" s="1"/>
  <c r="I509" s="1"/>
  <c r="I510" s="1"/>
  <c r="I511" s="1"/>
  <c r="I512" s="1"/>
  <c r="I513" s="1"/>
  <c r="I514" s="1"/>
  <c r="I515" s="1"/>
  <c r="I516" s="1"/>
  <c r="I517" s="1"/>
  <c r="I518" s="1"/>
  <c r="I519" s="1"/>
  <c r="I520" s="1"/>
  <c r="I521" s="1"/>
  <c r="I522" s="1"/>
  <c r="I523" s="1"/>
  <c r="I524" s="1"/>
  <c r="I525" s="1"/>
  <c r="I526" s="1"/>
  <c r="I527" s="1"/>
  <c r="I528" s="1"/>
  <c r="I529" s="1"/>
  <c r="I530" s="1"/>
  <c r="I531" s="1"/>
  <c r="I532" s="1"/>
  <c r="I533" s="1"/>
  <c r="I534" s="1"/>
  <c r="I535" s="1"/>
  <c r="I536" s="1"/>
  <c r="I537" s="1"/>
  <c r="I538" s="1"/>
  <c r="I539" s="1"/>
  <c r="I540" s="1"/>
  <c r="I541" s="1"/>
  <c r="I542" s="1"/>
  <c r="I543" s="1"/>
  <c r="I544" s="1"/>
  <c r="I545" s="1"/>
  <c r="I546" s="1"/>
  <c r="I547" s="1"/>
  <c r="I548" s="1"/>
  <c r="I549" s="1"/>
  <c r="I550" s="1"/>
  <c r="I551" s="1"/>
  <c r="I552" s="1"/>
  <c r="I553" s="1"/>
  <c r="I554" s="1"/>
  <c r="I555" s="1"/>
  <c r="I556" s="1"/>
  <c r="I557" s="1"/>
  <c r="I558" s="1"/>
  <c r="I559" s="1"/>
  <c r="I560" s="1"/>
  <c r="I561" s="1"/>
  <c r="I562" s="1"/>
  <c r="I563" s="1"/>
  <c r="I564" s="1"/>
  <c r="I565" s="1"/>
  <c r="I566" s="1"/>
  <c r="I567" s="1"/>
  <c r="I568" s="1"/>
  <c r="I569" s="1"/>
  <c r="I570" s="1"/>
  <c r="I571" s="1"/>
  <c r="I572" s="1"/>
  <c r="I573" s="1"/>
  <c r="I574" s="1"/>
  <c r="I575" s="1"/>
  <c r="I576" s="1"/>
  <c r="I577" s="1"/>
  <c r="I578" s="1"/>
  <c r="I579" s="1"/>
  <c r="I580" s="1"/>
  <c r="I581" s="1"/>
  <c r="I582" s="1"/>
  <c r="I583" s="1"/>
  <c r="I584" s="1"/>
  <c r="I585" s="1"/>
  <c r="I586" s="1"/>
  <c r="I587" s="1"/>
  <c r="I588" s="1"/>
  <c r="I589" s="1"/>
  <c r="I590" s="1"/>
  <c r="I591" s="1"/>
  <c r="I592" s="1"/>
  <c r="I593" s="1"/>
  <c r="I594" s="1"/>
  <c r="I595" s="1"/>
  <c r="I596" s="1"/>
  <c r="I597" s="1"/>
  <c r="I598" s="1"/>
  <c r="I599" s="1"/>
  <c r="I600" s="1"/>
  <c r="I601" s="1"/>
  <c r="I602" s="1"/>
  <c r="I603" s="1"/>
  <c r="I604" s="1"/>
  <c r="I605" s="1"/>
  <c r="I606" s="1"/>
  <c r="I607" s="1"/>
  <c r="I608" s="1"/>
  <c r="I609" s="1"/>
  <c r="I610" s="1"/>
  <c r="I611" s="1"/>
  <c r="I612" s="1"/>
  <c r="I613" s="1"/>
  <c r="I614" s="1"/>
  <c r="I615" s="1"/>
  <c r="I616" s="1"/>
  <c r="I617" s="1"/>
  <c r="I618" s="1"/>
  <c r="I619" s="1"/>
  <c r="I620" s="1"/>
  <c r="I621" s="1"/>
  <c r="I622" s="1"/>
  <c r="I623" s="1"/>
  <c r="I624" s="1"/>
  <c r="I625" s="1"/>
  <c r="I626" s="1"/>
  <c r="I627" s="1"/>
  <c r="I628" s="1"/>
  <c r="I629" s="1"/>
  <c r="I630" s="1"/>
  <c r="I631" s="1"/>
  <c r="I632" s="1"/>
  <c r="I633" s="1"/>
  <c r="I634" s="1"/>
  <c r="I635" s="1"/>
  <c r="I636" s="1"/>
  <c r="I637" s="1"/>
  <c r="I638" s="1"/>
  <c r="I639" s="1"/>
  <c r="I640" s="1"/>
  <c r="I641" s="1"/>
  <c r="I642" s="1"/>
  <c r="I643" s="1"/>
  <c r="I644" s="1"/>
  <c r="I645" s="1"/>
  <c r="I646" s="1"/>
  <c r="I647" s="1"/>
  <c r="I648" s="1"/>
  <c r="I649" s="1"/>
  <c r="I650" s="1"/>
  <c r="I651" s="1"/>
  <c r="I652" s="1"/>
  <c r="I653" s="1"/>
  <c r="I654" s="1"/>
  <c r="I655" s="1"/>
  <c r="I656" s="1"/>
  <c r="I657" s="1"/>
  <c r="I658" s="1"/>
  <c r="I659" s="1"/>
  <c r="I660" s="1"/>
  <c r="I661" s="1"/>
  <c r="I662" s="1"/>
  <c r="I663" s="1"/>
  <c r="I664" s="1"/>
  <c r="I665" s="1"/>
  <c r="I666" s="1"/>
  <c r="I667" s="1"/>
  <c r="I668" s="1"/>
  <c r="I669" s="1"/>
  <c r="I670" s="1"/>
  <c r="I671" s="1"/>
  <c r="I672" s="1"/>
  <c r="I673" s="1"/>
  <c r="I674" s="1"/>
  <c r="I675" s="1"/>
  <c r="I676" s="1"/>
  <c r="I677" s="1"/>
  <c r="I678" s="1"/>
  <c r="I679" s="1"/>
  <c r="I680" s="1"/>
  <c r="I681" s="1"/>
  <c r="I682" s="1"/>
  <c r="I683" s="1"/>
  <c r="I684" s="1"/>
  <c r="I685" s="1"/>
  <c r="I686" s="1"/>
  <c r="I687" s="1"/>
  <c r="I688" s="1"/>
  <c r="I689" s="1"/>
  <c r="I690" s="1"/>
  <c r="I691" s="1"/>
  <c r="I692" s="1"/>
  <c r="I693" s="1"/>
  <c r="I694" s="1"/>
  <c r="I695" s="1"/>
  <c r="I696" s="1"/>
  <c r="I697" s="1"/>
  <c r="I698" s="1"/>
  <c r="I699" s="1"/>
  <c r="I700" s="1"/>
  <c r="I701" s="1"/>
  <c r="I702" s="1"/>
  <c r="I703" s="1"/>
  <c r="I704" s="1"/>
  <c r="I705" s="1"/>
  <c r="I706" s="1"/>
  <c r="I707" s="1"/>
  <c r="I708" s="1"/>
  <c r="I709" s="1"/>
  <c r="I710" s="1"/>
  <c r="I711" s="1"/>
  <c r="I712" s="1"/>
  <c r="I713" s="1"/>
  <c r="I714" s="1"/>
  <c r="I715" s="1"/>
  <c r="I716" s="1"/>
  <c r="I717" s="1"/>
  <c r="I718" s="1"/>
  <c r="I719" s="1"/>
  <c r="I720" s="1"/>
  <c r="I721" s="1"/>
  <c r="I722" s="1"/>
  <c r="I723" s="1"/>
  <c r="I724" s="1"/>
  <c r="I725" s="1"/>
  <c r="I726" s="1"/>
  <c r="I727" s="1"/>
  <c r="I728" s="1"/>
  <c r="I729" s="1"/>
  <c r="I730" s="1"/>
  <c r="I731" s="1"/>
  <c r="I732" s="1"/>
  <c r="I733" s="1"/>
  <c r="I734" s="1"/>
  <c r="I735" s="1"/>
  <c r="I736" s="1"/>
  <c r="I737" s="1"/>
  <c r="I738" s="1"/>
  <c r="I739" s="1"/>
  <c r="I740" s="1"/>
  <c r="I741" s="1"/>
  <c r="I742" s="1"/>
  <c r="I743" s="1"/>
  <c r="I744" s="1"/>
  <c r="I745" s="1"/>
  <c r="I746" s="1"/>
  <c r="I747" s="1"/>
  <c r="I748" s="1"/>
  <c r="I749" s="1"/>
  <c r="I750" s="1"/>
  <c r="I751" s="1"/>
  <c r="I752" s="1"/>
  <c r="I753" s="1"/>
  <c r="I754" s="1"/>
  <c r="I755" s="1"/>
  <c r="I756" s="1"/>
  <c r="I757" s="1"/>
  <c r="I758" s="1"/>
  <c r="I759" s="1"/>
  <c r="I760" s="1"/>
  <c r="I761" s="1"/>
  <c r="I762" s="1"/>
  <c r="I763" s="1"/>
  <c r="I764" s="1"/>
  <c r="I765" s="1"/>
  <c r="I766" s="1"/>
  <c r="I767" s="1"/>
  <c r="I768" s="1"/>
  <c r="I769" s="1"/>
  <c r="I770" s="1"/>
  <c r="I771" s="1"/>
  <c r="I772" s="1"/>
  <c r="I773" s="1"/>
  <c r="I774" s="1"/>
  <c r="I775" s="1"/>
  <c r="I776" s="1"/>
  <c r="I777" s="1"/>
  <c r="I778" s="1"/>
  <c r="I779" s="1"/>
  <c r="I780" s="1"/>
  <c r="I781" s="1"/>
  <c r="I782" s="1"/>
  <c r="I783" s="1"/>
  <c r="I784" s="1"/>
  <c r="I785" s="1"/>
  <c r="I786" s="1"/>
  <c r="I787" s="1"/>
  <c r="I788" s="1"/>
  <c r="I789" s="1"/>
  <c r="I790" s="1"/>
  <c r="I791" s="1"/>
  <c r="I792" s="1"/>
  <c r="I793" s="1"/>
  <c r="I794" s="1"/>
  <c r="I795" s="1"/>
  <c r="I796" s="1"/>
  <c r="I797" s="1"/>
  <c r="I798" s="1"/>
  <c r="I799" s="1"/>
  <c r="I800" s="1"/>
  <c r="I801" s="1"/>
  <c r="I802" s="1"/>
  <c r="I803" s="1"/>
  <c r="I804" s="1"/>
  <c r="I805" s="1"/>
  <c r="I806" s="1"/>
  <c r="I807" s="1"/>
  <c r="I808" s="1"/>
  <c r="I809" s="1"/>
  <c r="I810" s="1"/>
  <c r="I811" s="1"/>
  <c r="I812" s="1"/>
  <c r="I813" s="1"/>
  <c r="I814" s="1"/>
  <c r="I815" s="1"/>
  <c r="I816" s="1"/>
  <c r="I817" s="1"/>
  <c r="I818" s="1"/>
  <c r="I819" s="1"/>
  <c r="I820" s="1"/>
  <c r="I821" s="1"/>
  <c r="I822" s="1"/>
  <c r="I823" s="1"/>
  <c r="I824" s="1"/>
  <c r="I825" s="1"/>
  <c r="I826" s="1"/>
  <c r="I827" s="1"/>
  <c r="I828" s="1"/>
  <c r="I829" s="1"/>
  <c r="I830" s="1"/>
  <c r="I831" s="1"/>
  <c r="I832" s="1"/>
  <c r="I833" s="1"/>
  <c r="I834" s="1"/>
  <c r="I835" s="1"/>
  <c r="I836" s="1"/>
  <c r="I837" s="1"/>
  <c r="I838" s="1"/>
  <c r="I839" s="1"/>
  <c r="I840" s="1"/>
  <c r="I841" s="1"/>
  <c r="I842" s="1"/>
  <c r="I843" s="1"/>
  <c r="I844" s="1"/>
  <c r="I845" s="1"/>
  <c r="I846" s="1"/>
  <c r="I847" s="1"/>
  <c r="I848" s="1"/>
  <c r="I849" s="1"/>
  <c r="I850" s="1"/>
  <c r="I851" s="1"/>
  <c r="I852" s="1"/>
  <c r="I853" s="1"/>
  <c r="I854" s="1"/>
  <c r="I855" s="1"/>
  <c r="I856" s="1"/>
  <c r="I857" s="1"/>
  <c r="I858" s="1"/>
  <c r="I859" s="1"/>
  <c r="I860" s="1"/>
  <c r="I861" s="1"/>
  <c r="I862" s="1"/>
  <c r="I863" s="1"/>
  <c r="I864" s="1"/>
  <c r="I865" s="1"/>
  <c r="I866" s="1"/>
  <c r="I867" s="1"/>
  <c r="I868" s="1"/>
  <c r="I869" s="1"/>
  <c r="I870" s="1"/>
  <c r="I871" s="1"/>
  <c r="I872" s="1"/>
  <c r="I873" s="1"/>
  <c r="I874" s="1"/>
  <c r="I875" s="1"/>
  <c r="I876" s="1"/>
  <c r="I877" s="1"/>
  <c r="I878" s="1"/>
  <c r="I879" s="1"/>
  <c r="I880" s="1"/>
  <c r="I881" s="1"/>
  <c r="I882" s="1"/>
  <c r="I883" s="1"/>
  <c r="I884" s="1"/>
  <c r="I885" s="1"/>
  <c r="I886" s="1"/>
  <c r="I887" s="1"/>
  <c r="I888" s="1"/>
  <c r="I889" s="1"/>
  <c r="I890" s="1"/>
  <c r="I891" s="1"/>
  <c r="I892" s="1"/>
  <c r="I893" s="1"/>
  <c r="I894" s="1"/>
  <c r="I895" s="1"/>
  <c r="I896" s="1"/>
  <c r="I897" s="1"/>
  <c r="I898" s="1"/>
  <c r="I899" s="1"/>
  <c r="I900" s="1"/>
  <c r="I901" s="1"/>
  <c r="I902" s="1"/>
  <c r="I903" s="1"/>
  <c r="I904" s="1"/>
  <c r="I905" s="1"/>
  <c r="I906" s="1"/>
  <c r="I907" s="1"/>
  <c r="I908" s="1"/>
  <c r="I909" s="1"/>
  <c r="I910" s="1"/>
  <c r="I911" s="1"/>
  <c r="I912" s="1"/>
  <c r="I913" s="1"/>
  <c r="I914" s="1"/>
  <c r="I915" s="1"/>
  <c r="I916" s="1"/>
  <c r="I917" s="1"/>
  <c r="I918" s="1"/>
  <c r="I919" s="1"/>
  <c r="I920" s="1"/>
  <c r="I921" s="1"/>
  <c r="I922" s="1"/>
  <c r="I923" s="1"/>
  <c r="I924" s="1"/>
  <c r="I925" s="1"/>
  <c r="I926" s="1"/>
  <c r="I927" s="1"/>
  <c r="I928" s="1"/>
  <c r="I929" s="1"/>
  <c r="I930" s="1"/>
  <c r="I931" s="1"/>
  <c r="I932" s="1"/>
  <c r="I933" s="1"/>
  <c r="I934" s="1"/>
  <c r="I935" s="1"/>
  <c r="I936" s="1"/>
  <c r="I937" s="1"/>
  <c r="I938" s="1"/>
  <c r="I939" s="1"/>
  <c r="I940" s="1"/>
  <c r="I941" s="1"/>
  <c r="I942" s="1"/>
  <c r="I943" s="1"/>
  <c r="I944" s="1"/>
  <c r="I945" s="1"/>
  <c r="I946" s="1"/>
  <c r="I947" s="1"/>
  <c r="I948" s="1"/>
  <c r="I949" s="1"/>
  <c r="I950" s="1"/>
  <c r="I951" s="1"/>
  <c r="I952" s="1"/>
  <c r="I953" s="1"/>
  <c r="I954" s="1"/>
  <c r="I955" s="1"/>
  <c r="I956" s="1"/>
  <c r="I957" s="1"/>
  <c r="I958" s="1"/>
  <c r="I959" s="1"/>
  <c r="I960" s="1"/>
  <c r="I961" s="1"/>
  <c r="I962" s="1"/>
  <c r="I963" s="1"/>
  <c r="I964" s="1"/>
  <c r="I965" s="1"/>
  <c r="I966" s="1"/>
  <c r="I967" s="1"/>
  <c r="I968" s="1"/>
  <c r="I969" s="1"/>
  <c r="I970" s="1"/>
  <c r="I971" s="1"/>
  <c r="I972" s="1"/>
  <c r="I973" s="1"/>
  <c r="I974" s="1"/>
  <c r="I975" s="1"/>
  <c r="I976" s="1"/>
  <c r="I977" s="1"/>
  <c r="I978" s="1"/>
  <c r="I979" s="1"/>
  <c r="I980" s="1"/>
  <c r="I981" s="1"/>
  <c r="I982" s="1"/>
  <c r="I983" s="1"/>
  <c r="I984" s="1"/>
  <c r="I985" s="1"/>
  <c r="I986" s="1"/>
  <c r="I987" s="1"/>
  <c r="I988" s="1"/>
  <c r="I989" s="1"/>
  <c r="I990" s="1"/>
  <c r="I991" s="1"/>
  <c r="I992" s="1"/>
  <c r="I993" s="1"/>
  <c r="I994" s="1"/>
  <c r="I995" s="1"/>
  <c r="I996" s="1"/>
  <c r="I997" s="1"/>
  <c r="I998" s="1"/>
  <c r="I999" s="1"/>
  <c r="I1000" s="1"/>
  <c r="I1001" s="1"/>
  <c r="I1002" s="1"/>
  <c r="I1003" s="1"/>
  <c r="I1004" s="1"/>
  <c r="I1005" s="1"/>
  <c r="I1006" s="1"/>
  <c r="I1007" s="1"/>
  <c r="I1008" s="1"/>
  <c r="I1009" s="1"/>
  <c r="I1010" s="1"/>
  <c r="I1011" s="1"/>
  <c r="I1012" s="1"/>
  <c r="I1013" s="1"/>
  <c r="I1014" s="1"/>
  <c r="I1015" s="1"/>
  <c r="I1016" s="1"/>
  <c r="I1017" s="1"/>
  <c r="I1018" s="1"/>
  <c r="I1019" s="1"/>
  <c r="I1020" s="1"/>
  <c r="I1021" s="1"/>
  <c r="I1022" s="1"/>
  <c r="I1023" s="1"/>
  <c r="I1024" s="1"/>
  <c r="I1025" s="1"/>
  <c r="I1026" s="1"/>
  <c r="I1027" s="1"/>
  <c r="I1028" s="1"/>
  <c r="I1029" s="1"/>
  <c r="I1030" s="1"/>
  <c r="I1031" s="1"/>
  <c r="I1032" s="1"/>
  <c r="I1033" s="1"/>
  <c r="I1034" s="1"/>
  <c r="I1035" s="1"/>
  <c r="I1036" s="1"/>
  <c r="I1037" s="1"/>
  <c r="I1038" s="1"/>
  <c r="I1039" s="1"/>
  <c r="I1040" s="1"/>
  <c r="I1041" s="1"/>
  <c r="I1042" s="1"/>
  <c r="I1043" s="1"/>
  <c r="I1044" s="1"/>
  <c r="I1045" s="1"/>
  <c r="I1046" s="1"/>
  <c r="I1047" s="1"/>
  <c r="I1048" s="1"/>
  <c r="I1049" s="1"/>
  <c r="I1050" s="1"/>
  <c r="I1051" s="1"/>
  <c r="I1052" s="1"/>
  <c r="I1053" s="1"/>
  <c r="I1054" s="1"/>
  <c r="I1055" s="1"/>
  <c r="I1056" s="1"/>
  <c r="I1057" s="1"/>
  <c r="I1058" s="1"/>
  <c r="I1059" s="1"/>
  <c r="I1060" s="1"/>
  <c r="I1061" s="1"/>
  <c r="I1062" s="1"/>
  <c r="I1063" s="1"/>
  <c r="I1064" s="1"/>
  <c r="I1065" s="1"/>
  <c r="I1066" s="1"/>
  <c r="I1067" s="1"/>
  <c r="I1068" s="1"/>
  <c r="I1069" s="1"/>
  <c r="I1070" s="1"/>
  <c r="I1071" s="1"/>
  <c r="I1072" s="1"/>
  <c r="I1073" s="1"/>
  <c r="I1074" s="1"/>
  <c r="I1075" s="1"/>
  <c r="I1076" s="1"/>
  <c r="I1077" s="1"/>
  <c r="I1078" s="1"/>
  <c r="I1079" s="1"/>
  <c r="I1080" s="1"/>
  <c r="I1081" s="1"/>
  <c r="I1082" s="1"/>
  <c r="I1083" s="1"/>
  <c r="I1084" s="1"/>
  <c r="I1085" s="1"/>
  <c r="I1086" s="1"/>
  <c r="I1087" s="1"/>
  <c r="I1088" s="1"/>
  <c r="I1089" s="1"/>
  <c r="I1090" s="1"/>
  <c r="I1091" s="1"/>
  <c r="I1092" s="1"/>
  <c r="I1093" s="1"/>
  <c r="I1094" s="1"/>
  <c r="I1095" s="1"/>
  <c r="I1096" s="1"/>
  <c r="I1097" s="1"/>
  <c r="I1098" s="1"/>
  <c r="I1099" s="1"/>
  <c r="I1100" s="1"/>
  <c r="I1101" s="1"/>
  <c r="I1102" s="1"/>
  <c r="I1103" s="1"/>
  <c r="I1104" s="1"/>
  <c r="I1105" s="1"/>
  <c r="I1106" s="1"/>
  <c r="I1107" s="1"/>
  <c r="I1108" s="1"/>
  <c r="I1109" s="1"/>
  <c r="I1110" s="1"/>
  <c r="I1111" s="1"/>
  <c r="I1112" s="1"/>
  <c r="I1113" s="1"/>
  <c r="I1114" s="1"/>
  <c r="I1115" s="1"/>
  <c r="I1116" s="1"/>
  <c r="I1117" s="1"/>
  <c r="I1118" s="1"/>
  <c r="I1119" s="1"/>
  <c r="I1120" s="1"/>
  <c r="I1121" s="1"/>
  <c r="I1122" s="1"/>
  <c r="I1123" s="1"/>
  <c r="I1124" s="1"/>
  <c r="I1125" s="1"/>
  <c r="I1126" s="1"/>
  <c r="I1127" s="1"/>
  <c r="I1128" s="1"/>
  <c r="I1129" s="1"/>
  <c r="I1130" s="1"/>
  <c r="I1131" s="1"/>
  <c r="I1132" s="1"/>
  <c r="I1133" s="1"/>
  <c r="I1134" s="1"/>
  <c r="I1135" s="1"/>
  <c r="I1136" s="1"/>
  <c r="I1137" s="1"/>
  <c r="I1138" s="1"/>
  <c r="I1139" s="1"/>
  <c r="I1140" s="1"/>
  <c r="I1141" s="1"/>
  <c r="I1142" s="1"/>
  <c r="I1143" s="1"/>
  <c r="I1144" s="1"/>
  <c r="I1145" s="1"/>
  <c r="I1146" s="1"/>
  <c r="I1147" s="1"/>
  <c r="I1148" s="1"/>
  <c r="I1149" s="1"/>
  <c r="I1150" s="1"/>
  <c r="I1151" s="1"/>
  <c r="I1152" s="1"/>
  <c r="I1153" s="1"/>
  <c r="I1154" s="1"/>
  <c r="I1155" s="1"/>
  <c r="I1156" s="1"/>
  <c r="I1157" s="1"/>
  <c r="I1158" s="1"/>
  <c r="I1159" s="1"/>
  <c r="I1160" s="1"/>
  <c r="I1161" s="1"/>
  <c r="I1162" s="1"/>
  <c r="I1163" s="1"/>
  <c r="I1164" s="1"/>
  <c r="I1165" s="1"/>
  <c r="I1166" s="1"/>
  <c r="I1167" s="1"/>
  <c r="I1168" s="1"/>
  <c r="I1169" s="1"/>
  <c r="I1170" s="1"/>
  <c r="I1171" s="1"/>
  <c r="I1172" s="1"/>
  <c r="I1173" s="1"/>
  <c r="I1174" s="1"/>
  <c r="I1175" s="1"/>
  <c r="I1176" s="1"/>
  <c r="I1177" s="1"/>
  <c r="I1178" s="1"/>
  <c r="I1179" s="1"/>
  <c r="I1180" s="1"/>
  <c r="I1181" s="1"/>
  <c r="I1182" s="1"/>
  <c r="I1183" s="1"/>
  <c r="I1184" s="1"/>
  <c r="I1185" s="1"/>
  <c r="I1186" s="1"/>
  <c r="I1187" s="1"/>
  <c r="I1188" s="1"/>
  <c r="I1189" s="1"/>
  <c r="I1190" s="1"/>
  <c r="I1191" s="1"/>
  <c r="I1192" s="1"/>
  <c r="I1193" s="1"/>
  <c r="I1194" s="1"/>
  <c r="I1195" s="1"/>
  <c r="I1196" s="1"/>
  <c r="I1197" s="1"/>
  <c r="I1198" s="1"/>
  <c r="I1199" s="1"/>
  <c r="I1200" s="1"/>
  <c r="I1201" s="1"/>
  <c r="I1202" s="1"/>
  <c r="I1203" s="1"/>
  <c r="I1204" s="1"/>
  <c r="I1205" s="1"/>
  <c r="I1206" s="1"/>
  <c r="I1207" s="1"/>
  <c r="I1208" s="1"/>
  <c r="I1209" s="1"/>
  <c r="I1210" s="1"/>
  <c r="I1211" s="1"/>
  <c r="I1212" s="1"/>
  <c r="I1213" s="1"/>
  <c r="I1214" s="1"/>
  <c r="I1215" s="1"/>
  <c r="I1216" s="1"/>
  <c r="I1217" s="1"/>
  <c r="I1218" s="1"/>
  <c r="I1219" s="1"/>
  <c r="I1220" s="1"/>
  <c r="I1221" s="1"/>
  <c r="I1222" s="1"/>
  <c r="I1223" s="1"/>
  <c r="I1224" s="1"/>
  <c r="I1225" s="1"/>
  <c r="I1226" s="1"/>
  <c r="I1227" s="1"/>
  <c r="I1228" s="1"/>
  <c r="I1229" s="1"/>
  <c r="I1230" s="1"/>
  <c r="I1231" s="1"/>
  <c r="I1232" s="1"/>
  <c r="I1233" s="1"/>
  <c r="I1234" s="1"/>
  <c r="I1235" s="1"/>
  <c r="I1236" s="1"/>
  <c r="I1237" s="1"/>
  <c r="I1238" s="1"/>
  <c r="I1239" s="1"/>
  <c r="I1240" s="1"/>
  <c r="I1241" s="1"/>
  <c r="I1242" s="1"/>
  <c r="I1243" s="1"/>
  <c r="I1244" s="1"/>
  <c r="I1245" s="1"/>
  <c r="I1246" s="1"/>
  <c r="I1247" s="1"/>
  <c r="I1248" s="1"/>
  <c r="L4"/>
  <c r="L6" s="1"/>
  <c r="E11" i="1" s="1"/>
  <c r="O4" i="14"/>
  <c r="O5"/>
  <c r="O6"/>
  <c r="P7"/>
  <c r="O8"/>
  <c r="P9"/>
  <c r="O10"/>
  <c r="P11"/>
  <c r="O12"/>
  <c r="P13"/>
  <c r="O14"/>
  <c r="P15"/>
  <c r="O16"/>
  <c r="P17"/>
  <c r="O18"/>
  <c r="P19"/>
  <c r="O20"/>
  <c r="P21"/>
  <c r="O22"/>
  <c r="P23"/>
  <c r="O24"/>
  <c r="P25"/>
  <c r="O26"/>
  <c r="P27"/>
  <c r="O28"/>
  <c r="P29"/>
  <c r="O30"/>
  <c r="P31"/>
  <c r="O32"/>
  <c r="P33"/>
  <c r="O34"/>
  <c r="P35"/>
  <c r="O36"/>
  <c r="P37"/>
  <c r="O38"/>
  <c r="P39"/>
  <c r="O40"/>
  <c r="P41"/>
  <c r="O42"/>
  <c r="P43"/>
  <c r="O44"/>
  <c r="P45"/>
  <c r="O46"/>
  <c r="P47"/>
  <c r="O48"/>
  <c r="P49"/>
  <c r="O50"/>
  <c r="P51"/>
  <c r="O52"/>
  <c r="P53"/>
  <c r="O54"/>
  <c r="P55"/>
  <c r="O56"/>
  <c r="P57"/>
  <c r="O58"/>
  <c r="P59"/>
  <c r="O60"/>
  <c r="P61"/>
  <c r="O62"/>
  <c r="P63"/>
  <c r="O64"/>
  <c r="P65"/>
  <c r="O66"/>
  <c r="P67"/>
  <c r="O68"/>
  <c r="P69"/>
  <c r="O70"/>
  <c r="P71"/>
  <c r="O72"/>
  <c r="P73"/>
  <c r="O74"/>
  <c r="P75"/>
  <c r="O76"/>
  <c r="P77"/>
  <c r="O78"/>
  <c r="P79"/>
  <c r="O80"/>
  <c r="P81"/>
  <c r="O82"/>
  <c r="P83"/>
  <c r="O84"/>
  <c r="P85"/>
  <c r="O86"/>
  <c r="P87"/>
  <c r="O88"/>
  <c r="P89"/>
  <c r="O90"/>
  <c r="P91"/>
  <c r="O92"/>
  <c r="P93"/>
  <c r="O94"/>
  <c r="P95"/>
  <c r="O96"/>
  <c r="P97"/>
  <c r="O98"/>
  <c r="P99"/>
  <c r="O100"/>
  <c r="P101"/>
  <c r="O102"/>
  <c r="P103"/>
  <c r="O104"/>
  <c r="P105"/>
  <c r="O106"/>
  <c r="P107"/>
  <c r="O108"/>
  <c r="P109"/>
  <c r="O110"/>
  <c r="P111"/>
  <c r="O112"/>
  <c r="P113"/>
  <c r="O114"/>
  <c r="P115"/>
  <c r="O116"/>
  <c r="P117"/>
  <c r="O118"/>
  <c r="P119"/>
  <c r="O120"/>
  <c r="P121"/>
  <c r="O122"/>
  <c r="P123"/>
  <c r="O124"/>
  <c r="P125"/>
  <c r="O126"/>
  <c r="P127"/>
  <c r="O128"/>
  <c r="P129"/>
  <c r="O130"/>
  <c r="P131"/>
  <c r="O132"/>
  <c r="P133"/>
  <c r="O134"/>
  <c r="P135"/>
  <c r="O136"/>
  <c r="P137"/>
  <c r="O138"/>
  <c r="P139"/>
  <c r="O140"/>
  <c r="P141"/>
  <c r="O142"/>
  <c r="P143"/>
  <c r="O144"/>
  <c r="P145"/>
  <c r="O146"/>
  <c r="P147"/>
  <c r="O148"/>
  <c r="P149"/>
  <c r="O150"/>
  <c r="P151"/>
  <c r="O152"/>
  <c r="P153"/>
  <c r="O154"/>
  <c r="P155"/>
  <c r="O156"/>
  <c r="P157"/>
  <c r="O158"/>
  <c r="P159"/>
  <c r="O160"/>
  <c r="P161"/>
  <c r="O162"/>
  <c r="P163"/>
  <c r="O164"/>
  <c r="P165"/>
  <c r="O166"/>
  <c r="P167"/>
  <c r="O168"/>
  <c r="P169"/>
  <c r="O170"/>
  <c r="P171"/>
  <c r="O172"/>
  <c r="P173"/>
  <c r="O174"/>
  <c r="P175"/>
  <c r="O176"/>
  <c r="P177"/>
  <c r="O178"/>
  <c r="P179"/>
  <c r="O180"/>
  <c r="P181"/>
  <c r="O182"/>
  <c r="P183"/>
  <c r="O184"/>
  <c r="P185"/>
  <c r="O186"/>
  <c r="P187"/>
  <c r="O188"/>
  <c r="P189"/>
  <c r="O190"/>
  <c r="P191"/>
  <c r="O192"/>
  <c r="P193"/>
  <c r="O194"/>
  <c r="P195"/>
  <c r="O196"/>
  <c r="P197"/>
  <c r="O198"/>
  <c r="P199"/>
  <c r="O200"/>
  <c r="P201"/>
  <c r="O202"/>
  <c r="P203"/>
  <c r="O204"/>
  <c r="P205"/>
  <c r="O206"/>
  <c r="P207"/>
  <c r="O208"/>
  <c r="P209"/>
  <c r="O210"/>
  <c r="P211"/>
  <c r="O212"/>
  <c r="P213"/>
  <c r="O214"/>
  <c r="P215"/>
  <c r="O216"/>
  <c r="P217"/>
  <c r="O218"/>
  <c r="P219"/>
  <c r="O220"/>
  <c r="P221"/>
  <c r="O222"/>
  <c r="P223"/>
  <c r="O224"/>
  <c r="P225"/>
  <c r="O226"/>
  <c r="P227"/>
  <c r="O228"/>
  <c r="P229"/>
  <c r="O230"/>
  <c r="P231"/>
  <c r="O232"/>
  <c r="P233"/>
  <c r="O234"/>
  <c r="P235"/>
  <c r="O236"/>
  <c r="P237"/>
  <c r="O238"/>
  <c r="P239"/>
  <c r="O240"/>
  <c r="P241"/>
  <c r="O242"/>
  <c r="P243"/>
  <c r="O244"/>
  <c r="P245"/>
  <c r="O246"/>
  <c r="P247"/>
  <c r="O248"/>
  <c r="P249"/>
  <c r="O250"/>
  <c r="P251"/>
  <c r="O252"/>
  <c r="P253"/>
  <c r="O254"/>
  <c r="P255"/>
  <c r="O256"/>
  <c r="P257"/>
  <c r="O258"/>
  <c r="P259"/>
  <c r="O260"/>
  <c r="P261"/>
  <c r="O262"/>
  <c r="P263"/>
  <c r="O264"/>
  <c r="P265"/>
  <c r="O266"/>
  <c r="P267"/>
  <c r="O268"/>
  <c r="P269"/>
  <c r="O270"/>
  <c r="P271"/>
  <c r="O272"/>
  <c r="P273"/>
  <c r="O274"/>
  <c r="P275"/>
  <c r="O276"/>
  <c r="P277"/>
  <c r="O278"/>
  <c r="P279"/>
  <c r="O280"/>
  <c r="P281"/>
  <c r="O282"/>
  <c r="P283"/>
  <c r="O284"/>
  <c r="P285"/>
  <c r="O286"/>
  <c r="P287"/>
  <c r="O288"/>
  <c r="P289"/>
  <c r="O290"/>
  <c r="P291"/>
  <c r="O292"/>
  <c r="P293"/>
  <c r="O294"/>
  <c r="P295"/>
  <c r="O296"/>
  <c r="P297"/>
  <c r="O298"/>
  <c r="P299"/>
  <c r="O300"/>
  <c r="P301"/>
  <c r="O302"/>
  <c r="P303"/>
  <c r="O304"/>
  <c r="P305"/>
  <c r="O306"/>
  <c r="P307"/>
  <c r="O308"/>
  <c r="P309"/>
  <c r="O310"/>
  <c r="P311"/>
  <c r="O312"/>
  <c r="P313"/>
  <c r="O314"/>
  <c r="P315"/>
  <c r="O316"/>
  <c r="P317"/>
  <c r="O318"/>
  <c r="P319"/>
  <c r="O320"/>
  <c r="P321"/>
  <c r="O322"/>
  <c r="P323"/>
  <c r="O324"/>
  <c r="P325"/>
  <c r="O326"/>
  <c r="P327"/>
  <c r="O328"/>
  <c r="P329"/>
  <c r="O330"/>
  <c r="P331"/>
  <c r="O332"/>
  <c r="P333"/>
  <c r="O334"/>
  <c r="P335"/>
  <c r="O336"/>
  <c r="P337"/>
  <c r="O338"/>
  <c r="P339"/>
  <c r="O340"/>
  <c r="P341"/>
  <c r="O342"/>
  <c r="P343"/>
  <c r="O344"/>
  <c r="P345"/>
  <c r="O346"/>
  <c r="P347"/>
  <c r="O348"/>
  <c r="P349"/>
  <c r="O350"/>
  <c r="P351"/>
  <c r="O352"/>
  <c r="P353"/>
  <c r="O354"/>
  <c r="P355"/>
  <c r="O356"/>
  <c r="P357"/>
  <c r="O358"/>
  <c r="P359"/>
  <c r="O360"/>
  <c r="P361"/>
  <c r="O362"/>
  <c r="P363"/>
  <c r="O364"/>
  <c r="P365"/>
  <c r="O366"/>
  <c r="P367"/>
  <c r="O368"/>
  <c r="P369"/>
  <c r="O370"/>
  <c r="P371"/>
  <c r="O372"/>
  <c r="P373"/>
  <c r="O374"/>
  <c r="P375"/>
  <c r="O376"/>
  <c r="P377"/>
  <c r="O378"/>
  <c r="P379"/>
  <c r="O380"/>
  <c r="P381"/>
  <c r="O382"/>
  <c r="P383"/>
  <c r="O384"/>
  <c r="P385"/>
  <c r="O386"/>
  <c r="P387"/>
  <c r="O388"/>
  <c r="P389"/>
  <c r="O390"/>
  <c r="P391"/>
  <c r="O392"/>
  <c r="P393"/>
  <c r="O394"/>
  <c r="P395"/>
  <c r="O396"/>
  <c r="P397"/>
  <c r="O398"/>
  <c r="P399"/>
  <c r="O400"/>
  <c r="P401"/>
  <c r="O402"/>
  <c r="P403"/>
  <c r="O404"/>
  <c r="P405"/>
  <c r="O406"/>
  <c r="P407"/>
  <c r="O408"/>
  <c r="P409"/>
  <c r="O410"/>
  <c r="P411"/>
  <c r="O412"/>
  <c r="P413"/>
  <c r="O414"/>
  <c r="P415"/>
  <c r="O416"/>
  <c r="P417"/>
  <c r="O418"/>
  <c r="P419"/>
  <c r="O420"/>
  <c r="P421"/>
  <c r="O422"/>
  <c r="P423"/>
  <c r="O424"/>
  <c r="P425"/>
  <c r="O426"/>
  <c r="P427"/>
  <c r="O428"/>
  <c r="P429"/>
  <c r="O430"/>
  <c r="P431"/>
  <c r="O432"/>
  <c r="P433"/>
  <c r="O434"/>
  <c r="P435"/>
  <c r="O436"/>
  <c r="P437"/>
  <c r="O438"/>
  <c r="P439"/>
  <c r="O440"/>
  <c r="P441"/>
  <c r="O442"/>
  <c r="P443"/>
  <c r="O444"/>
  <c r="P445"/>
  <c r="O446"/>
  <c r="P447"/>
  <c r="O448"/>
  <c r="P449"/>
  <c r="O450"/>
  <c r="P451"/>
  <c r="O452"/>
  <c r="P453"/>
  <c r="O454"/>
  <c r="P455"/>
  <c r="O456"/>
  <c r="P457"/>
  <c r="O458"/>
  <c r="P459"/>
  <c r="O460"/>
  <c r="P461"/>
  <c r="O462"/>
  <c r="P463"/>
  <c r="O464"/>
  <c r="P465"/>
  <c r="O466"/>
  <c r="P467"/>
  <c r="O468"/>
  <c r="P469"/>
  <c r="O470"/>
  <c r="P471"/>
  <c r="O472"/>
  <c r="P473"/>
  <c r="O474"/>
  <c r="P475"/>
  <c r="O476"/>
  <c r="P477"/>
  <c r="O478"/>
  <c r="O1247"/>
  <c r="O1245"/>
  <c r="O1243"/>
  <c r="O1241"/>
  <c r="O1239"/>
  <c r="O1237"/>
  <c r="O1235"/>
  <c r="O1233"/>
  <c r="O1231"/>
  <c r="O1229"/>
  <c r="O1227"/>
  <c r="O1225"/>
  <c r="O1223"/>
  <c r="O1221"/>
  <c r="O1219"/>
  <c r="O1217"/>
  <c r="O1215"/>
  <c r="O1213"/>
  <c r="O1211"/>
  <c r="O1209"/>
  <c r="O1207"/>
  <c r="O1205"/>
  <c r="O1203"/>
  <c r="O1201"/>
  <c r="O1199"/>
  <c r="O1197"/>
  <c r="O1195"/>
  <c r="O1193"/>
  <c r="O1191"/>
  <c r="O1189"/>
  <c r="O1187"/>
  <c r="O1185"/>
  <c r="O1183"/>
  <c r="O1181"/>
  <c r="O1179"/>
  <c r="O1177"/>
  <c r="O1175"/>
  <c r="O1173"/>
  <c r="O1171"/>
  <c r="O1169"/>
  <c r="O1167"/>
  <c r="O1165"/>
  <c r="O1163"/>
  <c r="O1161"/>
  <c r="O1159"/>
  <c r="O1157"/>
  <c r="O1155"/>
  <c r="O1153"/>
  <c r="O1151"/>
  <c r="O1149"/>
  <c r="O1147"/>
  <c r="O1145"/>
  <c r="O1143"/>
  <c r="O1141"/>
  <c r="O1139"/>
  <c r="O1137"/>
  <c r="O1135"/>
  <c r="O1133"/>
  <c r="O1131"/>
  <c r="O1129"/>
  <c r="O1127"/>
  <c r="O1125"/>
  <c r="O1123"/>
  <c r="O1121"/>
  <c r="O1248"/>
  <c r="O1246"/>
  <c r="O1244"/>
  <c r="O1242"/>
  <c r="O1240"/>
  <c r="O1238"/>
  <c r="O1236"/>
  <c r="O1234"/>
  <c r="O1232"/>
  <c r="O1230"/>
  <c r="O1228"/>
  <c r="O1226"/>
  <c r="O1224"/>
  <c r="O1222"/>
  <c r="O1220"/>
  <c r="O1218"/>
  <c r="O1216"/>
  <c r="O1214"/>
  <c r="O1212"/>
  <c r="O1210"/>
  <c r="O1208"/>
  <c r="O1206"/>
  <c r="O1204"/>
  <c r="O1202"/>
  <c r="O1200"/>
  <c r="O1198"/>
  <c r="O1196"/>
  <c r="O1194"/>
  <c r="O1192"/>
  <c r="O1190"/>
  <c r="O1188"/>
  <c r="O1186"/>
  <c r="O1184"/>
  <c r="O1182"/>
  <c r="O1180"/>
  <c r="O1178"/>
  <c r="O1176"/>
  <c r="O1174"/>
  <c r="O1172"/>
  <c r="O1170"/>
  <c r="O1168"/>
  <c r="O1166"/>
  <c r="O1164"/>
  <c r="O1162"/>
  <c r="O1160"/>
  <c r="O1158"/>
  <c r="O1156"/>
  <c r="O1154"/>
  <c r="O1152"/>
  <c r="O1150"/>
  <c r="O1148"/>
  <c r="O1146"/>
  <c r="O1144"/>
  <c r="O1142"/>
  <c r="O1140"/>
  <c r="O1138"/>
  <c r="O1136"/>
  <c r="O1134"/>
  <c r="O1132"/>
  <c r="O1130"/>
  <c r="O1128"/>
  <c r="O1126"/>
  <c r="O1124"/>
  <c r="O1122"/>
  <c r="O1120"/>
  <c r="O1118"/>
  <c r="O1116"/>
  <c r="O1114"/>
  <c r="O1112"/>
  <c r="O1110"/>
  <c r="O1108"/>
  <c r="O1106"/>
  <c r="O1104"/>
  <c r="O1102"/>
  <c r="O1100"/>
  <c r="O1098"/>
  <c r="O1096"/>
  <c r="O1094"/>
  <c r="O1092"/>
  <c r="O1090"/>
  <c r="O1088"/>
  <c r="O1086"/>
  <c r="O1084"/>
  <c r="O1082"/>
  <c r="O1080"/>
  <c r="O1078"/>
  <c r="O1076"/>
  <c r="O1074"/>
  <c r="O1072"/>
  <c r="O1070"/>
  <c r="O1068"/>
  <c r="O1066"/>
  <c r="O1064"/>
  <c r="O1062"/>
  <c r="O1060"/>
  <c r="O1058"/>
  <c r="O1056"/>
  <c r="O1054"/>
  <c r="O1052"/>
  <c r="O1050"/>
  <c r="O1048"/>
  <c r="O1046"/>
  <c r="O1044"/>
  <c r="O1042"/>
  <c r="O1040"/>
  <c r="O1038"/>
  <c r="O1036"/>
  <c r="O1034"/>
  <c r="O1032"/>
  <c r="O1030"/>
  <c r="O1028"/>
  <c r="O1026"/>
  <c r="O1024"/>
  <c r="O1022"/>
  <c r="O1020"/>
  <c r="O1018"/>
  <c r="O1016"/>
  <c r="O1014"/>
  <c r="O1012"/>
  <c r="O1010"/>
  <c r="O1008"/>
  <c r="O1006"/>
  <c r="O1004"/>
  <c r="O1002"/>
  <c r="O1000"/>
  <c r="O998"/>
  <c r="O996"/>
  <c r="O994"/>
  <c r="O1119"/>
  <c r="O1117"/>
  <c r="O1115"/>
  <c r="O1113"/>
  <c r="O1111"/>
  <c r="O1109"/>
  <c r="O1107"/>
  <c r="O1105"/>
  <c r="O1103"/>
  <c r="O1101"/>
  <c r="O1099"/>
  <c r="O1097"/>
  <c r="O1095"/>
  <c r="O1093"/>
  <c r="O1091"/>
  <c r="O1089"/>
  <c r="O1087"/>
  <c r="O1085"/>
  <c r="O1083"/>
  <c r="O1081"/>
  <c r="O1079"/>
  <c r="O1077"/>
  <c r="O1075"/>
  <c r="O1073"/>
  <c r="O1071"/>
  <c r="O1069"/>
  <c r="O1067"/>
  <c r="O1065"/>
  <c r="O1063"/>
  <c r="O1061"/>
  <c r="O1059"/>
  <c r="O1057"/>
  <c r="O1055"/>
  <c r="O1053"/>
  <c r="O1051"/>
  <c r="O1049"/>
  <c r="O1047"/>
  <c r="O1045"/>
  <c r="O1043"/>
  <c r="O1041"/>
  <c r="O1039"/>
  <c r="O1037"/>
  <c r="O1035"/>
  <c r="O1033"/>
  <c r="O1031"/>
  <c r="O1029"/>
  <c r="O1027"/>
  <c r="O1025"/>
  <c r="O1023"/>
  <c r="O1021"/>
  <c r="O1019"/>
  <c r="O1017"/>
  <c r="O1015"/>
  <c r="O1013"/>
  <c r="O1011"/>
  <c r="O1009"/>
  <c r="O1007"/>
  <c r="O1005"/>
  <c r="O1003"/>
  <c r="O1001"/>
  <c r="O999"/>
  <c r="O997"/>
  <c r="O995"/>
  <c r="O993"/>
  <c r="O992"/>
  <c r="O990"/>
  <c r="O988"/>
  <c r="O986"/>
  <c r="O984"/>
  <c r="O982"/>
  <c r="O980"/>
  <c r="O978"/>
  <c r="O976"/>
  <c r="O974"/>
  <c r="O972"/>
  <c r="O970"/>
  <c r="O968"/>
  <c r="O966"/>
  <c r="O964"/>
  <c r="O962"/>
  <c r="O960"/>
  <c r="O958"/>
  <c r="O956"/>
  <c r="O954"/>
  <c r="O952"/>
  <c r="O950"/>
  <c r="O948"/>
  <c r="O946"/>
  <c r="O944"/>
  <c r="O942"/>
  <c r="O940"/>
  <c r="O938"/>
  <c r="O936"/>
  <c r="O934"/>
  <c r="O932"/>
  <c r="O930"/>
  <c r="O928"/>
  <c r="O926"/>
  <c r="O924"/>
  <c r="O922"/>
  <c r="O920"/>
  <c r="O918"/>
  <c r="O916"/>
  <c r="O914"/>
  <c r="O912"/>
  <c r="O910"/>
  <c r="O908"/>
  <c r="O906"/>
  <c r="O904"/>
  <c r="O902"/>
  <c r="O900"/>
  <c r="O898"/>
  <c r="O896"/>
  <c r="O894"/>
  <c r="O892"/>
  <c r="O890"/>
  <c r="O888"/>
  <c r="O886"/>
  <c r="O884"/>
  <c r="O882"/>
  <c r="O880"/>
  <c r="O878"/>
  <c r="O876"/>
  <c r="O874"/>
  <c r="O872"/>
  <c r="O870"/>
  <c r="O868"/>
  <c r="O866"/>
  <c r="O864"/>
  <c r="O862"/>
  <c r="O860"/>
  <c r="O858"/>
  <c r="O856"/>
  <c r="O854"/>
  <c r="O852"/>
  <c r="O850"/>
  <c r="O848"/>
  <c r="O846"/>
  <c r="O844"/>
  <c r="O842"/>
  <c r="O840"/>
  <c r="O838"/>
  <c r="O836"/>
  <c r="O834"/>
  <c r="O832"/>
  <c r="O830"/>
  <c r="O828"/>
  <c r="O826"/>
  <c r="O824"/>
  <c r="O822"/>
  <c r="O820"/>
  <c r="O818"/>
  <c r="O816"/>
  <c r="O814"/>
  <c r="O812"/>
  <c r="O810"/>
  <c r="O808"/>
  <c r="O806"/>
  <c r="O804"/>
  <c r="O802"/>
  <c r="O800"/>
  <c r="O798"/>
  <c r="O796"/>
  <c r="O794"/>
  <c r="O792"/>
  <c r="O790"/>
  <c r="O788"/>
  <c r="O786"/>
  <c r="O784"/>
  <c r="O782"/>
  <c r="O780"/>
  <c r="O778"/>
  <c r="O776"/>
  <c r="O774"/>
  <c r="O772"/>
  <c r="O770"/>
  <c r="O768"/>
  <c r="O766"/>
  <c r="O764"/>
  <c r="O762"/>
  <c r="O760"/>
  <c r="O758"/>
  <c r="O756"/>
  <c r="O754"/>
  <c r="O752"/>
  <c r="O750"/>
  <c r="O748"/>
  <c r="O746"/>
  <c r="O744"/>
  <c r="O742"/>
  <c r="O740"/>
  <c r="O991"/>
  <c r="O989"/>
  <c r="O987"/>
  <c r="O985"/>
  <c r="O983"/>
  <c r="O981"/>
  <c r="O979"/>
  <c r="O977"/>
  <c r="O975"/>
  <c r="O973"/>
  <c r="O971"/>
  <c r="O969"/>
  <c r="O967"/>
  <c r="O965"/>
  <c r="O963"/>
  <c r="O961"/>
  <c r="O959"/>
  <c r="O957"/>
  <c r="O955"/>
  <c r="O953"/>
  <c r="O951"/>
  <c r="O949"/>
  <c r="O947"/>
  <c r="O945"/>
  <c r="O943"/>
  <c r="O941"/>
  <c r="O939"/>
  <c r="O937"/>
  <c r="O935"/>
  <c r="O933"/>
  <c r="O931"/>
  <c r="O929"/>
  <c r="O927"/>
  <c r="O925"/>
  <c r="O923"/>
  <c r="O921"/>
  <c r="O919"/>
  <c r="O917"/>
  <c r="O915"/>
  <c r="O913"/>
  <c r="O911"/>
  <c r="O909"/>
  <c r="O907"/>
  <c r="O905"/>
  <c r="O903"/>
  <c r="O901"/>
  <c r="O899"/>
  <c r="O897"/>
  <c r="O895"/>
  <c r="O893"/>
  <c r="O891"/>
  <c r="O889"/>
  <c r="O887"/>
  <c r="O885"/>
  <c r="O883"/>
  <c r="O881"/>
  <c r="O879"/>
  <c r="O877"/>
  <c r="O875"/>
  <c r="O873"/>
  <c r="O871"/>
  <c r="O869"/>
  <c r="O867"/>
  <c r="O865"/>
  <c r="O863"/>
  <c r="O861"/>
  <c r="O859"/>
  <c r="O857"/>
  <c r="O855"/>
  <c r="O853"/>
  <c r="O851"/>
  <c r="O849"/>
  <c r="O847"/>
  <c r="O845"/>
  <c r="O843"/>
  <c r="O841"/>
  <c r="O839"/>
  <c r="O837"/>
  <c r="O835"/>
  <c r="O833"/>
  <c r="O831"/>
  <c r="O829"/>
  <c r="O827"/>
  <c r="O825"/>
  <c r="O823"/>
  <c r="O821"/>
  <c r="O819"/>
  <c r="O817"/>
  <c r="O815"/>
  <c r="O813"/>
  <c r="O811"/>
  <c r="O809"/>
  <c r="O807"/>
  <c r="O805"/>
  <c r="O803"/>
  <c r="O801"/>
  <c r="O799"/>
  <c r="O797"/>
  <c r="O795"/>
  <c r="O793"/>
  <c r="O791"/>
  <c r="O789"/>
  <c r="O787"/>
  <c r="O785"/>
  <c r="O783"/>
  <c r="O781"/>
  <c r="O779"/>
  <c r="O777"/>
  <c r="O775"/>
  <c r="O773"/>
  <c r="O771"/>
  <c r="O769"/>
  <c r="O767"/>
  <c r="O765"/>
  <c r="O763"/>
  <c r="O761"/>
  <c r="O759"/>
  <c r="O757"/>
  <c r="O755"/>
  <c r="O753"/>
  <c r="O751"/>
  <c r="O749"/>
  <c r="O747"/>
  <c r="O745"/>
  <c r="O743"/>
  <c r="O741"/>
  <c r="O739"/>
  <c r="O737"/>
  <c r="O735"/>
  <c r="O733"/>
  <c r="O731"/>
  <c r="O729"/>
  <c r="O727"/>
  <c r="O725"/>
  <c r="O723"/>
  <c r="O721"/>
  <c r="O719"/>
  <c r="O717"/>
  <c r="O715"/>
  <c r="O713"/>
  <c r="O711"/>
  <c r="O709"/>
  <c r="O707"/>
  <c r="O705"/>
  <c r="O703"/>
  <c r="O701"/>
  <c r="O699"/>
  <c r="O697"/>
  <c r="O695"/>
  <c r="O693"/>
  <c r="O691"/>
  <c r="O689"/>
  <c r="O687"/>
  <c r="O685"/>
  <c r="O683"/>
  <c r="O681"/>
  <c r="O679"/>
  <c r="O677"/>
  <c r="O675"/>
  <c r="O673"/>
  <c r="O671"/>
  <c r="O669"/>
  <c r="O667"/>
  <c r="O665"/>
  <c r="O663"/>
  <c r="O661"/>
  <c r="O659"/>
  <c r="O657"/>
  <c r="O655"/>
  <c r="O653"/>
  <c r="O651"/>
  <c r="O649"/>
  <c r="O647"/>
  <c r="O645"/>
  <c r="O643"/>
  <c r="O641"/>
  <c r="O639"/>
  <c r="O637"/>
  <c r="O635"/>
  <c r="O633"/>
  <c r="O631"/>
  <c r="O629"/>
  <c r="O627"/>
  <c r="O625"/>
  <c r="O623"/>
  <c r="O621"/>
  <c r="O619"/>
  <c r="O617"/>
  <c r="O615"/>
  <c r="O613"/>
  <c r="O611"/>
  <c r="O609"/>
  <c r="O607"/>
  <c r="O605"/>
  <c r="O603"/>
  <c r="O601"/>
  <c r="O599"/>
  <c r="O597"/>
  <c r="O595"/>
  <c r="O593"/>
  <c r="O591"/>
  <c r="O589"/>
  <c r="O587"/>
  <c r="O585"/>
  <c r="O583"/>
  <c r="O581"/>
  <c r="O579"/>
  <c r="O577"/>
  <c r="O575"/>
  <c r="O573"/>
  <c r="O571"/>
  <c r="O569"/>
  <c r="O567"/>
  <c r="O565"/>
  <c r="O563"/>
  <c r="O561"/>
  <c r="O559"/>
  <c r="O557"/>
  <c r="O555"/>
  <c r="O553"/>
  <c r="O551"/>
  <c r="O549"/>
  <c r="O547"/>
  <c r="O545"/>
  <c r="O543"/>
  <c r="O541"/>
  <c r="O539"/>
  <c r="O537"/>
  <c r="O535"/>
  <c r="O533"/>
  <c r="O531"/>
  <c r="O529"/>
  <c r="O527"/>
  <c r="O525"/>
  <c r="O523"/>
  <c r="O521"/>
  <c r="O519"/>
  <c r="O517"/>
  <c r="O515"/>
  <c r="O513"/>
  <c r="O511"/>
  <c r="O509"/>
  <c r="O507"/>
  <c r="O505"/>
  <c r="O503"/>
  <c r="O501"/>
  <c r="O499"/>
  <c r="O497"/>
  <c r="O495"/>
  <c r="O493"/>
  <c r="O491"/>
  <c r="O489"/>
  <c r="O487"/>
  <c r="O485"/>
  <c r="O483"/>
  <c r="O481"/>
  <c r="O736"/>
  <c r="O734"/>
  <c r="O732"/>
  <c r="O730"/>
  <c r="O728"/>
  <c r="O726"/>
  <c r="O724"/>
  <c r="O722"/>
  <c r="O720"/>
  <c r="O718"/>
  <c r="O716"/>
  <c r="O714"/>
  <c r="O712"/>
  <c r="O710"/>
  <c r="O708"/>
  <c r="O706"/>
  <c r="O704"/>
  <c r="O702"/>
  <c r="O700"/>
  <c r="O698"/>
  <c r="O696"/>
  <c r="O694"/>
  <c r="O692"/>
  <c r="O690"/>
  <c r="O688"/>
  <c r="O686"/>
  <c r="O684"/>
  <c r="O682"/>
  <c r="O680"/>
  <c r="O678"/>
  <c r="O676"/>
  <c r="O674"/>
  <c r="O672"/>
  <c r="O670"/>
  <c r="O668"/>
  <c r="O666"/>
  <c r="O664"/>
  <c r="O662"/>
  <c r="O660"/>
  <c r="O658"/>
  <c r="O656"/>
  <c r="O654"/>
  <c r="O652"/>
  <c r="O650"/>
  <c r="O648"/>
  <c r="O646"/>
  <c r="O644"/>
  <c r="O642"/>
  <c r="O640"/>
  <c r="O638"/>
  <c r="O636"/>
  <c r="O634"/>
  <c r="O632"/>
  <c r="O630"/>
  <c r="O628"/>
  <c r="O626"/>
  <c r="O624"/>
  <c r="O622"/>
  <c r="O620"/>
  <c r="O618"/>
  <c r="O616"/>
  <c r="O614"/>
  <c r="O612"/>
  <c r="O610"/>
  <c r="O608"/>
  <c r="O606"/>
  <c r="O604"/>
  <c r="O602"/>
  <c r="O600"/>
  <c r="O598"/>
  <c r="O596"/>
  <c r="O594"/>
  <c r="O592"/>
  <c r="O590"/>
  <c r="O588"/>
  <c r="O586"/>
  <c r="O584"/>
  <c r="O582"/>
  <c r="O580"/>
  <c r="O578"/>
  <c r="O576"/>
  <c r="O574"/>
  <c r="O572"/>
  <c r="O570"/>
  <c r="O568"/>
  <c r="O566"/>
  <c r="O564"/>
  <c r="O562"/>
  <c r="O560"/>
  <c r="O558"/>
  <c r="O556"/>
  <c r="O554"/>
  <c r="O552"/>
  <c r="O550"/>
  <c r="O548"/>
  <c r="O546"/>
  <c r="O544"/>
  <c r="O542"/>
  <c r="O540"/>
  <c r="O538"/>
  <c r="O536"/>
  <c r="O534"/>
  <c r="O532"/>
  <c r="O530"/>
  <c r="O528"/>
  <c r="O526"/>
  <c r="O524"/>
  <c r="O522"/>
  <c r="O520"/>
  <c r="O518"/>
  <c r="O516"/>
  <c r="O514"/>
  <c r="O512"/>
  <c r="O510"/>
  <c r="O508"/>
  <c r="O506"/>
  <c r="O504"/>
  <c r="O502"/>
  <c r="O500"/>
  <c r="O498"/>
  <c r="O496"/>
  <c r="O494"/>
  <c r="O492"/>
  <c r="O490"/>
  <c r="O488"/>
  <c r="O486"/>
  <c r="O484"/>
  <c r="O482"/>
  <c r="P1248"/>
  <c r="P1246"/>
  <c r="P1244"/>
  <c r="P1242"/>
  <c r="P1240"/>
  <c r="P1238"/>
  <c r="P1236"/>
  <c r="P1234"/>
  <c r="P1232"/>
  <c r="P1230"/>
  <c r="P1228"/>
  <c r="P1226"/>
  <c r="P1224"/>
  <c r="P1222"/>
  <c r="P1220"/>
  <c r="P1218"/>
  <c r="P1216"/>
  <c r="P1214"/>
  <c r="P1212"/>
  <c r="P1210"/>
  <c r="P1208"/>
  <c r="P1206"/>
  <c r="P1204"/>
  <c r="P1202"/>
  <c r="P1200"/>
  <c r="P1198"/>
  <c r="P1196"/>
  <c r="P1194"/>
  <c r="P1192"/>
  <c r="P1190"/>
  <c r="P1188"/>
  <c r="P1186"/>
  <c r="P1184"/>
  <c r="P1182"/>
  <c r="P1180"/>
  <c r="P1178"/>
  <c r="P1176"/>
  <c r="P1174"/>
  <c r="P1172"/>
  <c r="P1170"/>
  <c r="P1168"/>
  <c r="P1166"/>
  <c r="P1164"/>
  <c r="P1162"/>
  <c r="P1160"/>
  <c r="P1158"/>
  <c r="P1156"/>
  <c r="P1154"/>
  <c r="P1152"/>
  <c r="P1150"/>
  <c r="P1148"/>
  <c r="P1146"/>
  <c r="P1144"/>
  <c r="P1142"/>
  <c r="P1140"/>
  <c r="P1138"/>
  <c r="P1136"/>
  <c r="P1134"/>
  <c r="P1132"/>
  <c r="P1130"/>
  <c r="P1128"/>
  <c r="P1126"/>
  <c r="P1124"/>
  <c r="P1122"/>
  <c r="P1247"/>
  <c r="P1245"/>
  <c r="P1243"/>
  <c r="P1241"/>
  <c r="P1239"/>
  <c r="P1237"/>
  <c r="P1235"/>
  <c r="P1233"/>
  <c r="P1231"/>
  <c r="P1229"/>
  <c r="P1227"/>
  <c r="P1225"/>
  <c r="P1223"/>
  <c r="P1221"/>
  <c r="P1219"/>
  <c r="P1217"/>
  <c r="P1215"/>
  <c r="P1213"/>
  <c r="P1211"/>
  <c r="P1209"/>
  <c r="P1207"/>
  <c r="P1205"/>
  <c r="P1203"/>
  <c r="P1201"/>
  <c r="P1199"/>
  <c r="P1197"/>
  <c r="P1195"/>
  <c r="P1193"/>
  <c r="P1191"/>
  <c r="P1189"/>
  <c r="P1187"/>
  <c r="P1185"/>
  <c r="P1183"/>
  <c r="P1181"/>
  <c r="P1179"/>
  <c r="P1177"/>
  <c r="P1175"/>
  <c r="P1173"/>
  <c r="P1171"/>
  <c r="P1169"/>
  <c r="P1167"/>
  <c r="P1165"/>
  <c r="P1163"/>
  <c r="P1161"/>
  <c r="P1159"/>
  <c r="P1157"/>
  <c r="P1155"/>
  <c r="P1153"/>
  <c r="P1151"/>
  <c r="P1149"/>
  <c r="P1147"/>
  <c r="P1145"/>
  <c r="P1143"/>
  <c r="P1141"/>
  <c r="P1139"/>
  <c r="P1137"/>
  <c r="P1135"/>
  <c r="P1133"/>
  <c r="P1131"/>
  <c r="P1129"/>
  <c r="P1127"/>
  <c r="P1125"/>
  <c r="P1123"/>
  <c r="P1121"/>
  <c r="P1119"/>
  <c r="P1117"/>
  <c r="P1115"/>
  <c r="P1113"/>
  <c r="P1111"/>
  <c r="P1109"/>
  <c r="P1107"/>
  <c r="P1105"/>
  <c r="P1103"/>
  <c r="P1101"/>
  <c r="P1099"/>
  <c r="P1097"/>
  <c r="P1095"/>
  <c r="P1093"/>
  <c r="P1091"/>
  <c r="P1089"/>
  <c r="P1087"/>
  <c r="P1085"/>
  <c r="P1083"/>
  <c r="P1081"/>
  <c r="P1079"/>
  <c r="P1077"/>
  <c r="P1075"/>
  <c r="P1073"/>
  <c r="P1071"/>
  <c r="P1069"/>
  <c r="P1067"/>
  <c r="P1065"/>
  <c r="P1063"/>
  <c r="P1061"/>
  <c r="P1059"/>
  <c r="P1057"/>
  <c r="P1055"/>
  <c r="P1053"/>
  <c r="P1051"/>
  <c r="P1049"/>
  <c r="P1047"/>
  <c r="P1045"/>
  <c r="P1043"/>
  <c r="P1041"/>
  <c r="P1039"/>
  <c r="P1037"/>
  <c r="P1035"/>
  <c r="P1033"/>
  <c r="P1031"/>
  <c r="P1029"/>
  <c r="P1027"/>
  <c r="P1025"/>
  <c r="P1023"/>
  <c r="P1021"/>
  <c r="P1019"/>
  <c r="P1017"/>
  <c r="P1015"/>
  <c r="P1013"/>
  <c r="P1011"/>
  <c r="P1009"/>
  <c r="P1007"/>
  <c r="P1005"/>
  <c r="P1003"/>
  <c r="P1001"/>
  <c r="P999"/>
  <c r="P997"/>
  <c r="P995"/>
  <c r="P1120"/>
  <c r="P1118"/>
  <c r="P1116"/>
  <c r="P1114"/>
  <c r="P1112"/>
  <c r="P1110"/>
  <c r="P1108"/>
  <c r="P1106"/>
  <c r="P1104"/>
  <c r="P1102"/>
  <c r="P1100"/>
  <c r="P1098"/>
  <c r="P1096"/>
  <c r="P1094"/>
  <c r="P1092"/>
  <c r="P1090"/>
  <c r="P1088"/>
  <c r="P1086"/>
  <c r="P1084"/>
  <c r="P1082"/>
  <c r="P1080"/>
  <c r="P1078"/>
  <c r="P1076"/>
  <c r="P1074"/>
  <c r="P1072"/>
  <c r="P1070"/>
  <c r="P1068"/>
  <c r="P1066"/>
  <c r="P1064"/>
  <c r="P1062"/>
  <c r="P1060"/>
  <c r="P1058"/>
  <c r="P1056"/>
  <c r="P1054"/>
  <c r="P1052"/>
  <c r="P1050"/>
  <c r="P1048"/>
  <c r="P1046"/>
  <c r="P1044"/>
  <c r="P1042"/>
  <c r="P1040"/>
  <c r="P1038"/>
  <c r="P1036"/>
  <c r="P1034"/>
  <c r="P1032"/>
  <c r="P1030"/>
  <c r="P1028"/>
  <c r="P1026"/>
  <c r="P1024"/>
  <c r="P1022"/>
  <c r="P1020"/>
  <c r="P1018"/>
  <c r="P1016"/>
  <c r="P1014"/>
  <c r="P1012"/>
  <c r="P1010"/>
  <c r="P1008"/>
  <c r="P1006"/>
  <c r="P1004"/>
  <c r="P1002"/>
  <c r="P1000"/>
  <c r="P998"/>
  <c r="P996"/>
  <c r="P994"/>
  <c r="P993"/>
  <c r="P991"/>
  <c r="P989"/>
  <c r="P987"/>
  <c r="P985"/>
  <c r="P983"/>
  <c r="P981"/>
  <c r="P979"/>
  <c r="P977"/>
  <c r="P975"/>
  <c r="P973"/>
  <c r="P971"/>
  <c r="P969"/>
  <c r="P967"/>
  <c r="P965"/>
  <c r="P963"/>
  <c r="P961"/>
  <c r="P959"/>
  <c r="P957"/>
  <c r="P955"/>
  <c r="P953"/>
  <c r="P951"/>
  <c r="P949"/>
  <c r="P947"/>
  <c r="P945"/>
  <c r="P943"/>
  <c r="P941"/>
  <c r="P939"/>
  <c r="P937"/>
  <c r="P935"/>
  <c r="P933"/>
  <c r="P931"/>
  <c r="P929"/>
  <c r="P927"/>
  <c r="P925"/>
  <c r="P923"/>
  <c r="P921"/>
  <c r="P919"/>
  <c r="P917"/>
  <c r="P915"/>
  <c r="P913"/>
  <c r="P911"/>
  <c r="P909"/>
  <c r="P907"/>
  <c r="P905"/>
  <c r="P903"/>
  <c r="P901"/>
  <c r="P899"/>
  <c r="P897"/>
  <c r="P895"/>
  <c r="P893"/>
  <c r="P891"/>
  <c r="P889"/>
  <c r="P887"/>
  <c r="P885"/>
  <c r="P883"/>
  <c r="P881"/>
  <c r="P879"/>
  <c r="P877"/>
  <c r="P875"/>
  <c r="P873"/>
  <c r="P871"/>
  <c r="P869"/>
  <c r="P867"/>
  <c r="P865"/>
  <c r="P863"/>
  <c r="P861"/>
  <c r="P859"/>
  <c r="P857"/>
  <c r="P855"/>
  <c r="P853"/>
  <c r="P851"/>
  <c r="P849"/>
  <c r="P847"/>
  <c r="P845"/>
  <c r="P843"/>
  <c r="P841"/>
  <c r="P839"/>
  <c r="P837"/>
  <c r="P835"/>
  <c r="P833"/>
  <c r="P831"/>
  <c r="P829"/>
  <c r="P827"/>
  <c r="P825"/>
  <c r="P823"/>
  <c r="P821"/>
  <c r="P819"/>
  <c r="P817"/>
  <c r="P815"/>
  <c r="P813"/>
  <c r="P811"/>
  <c r="P809"/>
  <c r="P807"/>
  <c r="P805"/>
  <c r="P803"/>
  <c r="P801"/>
  <c r="P799"/>
  <c r="P797"/>
  <c r="P795"/>
  <c r="P793"/>
  <c r="P791"/>
  <c r="P789"/>
  <c r="P787"/>
  <c r="P785"/>
  <c r="P783"/>
  <c r="P781"/>
  <c r="P779"/>
  <c r="P777"/>
  <c r="P775"/>
  <c r="P773"/>
  <c r="P771"/>
  <c r="P769"/>
  <c r="P767"/>
  <c r="P765"/>
  <c r="P763"/>
  <c r="P761"/>
  <c r="P759"/>
  <c r="P757"/>
  <c r="P755"/>
  <c r="P753"/>
  <c r="P751"/>
  <c r="P749"/>
  <c r="P747"/>
  <c r="P745"/>
  <c r="P743"/>
  <c r="P741"/>
  <c r="P739"/>
  <c r="P992"/>
  <c r="P990"/>
  <c r="P988"/>
  <c r="P986"/>
  <c r="P984"/>
  <c r="P982"/>
  <c r="P980"/>
  <c r="P978"/>
  <c r="P976"/>
  <c r="P974"/>
  <c r="P972"/>
  <c r="P970"/>
  <c r="P968"/>
  <c r="P966"/>
  <c r="P964"/>
  <c r="P962"/>
  <c r="P960"/>
  <c r="P958"/>
  <c r="P956"/>
  <c r="P954"/>
  <c r="P952"/>
  <c r="P950"/>
  <c r="P948"/>
  <c r="P946"/>
  <c r="P944"/>
  <c r="P942"/>
  <c r="P940"/>
  <c r="P938"/>
  <c r="P936"/>
  <c r="P934"/>
  <c r="P932"/>
  <c r="P930"/>
  <c r="P928"/>
  <c r="P926"/>
  <c r="P924"/>
  <c r="P922"/>
  <c r="P920"/>
  <c r="P918"/>
  <c r="P916"/>
  <c r="P914"/>
  <c r="P912"/>
  <c r="P910"/>
  <c r="P908"/>
  <c r="P906"/>
  <c r="P904"/>
  <c r="P902"/>
  <c r="P900"/>
  <c r="P898"/>
  <c r="P896"/>
  <c r="P894"/>
  <c r="P892"/>
  <c r="P890"/>
  <c r="P888"/>
  <c r="P886"/>
  <c r="P884"/>
  <c r="P882"/>
  <c r="P880"/>
  <c r="P878"/>
  <c r="P876"/>
  <c r="P874"/>
  <c r="P872"/>
  <c r="P870"/>
  <c r="P868"/>
  <c r="P866"/>
  <c r="P864"/>
  <c r="P862"/>
  <c r="P860"/>
  <c r="P858"/>
  <c r="P856"/>
  <c r="P854"/>
  <c r="P852"/>
  <c r="P850"/>
  <c r="P848"/>
  <c r="P846"/>
  <c r="P844"/>
  <c r="P842"/>
  <c r="P840"/>
  <c r="P838"/>
  <c r="P836"/>
  <c r="P834"/>
  <c r="P832"/>
  <c r="P830"/>
  <c r="P828"/>
  <c r="P826"/>
  <c r="P824"/>
  <c r="P822"/>
  <c r="P820"/>
  <c r="P818"/>
  <c r="P816"/>
  <c r="P814"/>
  <c r="P812"/>
  <c r="P810"/>
  <c r="P808"/>
  <c r="P806"/>
  <c r="P804"/>
  <c r="P802"/>
  <c r="P800"/>
  <c r="P798"/>
  <c r="P796"/>
  <c r="P794"/>
  <c r="P792"/>
  <c r="P790"/>
  <c r="P788"/>
  <c r="P786"/>
  <c r="P784"/>
  <c r="P782"/>
  <c r="P780"/>
  <c r="P778"/>
  <c r="P776"/>
  <c r="P774"/>
  <c r="P772"/>
  <c r="P770"/>
  <c r="P768"/>
  <c r="P766"/>
  <c r="P764"/>
  <c r="P762"/>
  <c r="P760"/>
  <c r="P758"/>
  <c r="P756"/>
  <c r="P754"/>
  <c r="P752"/>
  <c r="P750"/>
  <c r="P748"/>
  <c r="P746"/>
  <c r="P744"/>
  <c r="P742"/>
  <c r="P740"/>
  <c r="P738"/>
  <c r="P736"/>
  <c r="P734"/>
  <c r="P732"/>
  <c r="P730"/>
  <c r="P728"/>
  <c r="P726"/>
  <c r="P724"/>
  <c r="P722"/>
  <c r="P720"/>
  <c r="P718"/>
  <c r="P716"/>
  <c r="P714"/>
  <c r="P712"/>
  <c r="P710"/>
  <c r="P708"/>
  <c r="P706"/>
  <c r="P704"/>
  <c r="P702"/>
  <c r="P700"/>
  <c r="P698"/>
  <c r="P696"/>
  <c r="P694"/>
  <c r="P692"/>
  <c r="P690"/>
  <c r="P688"/>
  <c r="P686"/>
  <c r="P684"/>
  <c r="P682"/>
  <c r="P680"/>
  <c r="P678"/>
  <c r="P676"/>
  <c r="P674"/>
  <c r="P672"/>
  <c r="P670"/>
  <c r="P668"/>
  <c r="P666"/>
  <c r="P664"/>
  <c r="P662"/>
  <c r="P660"/>
  <c r="P658"/>
  <c r="P656"/>
  <c r="P654"/>
  <c r="P652"/>
  <c r="P650"/>
  <c r="P648"/>
  <c r="P646"/>
  <c r="P644"/>
  <c r="P642"/>
  <c r="P640"/>
  <c r="P638"/>
  <c r="P636"/>
  <c r="P634"/>
  <c r="P632"/>
  <c r="P630"/>
  <c r="P628"/>
  <c r="P626"/>
  <c r="P624"/>
  <c r="P622"/>
  <c r="P620"/>
  <c r="P618"/>
  <c r="P616"/>
  <c r="P614"/>
  <c r="P612"/>
  <c r="P610"/>
  <c r="P608"/>
  <c r="P606"/>
  <c r="P604"/>
  <c r="P602"/>
  <c r="P600"/>
  <c r="P598"/>
  <c r="P596"/>
  <c r="P594"/>
  <c r="P592"/>
  <c r="P590"/>
  <c r="P588"/>
  <c r="P586"/>
  <c r="P584"/>
  <c r="P582"/>
  <c r="P580"/>
  <c r="P578"/>
  <c r="P576"/>
  <c r="P574"/>
  <c r="P572"/>
  <c r="P570"/>
  <c r="P568"/>
  <c r="P566"/>
  <c r="P564"/>
  <c r="P562"/>
  <c r="P560"/>
  <c r="P558"/>
  <c r="P556"/>
  <c r="P554"/>
  <c r="P552"/>
  <c r="P550"/>
  <c r="P548"/>
  <c r="P546"/>
  <c r="P544"/>
  <c r="P542"/>
  <c r="P540"/>
  <c r="P538"/>
  <c r="P536"/>
  <c r="P534"/>
  <c r="P532"/>
  <c r="P530"/>
  <c r="P528"/>
  <c r="P526"/>
  <c r="P524"/>
  <c r="P522"/>
  <c r="P520"/>
  <c r="P518"/>
  <c r="P516"/>
  <c r="P514"/>
  <c r="P512"/>
  <c r="P510"/>
  <c r="P508"/>
  <c r="P506"/>
  <c r="P504"/>
  <c r="P502"/>
  <c r="P500"/>
  <c r="P498"/>
  <c r="P496"/>
  <c r="P494"/>
  <c r="P492"/>
  <c r="P490"/>
  <c r="P488"/>
  <c r="P486"/>
  <c r="P484"/>
  <c r="P482"/>
  <c r="P737"/>
  <c r="P735"/>
  <c r="P733"/>
  <c r="P731"/>
  <c r="P729"/>
  <c r="P727"/>
  <c r="P725"/>
  <c r="P723"/>
  <c r="P721"/>
  <c r="P719"/>
  <c r="P717"/>
  <c r="P715"/>
  <c r="P713"/>
  <c r="P711"/>
  <c r="P709"/>
  <c r="P707"/>
  <c r="P705"/>
  <c r="P703"/>
  <c r="P701"/>
  <c r="P699"/>
  <c r="P697"/>
  <c r="P695"/>
  <c r="P693"/>
  <c r="P691"/>
  <c r="P689"/>
  <c r="P687"/>
  <c r="P685"/>
  <c r="P683"/>
  <c r="P681"/>
  <c r="P679"/>
  <c r="P677"/>
  <c r="P675"/>
  <c r="P673"/>
  <c r="P671"/>
  <c r="P669"/>
  <c r="P667"/>
  <c r="P665"/>
  <c r="P663"/>
  <c r="P661"/>
  <c r="P659"/>
  <c r="P657"/>
  <c r="P655"/>
  <c r="P653"/>
  <c r="P651"/>
  <c r="P649"/>
  <c r="P647"/>
  <c r="P645"/>
  <c r="P643"/>
  <c r="P641"/>
  <c r="P639"/>
  <c r="P637"/>
  <c r="P635"/>
  <c r="P633"/>
  <c r="P631"/>
  <c r="P629"/>
  <c r="P627"/>
  <c r="P625"/>
  <c r="P623"/>
  <c r="P621"/>
  <c r="P619"/>
  <c r="P617"/>
  <c r="P615"/>
  <c r="P613"/>
  <c r="P611"/>
  <c r="P609"/>
  <c r="P607"/>
  <c r="P605"/>
  <c r="P603"/>
  <c r="P601"/>
  <c r="P599"/>
  <c r="P597"/>
  <c r="P595"/>
  <c r="P593"/>
  <c r="P591"/>
  <c r="P589"/>
  <c r="P587"/>
  <c r="P585"/>
  <c r="P583"/>
  <c r="P581"/>
  <c r="P579"/>
  <c r="P577"/>
  <c r="P575"/>
  <c r="P573"/>
  <c r="P571"/>
  <c r="P569"/>
  <c r="P567"/>
  <c r="P565"/>
  <c r="P563"/>
  <c r="P561"/>
  <c r="P559"/>
  <c r="P557"/>
  <c r="P555"/>
  <c r="P553"/>
  <c r="P551"/>
  <c r="P549"/>
  <c r="P547"/>
  <c r="P545"/>
  <c r="P543"/>
  <c r="P541"/>
  <c r="P539"/>
  <c r="P537"/>
  <c r="P535"/>
  <c r="P533"/>
  <c r="P531"/>
  <c r="P529"/>
  <c r="P527"/>
  <c r="P525"/>
  <c r="P523"/>
  <c r="P521"/>
  <c r="P519"/>
  <c r="P517"/>
  <c r="P515"/>
  <c r="P513"/>
  <c r="P511"/>
  <c r="P509"/>
  <c r="P507"/>
  <c r="P505"/>
  <c r="P503"/>
  <c r="P501"/>
  <c r="P499"/>
  <c r="P497"/>
  <c r="P495"/>
  <c r="P493"/>
  <c r="P491"/>
  <c r="P489"/>
  <c r="P487"/>
  <c r="P485"/>
  <c r="P483"/>
  <c r="P481"/>
  <c r="E6"/>
  <c r="E7" s="1"/>
  <c r="E8" s="1"/>
  <c r="E9" s="1"/>
  <c r="E10" s="1"/>
  <c r="E11" s="1"/>
  <c r="E12" s="1"/>
  <c r="E13" s="1"/>
  <c r="E14" s="1"/>
  <c r="E15" s="1"/>
  <c r="E16" s="1"/>
  <c r="E17" s="1"/>
  <c r="E18" s="1"/>
  <c r="E19" s="1"/>
  <c r="E20" s="1"/>
  <c r="E21" s="1"/>
  <c r="E22" s="1"/>
  <c r="E23" s="1"/>
  <c r="E24" s="1"/>
  <c r="E25" s="1"/>
  <c r="E26" s="1"/>
  <c r="E27" s="1"/>
  <c r="E28" s="1"/>
  <c r="E29" s="1"/>
  <c r="E30" s="1"/>
  <c r="E31" s="1"/>
  <c r="E32" s="1"/>
  <c r="E33" s="1"/>
  <c r="E34" s="1"/>
  <c r="E35" s="1"/>
  <c r="E36" s="1"/>
  <c r="E37" s="1"/>
  <c r="E38" s="1"/>
  <c r="E39" s="1"/>
  <c r="E40" s="1"/>
  <c r="E41" s="1"/>
  <c r="E42" s="1"/>
  <c r="E43" s="1"/>
  <c r="E44" s="1"/>
  <c r="E45" s="1"/>
  <c r="E46" s="1"/>
  <c r="E47" s="1"/>
  <c r="E48" s="1"/>
  <c r="E49" s="1"/>
  <c r="E50" s="1"/>
  <c r="E51" s="1"/>
  <c r="E52" s="1"/>
  <c r="E53" s="1"/>
  <c r="E54" s="1"/>
  <c r="E55" s="1"/>
  <c r="E56" s="1"/>
  <c r="E57" s="1"/>
  <c r="E58" s="1"/>
  <c r="E59" s="1"/>
  <c r="E60" s="1"/>
  <c r="E61" s="1"/>
  <c r="E62" s="1"/>
  <c r="E63" s="1"/>
  <c r="E64" s="1"/>
  <c r="E65" s="1"/>
  <c r="E66" s="1"/>
  <c r="E67" s="1"/>
  <c r="E68" s="1"/>
  <c r="E69" s="1"/>
  <c r="E70" s="1"/>
  <c r="E71" s="1"/>
  <c r="E72" s="1"/>
  <c r="E73" s="1"/>
  <c r="E74" s="1"/>
  <c r="E75" s="1"/>
  <c r="E76" s="1"/>
  <c r="E77" s="1"/>
  <c r="E78" s="1"/>
  <c r="E79" s="1"/>
  <c r="E80" s="1"/>
  <c r="E81" s="1"/>
  <c r="E82" s="1"/>
  <c r="E83" s="1"/>
  <c r="E84" s="1"/>
  <c r="E85" s="1"/>
  <c r="E86" s="1"/>
  <c r="E87" s="1"/>
  <c r="E88" s="1"/>
  <c r="E89" s="1"/>
  <c r="E90" s="1"/>
  <c r="E91" s="1"/>
  <c r="E92" s="1"/>
  <c r="E93" s="1"/>
  <c r="E94" s="1"/>
  <c r="E95" s="1"/>
  <c r="E96" s="1"/>
  <c r="E97" s="1"/>
  <c r="E98" s="1"/>
  <c r="E99" s="1"/>
  <c r="E100" s="1"/>
  <c r="E101" s="1"/>
  <c r="E102" s="1"/>
  <c r="E103" s="1"/>
  <c r="E104" s="1"/>
  <c r="E105" s="1"/>
  <c r="E106" s="1"/>
  <c r="E107" s="1"/>
  <c r="E108" s="1"/>
  <c r="E109" s="1"/>
  <c r="E110" s="1"/>
  <c r="E111" s="1"/>
  <c r="E112" s="1"/>
  <c r="E113" s="1"/>
  <c r="E114" s="1"/>
  <c r="E115" s="1"/>
  <c r="E116" s="1"/>
  <c r="E117" s="1"/>
  <c r="E118" s="1"/>
  <c r="E119" s="1"/>
  <c r="E120" s="1"/>
  <c r="E121" s="1"/>
  <c r="E122" s="1"/>
  <c r="E123" s="1"/>
  <c r="E124" s="1"/>
  <c r="E125" s="1"/>
  <c r="E126" s="1"/>
  <c r="E127" s="1"/>
  <c r="E128" s="1"/>
  <c r="E129" s="1"/>
  <c r="E130" s="1"/>
  <c r="E131" s="1"/>
  <c r="E132" s="1"/>
  <c r="E133" s="1"/>
  <c r="E134" s="1"/>
  <c r="E135" s="1"/>
  <c r="E136" s="1"/>
  <c r="E137" s="1"/>
  <c r="E138" s="1"/>
  <c r="E139" s="1"/>
  <c r="E140" s="1"/>
  <c r="E141" s="1"/>
  <c r="E142" s="1"/>
  <c r="E143" s="1"/>
  <c r="E144" s="1"/>
  <c r="E145" s="1"/>
  <c r="E146" s="1"/>
  <c r="E147" s="1"/>
  <c r="E148" s="1"/>
  <c r="E149" s="1"/>
  <c r="E150" s="1"/>
  <c r="E151" s="1"/>
  <c r="E152" s="1"/>
  <c r="E153" s="1"/>
  <c r="E154" s="1"/>
  <c r="E155" s="1"/>
  <c r="E156" s="1"/>
  <c r="E157" s="1"/>
  <c r="E158" s="1"/>
  <c r="E159" s="1"/>
  <c r="E160" s="1"/>
  <c r="E161" s="1"/>
  <c r="E162" s="1"/>
  <c r="E163" s="1"/>
  <c r="E164" s="1"/>
  <c r="E165" s="1"/>
  <c r="E166" s="1"/>
  <c r="E167" s="1"/>
  <c r="E168" s="1"/>
  <c r="E169" s="1"/>
  <c r="E170" s="1"/>
  <c r="E171" s="1"/>
  <c r="E172" s="1"/>
  <c r="E173" s="1"/>
  <c r="E174" s="1"/>
  <c r="E175" s="1"/>
  <c r="E176" s="1"/>
  <c r="E177" s="1"/>
  <c r="E178" s="1"/>
  <c r="E179" s="1"/>
  <c r="E180" s="1"/>
  <c r="E181" s="1"/>
  <c r="E182" s="1"/>
  <c r="E183" s="1"/>
  <c r="E184" s="1"/>
  <c r="E185" s="1"/>
  <c r="E186" s="1"/>
  <c r="E187" s="1"/>
  <c r="E188" s="1"/>
  <c r="E189" s="1"/>
  <c r="E190" s="1"/>
  <c r="E191" s="1"/>
  <c r="E192" s="1"/>
  <c r="E193" s="1"/>
  <c r="E194" s="1"/>
  <c r="E195" s="1"/>
  <c r="E196" s="1"/>
  <c r="E197" s="1"/>
  <c r="E198" s="1"/>
  <c r="E199" s="1"/>
  <c r="E200" s="1"/>
  <c r="E201" s="1"/>
  <c r="E202" s="1"/>
  <c r="E203" s="1"/>
  <c r="E204" s="1"/>
  <c r="E205" s="1"/>
  <c r="E206" s="1"/>
  <c r="E207" s="1"/>
  <c r="E208" s="1"/>
  <c r="E209" s="1"/>
  <c r="E210" s="1"/>
  <c r="E211" s="1"/>
  <c r="E212" s="1"/>
  <c r="E213" s="1"/>
  <c r="E214" s="1"/>
  <c r="E215" s="1"/>
  <c r="E216" s="1"/>
  <c r="E217" s="1"/>
  <c r="E218" s="1"/>
  <c r="E219" s="1"/>
  <c r="E220" s="1"/>
  <c r="E221" s="1"/>
  <c r="E222" s="1"/>
  <c r="E223" s="1"/>
  <c r="E224" s="1"/>
  <c r="E225" s="1"/>
  <c r="E226" s="1"/>
  <c r="E227" s="1"/>
  <c r="E228" s="1"/>
  <c r="E229" s="1"/>
  <c r="E230" s="1"/>
  <c r="E231" s="1"/>
  <c r="E232" s="1"/>
  <c r="E233" s="1"/>
  <c r="E234" s="1"/>
  <c r="E235" s="1"/>
  <c r="E236" s="1"/>
  <c r="E237" s="1"/>
  <c r="E238" s="1"/>
  <c r="E239" s="1"/>
  <c r="E240" s="1"/>
  <c r="E241" s="1"/>
  <c r="E242" s="1"/>
  <c r="E243" s="1"/>
  <c r="E244" s="1"/>
  <c r="E245" s="1"/>
  <c r="E246" s="1"/>
  <c r="E247" s="1"/>
  <c r="E248" s="1"/>
  <c r="E249" s="1"/>
  <c r="E250" s="1"/>
  <c r="E251" s="1"/>
  <c r="E252" s="1"/>
  <c r="E253" s="1"/>
  <c r="E254" s="1"/>
  <c r="E255" s="1"/>
  <c r="E256" s="1"/>
  <c r="E257" s="1"/>
  <c r="E258" s="1"/>
  <c r="E259" s="1"/>
  <c r="E260" s="1"/>
  <c r="E261" s="1"/>
  <c r="E262" s="1"/>
  <c r="E263" s="1"/>
  <c r="E264" s="1"/>
  <c r="E265" s="1"/>
  <c r="E266" s="1"/>
  <c r="E267" s="1"/>
  <c r="E268" s="1"/>
  <c r="E269" s="1"/>
  <c r="E270" s="1"/>
  <c r="E271" s="1"/>
  <c r="E272" s="1"/>
  <c r="E273" s="1"/>
  <c r="E274" s="1"/>
  <c r="E275" s="1"/>
  <c r="E276" s="1"/>
  <c r="E277" s="1"/>
  <c r="E278" s="1"/>
  <c r="E279" s="1"/>
  <c r="E280" s="1"/>
  <c r="E281" s="1"/>
  <c r="E282" s="1"/>
  <c r="E283" s="1"/>
  <c r="E284" s="1"/>
  <c r="E285" s="1"/>
  <c r="E286" s="1"/>
  <c r="E287" s="1"/>
  <c r="E288" s="1"/>
  <c r="E289" s="1"/>
  <c r="E290" s="1"/>
  <c r="E291" s="1"/>
  <c r="E292" s="1"/>
  <c r="E293" s="1"/>
  <c r="E294" s="1"/>
  <c r="E295" s="1"/>
  <c r="E296" s="1"/>
  <c r="E297" s="1"/>
  <c r="E298" s="1"/>
  <c r="E299" s="1"/>
  <c r="E300" s="1"/>
  <c r="E301" s="1"/>
  <c r="E302" s="1"/>
  <c r="E303" s="1"/>
  <c r="E304" s="1"/>
  <c r="E305" s="1"/>
  <c r="E306" s="1"/>
  <c r="E307" s="1"/>
  <c r="E308" s="1"/>
  <c r="E309" s="1"/>
  <c r="E310" s="1"/>
  <c r="E311" s="1"/>
  <c r="E312" s="1"/>
  <c r="E313" s="1"/>
  <c r="E314" s="1"/>
  <c r="E315" s="1"/>
  <c r="E316" s="1"/>
  <c r="E317" s="1"/>
  <c r="E318" s="1"/>
  <c r="E319" s="1"/>
  <c r="E320" s="1"/>
  <c r="E321" s="1"/>
  <c r="E322" s="1"/>
  <c r="E323" s="1"/>
  <c r="E324" s="1"/>
  <c r="E325" s="1"/>
  <c r="E326" s="1"/>
  <c r="E327" s="1"/>
  <c r="E328" s="1"/>
  <c r="E329" s="1"/>
  <c r="E330" s="1"/>
  <c r="E331" s="1"/>
  <c r="E332" s="1"/>
  <c r="E333" s="1"/>
  <c r="E334" s="1"/>
  <c r="E335" s="1"/>
  <c r="E336" s="1"/>
  <c r="E337" s="1"/>
  <c r="E338" s="1"/>
  <c r="E339" s="1"/>
  <c r="E340" s="1"/>
  <c r="E341" s="1"/>
  <c r="E342" s="1"/>
  <c r="E343" s="1"/>
  <c r="E344" s="1"/>
  <c r="E345" s="1"/>
  <c r="E346" s="1"/>
  <c r="E347" s="1"/>
  <c r="E348" s="1"/>
  <c r="E349" s="1"/>
  <c r="E350" s="1"/>
  <c r="E351" s="1"/>
  <c r="E352" s="1"/>
  <c r="E353" s="1"/>
  <c r="E354" s="1"/>
  <c r="E355" s="1"/>
  <c r="E356" s="1"/>
  <c r="E357" s="1"/>
  <c r="E358" s="1"/>
  <c r="E359" s="1"/>
  <c r="E360" s="1"/>
  <c r="E361" s="1"/>
  <c r="E362" s="1"/>
  <c r="E363" s="1"/>
  <c r="E364" s="1"/>
  <c r="E365" s="1"/>
  <c r="E366" s="1"/>
  <c r="E367" s="1"/>
  <c r="E368" s="1"/>
  <c r="E369" s="1"/>
  <c r="E370" s="1"/>
  <c r="E371" s="1"/>
  <c r="E372" s="1"/>
  <c r="E373" s="1"/>
  <c r="E374" s="1"/>
  <c r="E375" s="1"/>
  <c r="E376" s="1"/>
  <c r="E377" s="1"/>
  <c r="E378" s="1"/>
  <c r="E379" s="1"/>
  <c r="E380" s="1"/>
  <c r="E381" s="1"/>
  <c r="E382" s="1"/>
  <c r="E383" s="1"/>
  <c r="E384" s="1"/>
  <c r="E385" s="1"/>
  <c r="E386" s="1"/>
  <c r="E387" s="1"/>
  <c r="E388" s="1"/>
  <c r="E389" s="1"/>
  <c r="E390" s="1"/>
  <c r="E391" s="1"/>
  <c r="E392" s="1"/>
  <c r="E393" s="1"/>
  <c r="E394" s="1"/>
  <c r="E395" s="1"/>
  <c r="E396" s="1"/>
  <c r="E397" s="1"/>
  <c r="E398" s="1"/>
  <c r="E399" s="1"/>
  <c r="E400" s="1"/>
  <c r="E401" s="1"/>
  <c r="E402" s="1"/>
  <c r="E403" s="1"/>
  <c r="E404" s="1"/>
  <c r="E405" s="1"/>
  <c r="E406" s="1"/>
  <c r="E407" s="1"/>
  <c r="E408" s="1"/>
  <c r="E409" s="1"/>
  <c r="E410" s="1"/>
  <c r="E411" s="1"/>
  <c r="E412" s="1"/>
  <c r="E413" s="1"/>
  <c r="E414" s="1"/>
  <c r="E415" s="1"/>
  <c r="E416" s="1"/>
  <c r="E417" s="1"/>
  <c r="E418" s="1"/>
  <c r="E419" s="1"/>
  <c r="E420" s="1"/>
  <c r="E421" s="1"/>
  <c r="E422" s="1"/>
  <c r="E423" s="1"/>
  <c r="E424" s="1"/>
  <c r="E425" s="1"/>
  <c r="E426" s="1"/>
  <c r="E427" s="1"/>
  <c r="E428" s="1"/>
  <c r="E429" s="1"/>
  <c r="E430" s="1"/>
  <c r="E431" s="1"/>
  <c r="E432" s="1"/>
  <c r="E433" s="1"/>
  <c r="E434" s="1"/>
  <c r="E435" s="1"/>
  <c r="E436" s="1"/>
  <c r="E437" s="1"/>
  <c r="E438" s="1"/>
  <c r="E439" s="1"/>
  <c r="E440" s="1"/>
  <c r="E441" s="1"/>
  <c r="E442" s="1"/>
  <c r="E443" s="1"/>
  <c r="E444" s="1"/>
  <c r="E445" s="1"/>
  <c r="E446" s="1"/>
  <c r="E447" s="1"/>
  <c r="E448" s="1"/>
  <c r="E449" s="1"/>
  <c r="E450" s="1"/>
  <c r="E451" s="1"/>
  <c r="E452" s="1"/>
  <c r="E453" s="1"/>
  <c r="E454" s="1"/>
  <c r="E455" s="1"/>
  <c r="E456" s="1"/>
  <c r="E457" s="1"/>
  <c r="E458" s="1"/>
  <c r="E459" s="1"/>
  <c r="E460" s="1"/>
  <c r="E461" s="1"/>
  <c r="E462" s="1"/>
  <c r="E463" s="1"/>
  <c r="E464" s="1"/>
  <c r="E465" s="1"/>
  <c r="E466" s="1"/>
  <c r="E467" s="1"/>
  <c r="E468" s="1"/>
  <c r="E469" s="1"/>
  <c r="E470" s="1"/>
  <c r="E471" s="1"/>
  <c r="E472" s="1"/>
  <c r="E473" s="1"/>
  <c r="E474" s="1"/>
  <c r="E475" s="1"/>
  <c r="E476" s="1"/>
  <c r="E477" s="1"/>
  <c r="E478" s="1"/>
  <c r="E479" s="1"/>
  <c r="E480" s="1"/>
  <c r="E481" s="1"/>
  <c r="E482" s="1"/>
  <c r="E483" s="1"/>
  <c r="E484" s="1"/>
  <c r="E485" s="1"/>
  <c r="E486" s="1"/>
  <c r="E487" s="1"/>
  <c r="E488" s="1"/>
  <c r="E489" s="1"/>
  <c r="E490" s="1"/>
  <c r="E491" s="1"/>
  <c r="E492" s="1"/>
  <c r="E493" s="1"/>
  <c r="E494" s="1"/>
  <c r="E495" s="1"/>
  <c r="E496" s="1"/>
  <c r="E497" s="1"/>
  <c r="E498" s="1"/>
  <c r="E499" s="1"/>
  <c r="E500" s="1"/>
  <c r="E501" s="1"/>
  <c r="E502" s="1"/>
  <c r="E503" s="1"/>
  <c r="E504" s="1"/>
  <c r="E505" s="1"/>
  <c r="E506" s="1"/>
  <c r="E507" s="1"/>
  <c r="E508" s="1"/>
  <c r="E509" s="1"/>
  <c r="E510" s="1"/>
  <c r="E511" s="1"/>
  <c r="E512" s="1"/>
  <c r="E513" s="1"/>
  <c r="E514" s="1"/>
  <c r="E515" s="1"/>
  <c r="E516" s="1"/>
  <c r="E517" s="1"/>
  <c r="E518" s="1"/>
  <c r="E519" s="1"/>
  <c r="E520" s="1"/>
  <c r="E521" s="1"/>
  <c r="E522" s="1"/>
  <c r="E523" s="1"/>
  <c r="E524" s="1"/>
  <c r="E525" s="1"/>
  <c r="E526" s="1"/>
  <c r="E527" s="1"/>
  <c r="E528" s="1"/>
  <c r="E529" s="1"/>
  <c r="E530" s="1"/>
  <c r="E531" s="1"/>
  <c r="E532" s="1"/>
  <c r="E533" s="1"/>
  <c r="E534" s="1"/>
  <c r="E535" s="1"/>
  <c r="E536" s="1"/>
  <c r="E537" s="1"/>
  <c r="E538" s="1"/>
  <c r="E539" s="1"/>
  <c r="E540" s="1"/>
  <c r="E541" s="1"/>
  <c r="E542" s="1"/>
  <c r="E543" s="1"/>
  <c r="E544" s="1"/>
  <c r="E545" s="1"/>
  <c r="E546" s="1"/>
  <c r="E547" s="1"/>
  <c r="E548" s="1"/>
  <c r="E549" s="1"/>
  <c r="E550" s="1"/>
  <c r="E551" s="1"/>
  <c r="E552" s="1"/>
  <c r="E553" s="1"/>
  <c r="E554" s="1"/>
  <c r="E555" s="1"/>
  <c r="E556" s="1"/>
  <c r="E557" s="1"/>
  <c r="E558" s="1"/>
  <c r="E559" s="1"/>
  <c r="E560" s="1"/>
  <c r="E561" s="1"/>
  <c r="E562" s="1"/>
  <c r="E563" s="1"/>
  <c r="E564" s="1"/>
  <c r="E565" s="1"/>
  <c r="E566" s="1"/>
  <c r="E567" s="1"/>
  <c r="E568" s="1"/>
  <c r="E569" s="1"/>
  <c r="E570" s="1"/>
  <c r="E571" s="1"/>
  <c r="E572" s="1"/>
  <c r="E573" s="1"/>
  <c r="E574" s="1"/>
  <c r="E575" s="1"/>
  <c r="E576" s="1"/>
  <c r="E577" s="1"/>
  <c r="E578" s="1"/>
  <c r="E579" s="1"/>
  <c r="E580" s="1"/>
  <c r="E581" s="1"/>
  <c r="E582" s="1"/>
  <c r="E583" s="1"/>
  <c r="E584" s="1"/>
  <c r="E585" s="1"/>
  <c r="E586" s="1"/>
  <c r="E587" s="1"/>
  <c r="E588" s="1"/>
  <c r="E589" s="1"/>
  <c r="E590" s="1"/>
  <c r="E591" s="1"/>
  <c r="E592" s="1"/>
  <c r="E593" s="1"/>
  <c r="E594" s="1"/>
  <c r="E595" s="1"/>
  <c r="E596" s="1"/>
  <c r="E597" s="1"/>
  <c r="E598" s="1"/>
  <c r="E599" s="1"/>
  <c r="E600" s="1"/>
  <c r="E601" s="1"/>
  <c r="E602" s="1"/>
  <c r="E603" s="1"/>
  <c r="E604" s="1"/>
  <c r="E605" s="1"/>
  <c r="E606" s="1"/>
  <c r="E607" s="1"/>
  <c r="E608" s="1"/>
  <c r="E609" s="1"/>
  <c r="E610" s="1"/>
  <c r="E611" s="1"/>
  <c r="E612" s="1"/>
  <c r="E613" s="1"/>
  <c r="E614" s="1"/>
  <c r="E615" s="1"/>
  <c r="E616" s="1"/>
  <c r="E617" s="1"/>
  <c r="E618" s="1"/>
  <c r="E619" s="1"/>
  <c r="E620" s="1"/>
  <c r="E621" s="1"/>
  <c r="E622" s="1"/>
  <c r="E623" s="1"/>
  <c r="E624" s="1"/>
  <c r="E625" s="1"/>
  <c r="E626" s="1"/>
  <c r="E627" s="1"/>
  <c r="E628" s="1"/>
  <c r="E629" s="1"/>
  <c r="E630" s="1"/>
  <c r="E631" s="1"/>
  <c r="E632" s="1"/>
  <c r="E633" s="1"/>
  <c r="E634" s="1"/>
  <c r="E635" s="1"/>
  <c r="E636" s="1"/>
  <c r="E637" s="1"/>
  <c r="E638" s="1"/>
  <c r="E639" s="1"/>
  <c r="E640" s="1"/>
  <c r="E641" s="1"/>
  <c r="E642" s="1"/>
  <c r="E643" s="1"/>
  <c r="E644" s="1"/>
  <c r="E645" s="1"/>
  <c r="E646" s="1"/>
  <c r="E647" s="1"/>
  <c r="E648" s="1"/>
  <c r="E649" s="1"/>
  <c r="E650" s="1"/>
  <c r="E651" s="1"/>
  <c r="E652" s="1"/>
  <c r="E653" s="1"/>
  <c r="E654" s="1"/>
  <c r="E655" s="1"/>
  <c r="E656" s="1"/>
  <c r="E657" s="1"/>
  <c r="E658" s="1"/>
  <c r="E659" s="1"/>
  <c r="E660" s="1"/>
  <c r="E661" s="1"/>
  <c r="E662" s="1"/>
  <c r="E663" s="1"/>
  <c r="E664" s="1"/>
  <c r="E665" s="1"/>
  <c r="E666" s="1"/>
  <c r="E667" s="1"/>
  <c r="E668" s="1"/>
  <c r="E669" s="1"/>
  <c r="E670" s="1"/>
  <c r="E671" s="1"/>
  <c r="E672" s="1"/>
  <c r="E673" s="1"/>
  <c r="E674" s="1"/>
  <c r="E675" s="1"/>
  <c r="E676" s="1"/>
  <c r="E677" s="1"/>
  <c r="E678" s="1"/>
  <c r="E679" s="1"/>
  <c r="E680" s="1"/>
  <c r="E681" s="1"/>
  <c r="E682" s="1"/>
  <c r="E683" s="1"/>
  <c r="E684" s="1"/>
  <c r="E685" s="1"/>
  <c r="E686" s="1"/>
  <c r="E687" s="1"/>
  <c r="E688" s="1"/>
  <c r="E689" s="1"/>
  <c r="E690" s="1"/>
  <c r="E691" s="1"/>
  <c r="E692" s="1"/>
  <c r="E693" s="1"/>
  <c r="E694" s="1"/>
  <c r="E695" s="1"/>
  <c r="E696" s="1"/>
  <c r="E697" s="1"/>
  <c r="E698" s="1"/>
  <c r="E699" s="1"/>
  <c r="E700" s="1"/>
  <c r="E701" s="1"/>
  <c r="E702" s="1"/>
  <c r="E703" s="1"/>
  <c r="E704" s="1"/>
  <c r="E705" s="1"/>
  <c r="E706" s="1"/>
  <c r="E707" s="1"/>
  <c r="E708" s="1"/>
  <c r="E709" s="1"/>
  <c r="E710" s="1"/>
  <c r="E711" s="1"/>
  <c r="E712" s="1"/>
  <c r="E713" s="1"/>
  <c r="E714" s="1"/>
  <c r="E715" s="1"/>
  <c r="E716" s="1"/>
  <c r="E717" s="1"/>
  <c r="E718" s="1"/>
  <c r="E719" s="1"/>
  <c r="E720" s="1"/>
  <c r="E721" s="1"/>
  <c r="E722" s="1"/>
  <c r="E723" s="1"/>
  <c r="E724" s="1"/>
  <c r="E725" s="1"/>
  <c r="E726" s="1"/>
  <c r="E727" s="1"/>
  <c r="E728" s="1"/>
  <c r="E729" s="1"/>
  <c r="E730" s="1"/>
  <c r="E731" s="1"/>
  <c r="E732" s="1"/>
  <c r="E733" s="1"/>
  <c r="E734" s="1"/>
  <c r="E735" s="1"/>
  <c r="E736" s="1"/>
  <c r="E737" s="1"/>
  <c r="E738" s="1"/>
  <c r="E739" s="1"/>
  <c r="E740" s="1"/>
  <c r="E741" s="1"/>
  <c r="E742" s="1"/>
  <c r="E743" s="1"/>
  <c r="E744" s="1"/>
  <c r="E745" s="1"/>
  <c r="E746" s="1"/>
  <c r="E747" s="1"/>
  <c r="E748" s="1"/>
  <c r="E749" s="1"/>
  <c r="E750" s="1"/>
  <c r="E751" s="1"/>
  <c r="E752" s="1"/>
  <c r="E753" s="1"/>
  <c r="E754" s="1"/>
  <c r="E755" s="1"/>
  <c r="E756" s="1"/>
  <c r="E757" s="1"/>
  <c r="E758" s="1"/>
  <c r="E759" s="1"/>
  <c r="E760" s="1"/>
  <c r="E761" s="1"/>
  <c r="E762" s="1"/>
  <c r="E763" s="1"/>
  <c r="E764" s="1"/>
  <c r="E765" s="1"/>
  <c r="E766" s="1"/>
  <c r="E767" s="1"/>
  <c r="E768" s="1"/>
  <c r="E769" s="1"/>
  <c r="E770" s="1"/>
  <c r="E771" s="1"/>
  <c r="E772" s="1"/>
  <c r="E773" s="1"/>
  <c r="E774" s="1"/>
  <c r="E775" s="1"/>
  <c r="E776" s="1"/>
  <c r="E777" s="1"/>
  <c r="E778" s="1"/>
  <c r="E779" s="1"/>
  <c r="E780" s="1"/>
  <c r="E781" s="1"/>
  <c r="E782" s="1"/>
  <c r="E783" s="1"/>
  <c r="E784" s="1"/>
  <c r="E785" s="1"/>
  <c r="E786" s="1"/>
  <c r="E787" s="1"/>
  <c r="E788" s="1"/>
  <c r="E789" s="1"/>
  <c r="E790" s="1"/>
  <c r="E791" s="1"/>
  <c r="E792" s="1"/>
  <c r="E793" s="1"/>
  <c r="E794" s="1"/>
  <c r="E795" s="1"/>
  <c r="E796" s="1"/>
  <c r="E797" s="1"/>
  <c r="E798" s="1"/>
  <c r="E799" s="1"/>
  <c r="E800" s="1"/>
  <c r="E801" s="1"/>
  <c r="E802" s="1"/>
  <c r="E803" s="1"/>
  <c r="E804" s="1"/>
  <c r="E805" s="1"/>
  <c r="E806" s="1"/>
  <c r="E807" s="1"/>
  <c r="E808" s="1"/>
  <c r="E809" s="1"/>
  <c r="E810" s="1"/>
  <c r="E811" s="1"/>
  <c r="E812" s="1"/>
  <c r="E813" s="1"/>
  <c r="E814" s="1"/>
  <c r="E815" s="1"/>
  <c r="E816" s="1"/>
  <c r="E817" s="1"/>
  <c r="E818" s="1"/>
  <c r="E819" s="1"/>
  <c r="E820" s="1"/>
  <c r="E821" s="1"/>
  <c r="E822" s="1"/>
  <c r="E823" s="1"/>
  <c r="E824" s="1"/>
  <c r="E825" s="1"/>
  <c r="E826" s="1"/>
  <c r="E827" s="1"/>
  <c r="E828" s="1"/>
  <c r="E829" s="1"/>
  <c r="E830" s="1"/>
  <c r="E831" s="1"/>
  <c r="E832" s="1"/>
  <c r="E833" s="1"/>
  <c r="E834" s="1"/>
  <c r="E835" s="1"/>
  <c r="E836" s="1"/>
  <c r="E837" s="1"/>
  <c r="E838" s="1"/>
  <c r="E839" s="1"/>
  <c r="E840" s="1"/>
  <c r="E841" s="1"/>
  <c r="E842" s="1"/>
  <c r="E843" s="1"/>
  <c r="E844" s="1"/>
  <c r="E845" s="1"/>
  <c r="E846" s="1"/>
  <c r="E847" s="1"/>
  <c r="E848" s="1"/>
  <c r="E849" s="1"/>
  <c r="E850" s="1"/>
  <c r="E851" s="1"/>
  <c r="E852" s="1"/>
  <c r="E853" s="1"/>
  <c r="E854" s="1"/>
  <c r="E855" s="1"/>
  <c r="E856" s="1"/>
  <c r="E857" s="1"/>
  <c r="E858" s="1"/>
  <c r="E859" s="1"/>
  <c r="E860" s="1"/>
  <c r="E861" s="1"/>
  <c r="E862" s="1"/>
  <c r="E863" s="1"/>
  <c r="E864" s="1"/>
  <c r="E865" s="1"/>
  <c r="E866" s="1"/>
  <c r="E867" s="1"/>
  <c r="E868" s="1"/>
  <c r="E869" s="1"/>
  <c r="E870" s="1"/>
  <c r="E871" s="1"/>
  <c r="E872" s="1"/>
  <c r="E873" s="1"/>
  <c r="E874" s="1"/>
  <c r="E875" s="1"/>
  <c r="E876" s="1"/>
  <c r="E877" s="1"/>
  <c r="E878" s="1"/>
  <c r="E879" s="1"/>
  <c r="E880" s="1"/>
  <c r="E881" s="1"/>
  <c r="E882" s="1"/>
  <c r="E883" s="1"/>
  <c r="E884" s="1"/>
  <c r="E885" s="1"/>
  <c r="E886" s="1"/>
  <c r="E887" s="1"/>
  <c r="E888" s="1"/>
  <c r="E889" s="1"/>
  <c r="E890" s="1"/>
  <c r="E891" s="1"/>
  <c r="E892" s="1"/>
  <c r="E893" s="1"/>
  <c r="E894" s="1"/>
  <c r="E895" s="1"/>
  <c r="E896" s="1"/>
  <c r="E897" s="1"/>
  <c r="E898" s="1"/>
  <c r="E899" s="1"/>
  <c r="E900" s="1"/>
  <c r="E901" s="1"/>
  <c r="E902" s="1"/>
  <c r="E903" s="1"/>
  <c r="E904" s="1"/>
  <c r="E905" s="1"/>
  <c r="E906" s="1"/>
  <c r="E907" s="1"/>
  <c r="E908" s="1"/>
  <c r="E909" s="1"/>
  <c r="E910" s="1"/>
  <c r="E911" s="1"/>
  <c r="E912" s="1"/>
  <c r="E913" s="1"/>
  <c r="E914" s="1"/>
  <c r="E915" s="1"/>
  <c r="E916" s="1"/>
  <c r="E917" s="1"/>
  <c r="E918" s="1"/>
  <c r="E919" s="1"/>
  <c r="E920" s="1"/>
  <c r="E921" s="1"/>
  <c r="E922" s="1"/>
  <c r="E923" s="1"/>
  <c r="E924" s="1"/>
  <c r="E925" s="1"/>
  <c r="E926" s="1"/>
  <c r="E927" s="1"/>
  <c r="E928" s="1"/>
  <c r="E929" s="1"/>
  <c r="E930" s="1"/>
  <c r="E931" s="1"/>
  <c r="E932" s="1"/>
  <c r="E933" s="1"/>
  <c r="E934" s="1"/>
  <c r="E935" s="1"/>
  <c r="E936" s="1"/>
  <c r="E937" s="1"/>
  <c r="E938" s="1"/>
  <c r="E939" s="1"/>
  <c r="E940" s="1"/>
  <c r="E941" s="1"/>
  <c r="E942" s="1"/>
  <c r="E943" s="1"/>
  <c r="E944" s="1"/>
  <c r="E945" s="1"/>
  <c r="E946" s="1"/>
  <c r="E947" s="1"/>
  <c r="E948" s="1"/>
  <c r="E949" s="1"/>
  <c r="E950" s="1"/>
  <c r="E951" s="1"/>
  <c r="E952" s="1"/>
  <c r="E953" s="1"/>
  <c r="E954" s="1"/>
  <c r="E955" s="1"/>
  <c r="E956" s="1"/>
  <c r="E957" s="1"/>
  <c r="E958" s="1"/>
  <c r="E959" s="1"/>
  <c r="E960" s="1"/>
  <c r="E961" s="1"/>
  <c r="E962" s="1"/>
  <c r="E963" s="1"/>
  <c r="E964" s="1"/>
  <c r="E965" s="1"/>
  <c r="E966" s="1"/>
  <c r="E967" s="1"/>
  <c r="E968" s="1"/>
  <c r="E969" s="1"/>
  <c r="E970" s="1"/>
  <c r="E971" s="1"/>
  <c r="E972" s="1"/>
  <c r="E973" s="1"/>
  <c r="E974" s="1"/>
  <c r="E975" s="1"/>
  <c r="E976" s="1"/>
  <c r="E977" s="1"/>
  <c r="E978" s="1"/>
  <c r="E979" s="1"/>
  <c r="E980" s="1"/>
  <c r="E981" s="1"/>
  <c r="E982" s="1"/>
  <c r="E983" s="1"/>
  <c r="E984" s="1"/>
  <c r="E985" s="1"/>
  <c r="E986" s="1"/>
  <c r="E987" s="1"/>
  <c r="E988" s="1"/>
  <c r="E989" s="1"/>
  <c r="E990" s="1"/>
  <c r="E991" s="1"/>
  <c r="E992" s="1"/>
  <c r="E993" s="1"/>
  <c r="E994" s="1"/>
  <c r="E995" s="1"/>
  <c r="E996" s="1"/>
  <c r="E997" s="1"/>
  <c r="E998" s="1"/>
  <c r="E999" s="1"/>
  <c r="E1000" s="1"/>
  <c r="E1001" s="1"/>
  <c r="E1002" s="1"/>
  <c r="E1003" s="1"/>
  <c r="E1004" s="1"/>
  <c r="E1005" s="1"/>
  <c r="E1006" s="1"/>
  <c r="E1007" s="1"/>
  <c r="E1008" s="1"/>
  <c r="E1009" s="1"/>
  <c r="E1010" s="1"/>
  <c r="E1011" s="1"/>
  <c r="E1012" s="1"/>
  <c r="E1013" s="1"/>
  <c r="E1014" s="1"/>
  <c r="E1015" s="1"/>
  <c r="E1016" s="1"/>
  <c r="E1017" s="1"/>
  <c r="E1018" s="1"/>
  <c r="E1019" s="1"/>
  <c r="E1020" s="1"/>
  <c r="E1021" s="1"/>
  <c r="E1022" s="1"/>
  <c r="E1023" s="1"/>
  <c r="E1024" s="1"/>
  <c r="E1025" s="1"/>
  <c r="E1026" s="1"/>
  <c r="E1027" s="1"/>
  <c r="E1028" s="1"/>
  <c r="E1029" s="1"/>
  <c r="E1030" s="1"/>
  <c r="E1031" s="1"/>
  <c r="E1032" s="1"/>
  <c r="E1033" s="1"/>
  <c r="E1034" s="1"/>
  <c r="E1035" s="1"/>
  <c r="E1036" s="1"/>
  <c r="E1037" s="1"/>
  <c r="E1038" s="1"/>
  <c r="E1039" s="1"/>
  <c r="E1040" s="1"/>
  <c r="E1041" s="1"/>
  <c r="E1042" s="1"/>
  <c r="E1043" s="1"/>
  <c r="E1044" s="1"/>
  <c r="E1045" s="1"/>
  <c r="E1046" s="1"/>
  <c r="E1047" s="1"/>
  <c r="E1048" s="1"/>
  <c r="E1049" s="1"/>
  <c r="E1050" s="1"/>
  <c r="E1051" s="1"/>
  <c r="E1052" s="1"/>
  <c r="E1053" s="1"/>
  <c r="E1054" s="1"/>
  <c r="E1055" s="1"/>
  <c r="E1056" s="1"/>
  <c r="E1057" s="1"/>
  <c r="E1058" s="1"/>
  <c r="E1059" s="1"/>
  <c r="E1060" s="1"/>
  <c r="E1061" s="1"/>
  <c r="E1062" s="1"/>
  <c r="E1063" s="1"/>
  <c r="E1064" s="1"/>
  <c r="E1065" s="1"/>
  <c r="E1066" s="1"/>
  <c r="E1067" s="1"/>
  <c r="E1068" s="1"/>
  <c r="E1069" s="1"/>
  <c r="E1070" s="1"/>
  <c r="E1071" s="1"/>
  <c r="E1072" s="1"/>
  <c r="E1073" s="1"/>
  <c r="E1074" s="1"/>
  <c r="E1075" s="1"/>
  <c r="E1076" s="1"/>
  <c r="E1077" s="1"/>
  <c r="E1078" s="1"/>
  <c r="E1079" s="1"/>
  <c r="E1080" s="1"/>
  <c r="E1081" s="1"/>
  <c r="E1082" s="1"/>
  <c r="E1083" s="1"/>
  <c r="E1084" s="1"/>
  <c r="E1085" s="1"/>
  <c r="E1086" s="1"/>
  <c r="E1087" s="1"/>
  <c r="E1088" s="1"/>
  <c r="E1089" s="1"/>
  <c r="E1090" s="1"/>
  <c r="E1091" s="1"/>
  <c r="E1092" s="1"/>
  <c r="E1093" s="1"/>
  <c r="E1094" s="1"/>
  <c r="E1095" s="1"/>
  <c r="E1096" s="1"/>
  <c r="E1097" s="1"/>
  <c r="E1098" s="1"/>
  <c r="E1099" s="1"/>
  <c r="E1100" s="1"/>
  <c r="E1101" s="1"/>
  <c r="E1102" s="1"/>
  <c r="E1103" s="1"/>
  <c r="E1104" s="1"/>
  <c r="E1105" s="1"/>
  <c r="E1106" s="1"/>
  <c r="E1107" s="1"/>
  <c r="E1108" s="1"/>
  <c r="E1109" s="1"/>
  <c r="E1110" s="1"/>
  <c r="E1111" s="1"/>
  <c r="E1112" s="1"/>
  <c r="E1113" s="1"/>
  <c r="E1114" s="1"/>
  <c r="E1115" s="1"/>
  <c r="E1116" s="1"/>
  <c r="E1117" s="1"/>
  <c r="E1118" s="1"/>
  <c r="E1119" s="1"/>
  <c r="E1120" s="1"/>
  <c r="E1121" s="1"/>
  <c r="E1122" s="1"/>
  <c r="E1123" s="1"/>
  <c r="E1124" s="1"/>
  <c r="E1125" s="1"/>
  <c r="E1126" s="1"/>
  <c r="E1127" s="1"/>
  <c r="E1128" s="1"/>
  <c r="E1129" s="1"/>
  <c r="E1130" s="1"/>
  <c r="E1131" s="1"/>
  <c r="E1132" s="1"/>
  <c r="E1133" s="1"/>
  <c r="E1134" s="1"/>
  <c r="E1135" s="1"/>
  <c r="E1136" s="1"/>
  <c r="E1137" s="1"/>
  <c r="E1138" s="1"/>
  <c r="E1139" s="1"/>
  <c r="E1140" s="1"/>
  <c r="E1141" s="1"/>
  <c r="E1142" s="1"/>
  <c r="E1143" s="1"/>
  <c r="E1144" s="1"/>
  <c r="E1145" s="1"/>
  <c r="E1146" s="1"/>
  <c r="E1147" s="1"/>
  <c r="E1148" s="1"/>
  <c r="E1149" s="1"/>
  <c r="E1150" s="1"/>
  <c r="E1151" s="1"/>
  <c r="E1152" s="1"/>
  <c r="E1153" s="1"/>
  <c r="E1154" s="1"/>
  <c r="E1155" s="1"/>
  <c r="E1156" s="1"/>
  <c r="E1157" s="1"/>
  <c r="E1158" s="1"/>
  <c r="E1159" s="1"/>
  <c r="E1160" s="1"/>
  <c r="E1161" s="1"/>
  <c r="E1162" s="1"/>
  <c r="E1163" s="1"/>
  <c r="E1164" s="1"/>
  <c r="E1165" s="1"/>
  <c r="E1166" s="1"/>
  <c r="E1167" s="1"/>
  <c r="E1168" s="1"/>
  <c r="E1169" s="1"/>
  <c r="E1170" s="1"/>
  <c r="E1171" s="1"/>
  <c r="E1172" s="1"/>
  <c r="E1173" s="1"/>
  <c r="E1174" s="1"/>
  <c r="E1175" s="1"/>
  <c r="E1176" s="1"/>
  <c r="E1177" s="1"/>
  <c r="E1178" s="1"/>
  <c r="E1179" s="1"/>
  <c r="E1180" s="1"/>
  <c r="E1181" s="1"/>
  <c r="E1182" s="1"/>
  <c r="E1183" s="1"/>
  <c r="E1184" s="1"/>
  <c r="E1185" s="1"/>
  <c r="E1186" s="1"/>
  <c r="E1187" s="1"/>
  <c r="E1188" s="1"/>
  <c r="E1189" s="1"/>
  <c r="E1190" s="1"/>
  <c r="E1191" s="1"/>
  <c r="E1192" s="1"/>
  <c r="E1193" s="1"/>
  <c r="E1194" s="1"/>
  <c r="E1195" s="1"/>
  <c r="E1196" s="1"/>
  <c r="E1197" s="1"/>
  <c r="E1198" s="1"/>
  <c r="E1199" s="1"/>
  <c r="E1200" s="1"/>
  <c r="E1201" s="1"/>
  <c r="E1202" s="1"/>
  <c r="E1203" s="1"/>
  <c r="E1204" s="1"/>
  <c r="E1205" s="1"/>
  <c r="E1206" s="1"/>
  <c r="E1207" s="1"/>
  <c r="E1208" s="1"/>
  <c r="E1209" s="1"/>
  <c r="E1210" s="1"/>
  <c r="E1211" s="1"/>
  <c r="E1212" s="1"/>
  <c r="E1213" s="1"/>
  <c r="E1214" s="1"/>
  <c r="E1215" s="1"/>
  <c r="E1216" s="1"/>
  <c r="E1217" s="1"/>
  <c r="E1218" s="1"/>
  <c r="E1219" s="1"/>
  <c r="E1220" s="1"/>
  <c r="E1221" s="1"/>
  <c r="E1222" s="1"/>
  <c r="E1223" s="1"/>
  <c r="E1224" s="1"/>
  <c r="E1225" s="1"/>
  <c r="E1226" s="1"/>
  <c r="E1227" s="1"/>
  <c r="E1228" s="1"/>
  <c r="E1229" s="1"/>
  <c r="E1230" s="1"/>
  <c r="E1231" s="1"/>
  <c r="E1232" s="1"/>
  <c r="E1233" s="1"/>
  <c r="E1234" s="1"/>
  <c r="E1235" s="1"/>
  <c r="E1236" s="1"/>
  <c r="E1237" s="1"/>
  <c r="E1238" s="1"/>
  <c r="E1239" s="1"/>
  <c r="E1240" s="1"/>
  <c r="E1241" s="1"/>
  <c r="E1242" s="1"/>
  <c r="E1243" s="1"/>
  <c r="E1244" s="1"/>
  <c r="E1245" s="1"/>
  <c r="E1246" s="1"/>
  <c r="E1247" s="1"/>
  <c r="E1248" s="1"/>
  <c r="P4"/>
  <c r="P5"/>
  <c r="P6"/>
  <c r="O7"/>
  <c r="P8"/>
  <c r="O9"/>
  <c r="P10"/>
  <c r="O11"/>
  <c r="P12"/>
  <c r="O13"/>
  <c r="P14"/>
  <c r="O15"/>
  <c r="P16"/>
  <c r="O17"/>
  <c r="P18"/>
  <c r="O19"/>
  <c r="P20"/>
  <c r="O21"/>
  <c r="P22"/>
  <c r="O23"/>
  <c r="P24"/>
  <c r="O25"/>
  <c r="P26"/>
  <c r="O27"/>
  <c r="P28"/>
  <c r="O29"/>
  <c r="P30"/>
  <c r="O31"/>
  <c r="P32"/>
  <c r="O33"/>
  <c r="P34"/>
  <c r="O35"/>
  <c r="P36"/>
  <c r="O37"/>
  <c r="P38"/>
  <c r="O39"/>
  <c r="P40"/>
  <c r="O41"/>
  <c r="P42"/>
  <c r="O43"/>
  <c r="P44"/>
  <c r="O45"/>
  <c r="P46"/>
  <c r="O47"/>
  <c r="P48"/>
  <c r="O49"/>
  <c r="P50"/>
  <c r="O51"/>
  <c r="P52"/>
  <c r="O53"/>
  <c r="P54"/>
  <c r="O55"/>
  <c r="P56"/>
  <c r="O57"/>
  <c r="P58"/>
  <c r="O59"/>
  <c r="P60"/>
  <c r="O61"/>
  <c r="P62"/>
  <c r="O63"/>
  <c r="P64"/>
  <c r="O65"/>
  <c r="P66"/>
  <c r="O67"/>
  <c r="P68"/>
  <c r="O69"/>
  <c r="P70"/>
  <c r="O71"/>
  <c r="P72"/>
  <c r="O73"/>
  <c r="P74"/>
  <c r="O75"/>
  <c r="P76"/>
  <c r="O77"/>
  <c r="P78"/>
  <c r="O79"/>
  <c r="P80"/>
  <c r="O81"/>
  <c r="P82"/>
  <c r="O83"/>
  <c r="P84"/>
  <c r="O85"/>
  <c r="P86"/>
  <c r="O87"/>
  <c r="P88"/>
  <c r="O89"/>
  <c r="P90"/>
  <c r="O91"/>
  <c r="P92"/>
  <c r="O93"/>
  <c r="P94"/>
  <c r="O95"/>
  <c r="P96"/>
  <c r="O97"/>
  <c r="P98"/>
  <c r="O99"/>
  <c r="P100"/>
  <c r="O101"/>
  <c r="P102"/>
  <c r="O103"/>
  <c r="P104"/>
  <c r="O105"/>
  <c r="P106"/>
  <c r="O107"/>
  <c r="P108"/>
  <c r="O109"/>
  <c r="P110"/>
  <c r="O111"/>
  <c r="P112"/>
  <c r="O113"/>
  <c r="P114"/>
  <c r="O115"/>
  <c r="P116"/>
  <c r="O117"/>
  <c r="P118"/>
  <c r="O119"/>
  <c r="P120"/>
  <c r="O121"/>
  <c r="P122"/>
  <c r="O123"/>
  <c r="P124"/>
  <c r="O125"/>
  <c r="P126"/>
  <c r="O127"/>
  <c r="P128"/>
  <c r="O129"/>
  <c r="P130"/>
  <c r="O131"/>
  <c r="P132"/>
  <c r="O133"/>
  <c r="P134"/>
  <c r="O135"/>
  <c r="P136"/>
  <c r="O137"/>
  <c r="P138"/>
  <c r="O139"/>
  <c r="P140"/>
  <c r="O141"/>
  <c r="P142"/>
  <c r="O143"/>
  <c r="P144"/>
  <c r="O145"/>
  <c r="P146"/>
  <c r="O147"/>
  <c r="P148"/>
  <c r="O149"/>
  <c r="P150"/>
  <c r="O151"/>
  <c r="P152"/>
  <c r="O153"/>
  <c r="P154"/>
  <c r="O155"/>
  <c r="P156"/>
  <c r="O157"/>
  <c r="P158"/>
  <c r="O159"/>
  <c r="P160"/>
  <c r="O161"/>
  <c r="P162"/>
  <c r="O163"/>
  <c r="P164"/>
  <c r="O165"/>
  <c r="P166"/>
  <c r="O167"/>
  <c r="P168"/>
  <c r="O169"/>
  <c r="P170"/>
  <c r="O171"/>
  <c r="P172"/>
  <c r="O173"/>
  <c r="P174"/>
  <c r="O175"/>
  <c r="P176"/>
  <c r="O177"/>
  <c r="P178"/>
  <c r="O179"/>
  <c r="P180"/>
  <c r="O181"/>
  <c r="P182"/>
  <c r="O183"/>
  <c r="P184"/>
  <c r="O185"/>
  <c r="P186"/>
  <c r="O187"/>
  <c r="P188"/>
  <c r="O189"/>
  <c r="P190"/>
  <c r="O191"/>
  <c r="P192"/>
  <c r="O193"/>
  <c r="P194"/>
  <c r="O195"/>
  <c r="P196"/>
  <c r="O197"/>
  <c r="P198"/>
  <c r="O199"/>
  <c r="P200"/>
  <c r="O201"/>
  <c r="P202"/>
  <c r="O203"/>
  <c r="P204"/>
  <c r="O205"/>
  <c r="P206"/>
  <c r="O207"/>
  <c r="P208"/>
  <c r="O209"/>
  <c r="P210"/>
  <c r="O211"/>
  <c r="P212"/>
  <c r="O213"/>
  <c r="P214"/>
  <c r="O215"/>
  <c r="P216"/>
  <c r="O217"/>
  <c r="P218"/>
  <c r="O219"/>
  <c r="P220"/>
  <c r="O221"/>
  <c r="P222"/>
  <c r="O223"/>
  <c r="P224"/>
  <c r="O225"/>
  <c r="P226"/>
  <c r="O227"/>
  <c r="P228"/>
  <c r="O229"/>
  <c r="P230"/>
  <c r="O231"/>
  <c r="P232"/>
  <c r="O233"/>
  <c r="P234"/>
  <c r="O235"/>
  <c r="P236"/>
  <c r="O237"/>
  <c r="P238"/>
  <c r="O239"/>
  <c r="P240"/>
  <c r="O241"/>
  <c r="P242"/>
  <c r="O243"/>
  <c r="P244"/>
  <c r="O245"/>
  <c r="P246"/>
  <c r="O247"/>
  <c r="P248"/>
  <c r="O249"/>
  <c r="P250"/>
  <c r="O251"/>
  <c r="P252"/>
  <c r="O253"/>
  <c r="P254"/>
  <c r="O255"/>
  <c r="P256"/>
  <c r="O257"/>
  <c r="P258"/>
  <c r="O259"/>
  <c r="P260"/>
  <c r="O261"/>
  <c r="P262"/>
  <c r="O263"/>
  <c r="P264"/>
  <c r="O265"/>
  <c r="P266"/>
  <c r="O267"/>
  <c r="P268"/>
  <c r="O269"/>
  <c r="P270"/>
  <c r="O271"/>
  <c r="P272"/>
  <c r="O273"/>
  <c r="P274"/>
  <c r="O275"/>
  <c r="P276"/>
  <c r="O277"/>
  <c r="P278"/>
  <c r="O279"/>
  <c r="P280"/>
  <c r="O281"/>
  <c r="P282"/>
  <c r="O283"/>
  <c r="P284"/>
  <c r="O285"/>
  <c r="P286"/>
  <c r="O287"/>
  <c r="P288"/>
  <c r="O289"/>
  <c r="P290"/>
  <c r="O291"/>
  <c r="P292"/>
  <c r="O293"/>
  <c r="P294"/>
  <c r="O295"/>
  <c r="P296"/>
  <c r="O297"/>
  <c r="P298"/>
  <c r="O299"/>
  <c r="P300"/>
  <c r="O301"/>
  <c r="P302"/>
  <c r="O303"/>
  <c r="P304"/>
  <c r="O305"/>
  <c r="P306"/>
  <c r="O307"/>
  <c r="P308"/>
  <c r="O309"/>
  <c r="P310"/>
  <c r="O311"/>
  <c r="P312"/>
  <c r="O313"/>
  <c r="P314"/>
  <c r="O315"/>
  <c r="P316"/>
  <c r="O317"/>
  <c r="P318"/>
  <c r="O319"/>
  <c r="P320"/>
  <c r="O321"/>
  <c r="P322"/>
  <c r="O323"/>
  <c r="P324"/>
  <c r="O325"/>
  <c r="P326"/>
  <c r="O327"/>
  <c r="P328"/>
  <c r="O329"/>
  <c r="P330"/>
  <c r="O331"/>
  <c r="P332"/>
  <c r="O333"/>
  <c r="P334"/>
  <c r="O335"/>
  <c r="P336"/>
  <c r="O337"/>
  <c r="P338"/>
  <c r="O339"/>
  <c r="P340"/>
  <c r="O341"/>
  <c r="P342"/>
  <c r="O343"/>
  <c r="P344"/>
  <c r="O345"/>
  <c r="P346"/>
  <c r="O347"/>
  <c r="P348"/>
  <c r="O349"/>
  <c r="P350"/>
  <c r="O351"/>
  <c r="P352"/>
  <c r="O353"/>
  <c r="P354"/>
  <c r="O355"/>
  <c r="P356"/>
  <c r="O357"/>
  <c r="P358"/>
  <c r="O359"/>
  <c r="P360"/>
  <c r="O361"/>
  <c r="P362"/>
  <c r="O363"/>
  <c r="P364"/>
  <c r="O365"/>
  <c r="P366"/>
  <c r="O367"/>
  <c r="P368"/>
  <c r="O369"/>
  <c r="P370"/>
  <c r="O371"/>
  <c r="P372"/>
  <c r="O373"/>
  <c r="P374"/>
  <c r="O375"/>
  <c r="P376"/>
  <c r="O377"/>
  <c r="P378"/>
  <c r="O379"/>
  <c r="P380"/>
  <c r="O381"/>
  <c r="P382"/>
  <c r="O383"/>
  <c r="P384"/>
  <c r="O385"/>
  <c r="P386"/>
  <c r="O387"/>
  <c r="P388"/>
  <c r="O389"/>
  <c r="P390"/>
  <c r="O391"/>
  <c r="P392"/>
  <c r="O393"/>
  <c r="P394"/>
  <c r="O395"/>
  <c r="P396"/>
  <c r="O397"/>
  <c r="P398"/>
  <c r="O399"/>
  <c r="P400"/>
  <c r="O401"/>
  <c r="P402"/>
  <c r="O403"/>
  <c r="P404"/>
  <c r="O405"/>
  <c r="P406"/>
  <c r="O407"/>
  <c r="P408"/>
  <c r="O409"/>
  <c r="P410"/>
  <c r="O411"/>
  <c r="P412"/>
  <c r="O413"/>
  <c r="P414"/>
  <c r="O415"/>
  <c r="P416"/>
  <c r="O417"/>
  <c r="P418"/>
  <c r="O419"/>
  <c r="P420"/>
  <c r="O421"/>
  <c r="P422"/>
  <c r="O423"/>
  <c r="P424"/>
  <c r="O425"/>
  <c r="P426"/>
  <c r="O427"/>
  <c r="P428"/>
  <c r="O429"/>
  <c r="P430"/>
  <c r="O431"/>
  <c r="P432"/>
  <c r="O433"/>
  <c r="P434"/>
  <c r="O435"/>
  <c r="P436"/>
  <c r="O437"/>
  <c r="P438"/>
  <c r="O439"/>
  <c r="P440"/>
  <c r="O441"/>
  <c r="P442"/>
  <c r="O443"/>
  <c r="P444"/>
  <c r="O445"/>
  <c r="P446"/>
  <c r="O447"/>
  <c r="P448"/>
  <c r="O449"/>
  <c r="P450"/>
  <c r="O451"/>
  <c r="P452"/>
  <c r="O453"/>
  <c r="P454"/>
  <c r="O455"/>
  <c r="P456"/>
  <c r="O457"/>
  <c r="P458"/>
  <c r="O459"/>
  <c r="P460"/>
  <c r="O461"/>
  <c r="P462"/>
  <c r="O463"/>
  <c r="P464"/>
  <c r="O465"/>
  <c r="P466"/>
  <c r="O467"/>
  <c r="P468"/>
  <c r="O469"/>
  <c r="P470"/>
  <c r="O471"/>
  <c r="P472"/>
  <c r="O473"/>
  <c r="P474"/>
  <c r="O475"/>
  <c r="P476"/>
  <c r="O477"/>
  <c r="P478"/>
  <c r="O479"/>
  <c r="P480"/>
  <c r="O738"/>
  <c r="E37" i="1" l="1"/>
  <c r="E38"/>
  <c r="E39"/>
  <c r="H37"/>
  <c r="H38"/>
  <c r="H39"/>
  <c r="H40"/>
  <c r="H41"/>
  <c r="H42"/>
  <c r="M14" i="4" l="1"/>
  <c r="M16"/>
  <c r="F6" i="1" l="1"/>
  <c r="G78" l="1"/>
  <c r="K70" l="1"/>
  <c r="F73" s="1"/>
  <c r="K66"/>
  <c r="F72" s="1"/>
  <c r="E93" l="1"/>
  <c r="O53"/>
  <c r="O55"/>
  <c r="L55"/>
  <c r="J55"/>
  <c r="J50"/>
  <c r="I37" s="1"/>
  <c r="D42" l="1"/>
  <c r="F79" l="1"/>
  <c r="B1244" i="2"/>
  <c r="E14" i="1" s="1"/>
  <c r="K22" i="4" l="1"/>
  <c r="I22"/>
  <c r="M22" l="1"/>
  <c r="F41" i="1" l="1"/>
  <c r="F42"/>
  <c r="J18" i="4"/>
  <c r="L22"/>
  <c r="P54" i="1"/>
  <c r="L41" s="1"/>
  <c r="K18" i="4"/>
  <c r="H16"/>
  <c r="H14"/>
  <c r="H15" s="1"/>
  <c r="D37" i="1"/>
  <c r="D39"/>
  <c r="G37"/>
  <c r="F37"/>
  <c r="D38"/>
  <c r="M37"/>
  <c r="L37"/>
  <c r="P55"/>
  <c r="L42" s="1"/>
  <c r="I69"/>
  <c r="Q55"/>
  <c r="M42" s="1"/>
  <c r="M9" i="4"/>
  <c r="D41" i="1"/>
  <c r="P52"/>
  <c r="L39" s="1"/>
  <c r="L38"/>
  <c r="I16" i="4"/>
  <c r="J22"/>
  <c r="P53" i="1"/>
  <c r="L40" s="1"/>
  <c r="G26"/>
  <c r="Q54"/>
  <c r="M41" s="1"/>
  <c r="L14" i="4"/>
  <c r="L9"/>
  <c r="I9"/>
  <c r="J9"/>
  <c r="K9"/>
  <c r="I20"/>
  <c r="I14"/>
  <c r="J14"/>
  <c r="K14"/>
  <c r="J16"/>
  <c r="K16"/>
  <c r="F38" i="1"/>
  <c r="G38"/>
  <c r="F39"/>
  <c r="G39"/>
  <c r="D40"/>
  <c r="F40"/>
  <c r="M38"/>
  <c r="Q52"/>
  <c r="M39" s="1"/>
  <c r="Q53"/>
  <c r="M40" s="1"/>
  <c r="B1245" i="2"/>
  <c r="E15" i="1" s="1"/>
  <c r="B1246" i="2"/>
  <c r="E16" i="1" s="1"/>
  <c r="B1247" i="2"/>
  <c r="E17" i="1" s="1"/>
  <c r="B1248" i="2"/>
  <c r="E18" i="1" s="1"/>
  <c r="L18" i="4"/>
  <c r="H25"/>
  <c r="H26" s="1"/>
  <c r="J15" l="1"/>
  <c r="L15"/>
  <c r="J20"/>
  <c r="J25" s="1"/>
  <c r="J26" s="1"/>
  <c r="M15"/>
  <c r="K25"/>
  <c r="K26" s="1"/>
  <c r="K15"/>
  <c r="F83" i="1"/>
  <c r="L25" i="4"/>
  <c r="L26" s="1"/>
  <c r="M25"/>
  <c r="M26" s="1"/>
  <c r="I25"/>
  <c r="I26" s="1"/>
  <c r="I15"/>
  <c r="J42" i="1"/>
  <c r="J39"/>
  <c r="J40"/>
  <c r="K40"/>
  <c r="I42"/>
  <c r="E92" s="1"/>
  <c r="O52"/>
  <c r="K39" s="1"/>
  <c r="J51"/>
  <c r="I38" s="1"/>
  <c r="J52"/>
  <c r="I39" s="1"/>
  <c r="J37"/>
  <c r="L54"/>
  <c r="J41" s="1"/>
  <c r="O54"/>
  <c r="K41" s="1"/>
  <c r="K42"/>
  <c r="J54"/>
  <c r="I41" s="1"/>
  <c r="O50"/>
  <c r="K37" s="1"/>
  <c r="J53"/>
  <c r="I40" s="1"/>
  <c r="O51"/>
  <c r="K38" s="1"/>
</calcChain>
</file>

<file path=xl/sharedStrings.xml><?xml version="1.0" encoding="utf-8"?>
<sst xmlns="http://schemas.openxmlformats.org/spreadsheetml/2006/main" count="811" uniqueCount="314">
  <si>
    <t>Statistical Data</t>
  </si>
  <si>
    <t>Max 52 week</t>
  </si>
  <si>
    <t>Min 52 week</t>
  </si>
  <si>
    <t>1-Μ Rtn</t>
  </si>
  <si>
    <t>6-Μ Rtn</t>
  </si>
  <si>
    <t>12-Μ Rtn</t>
  </si>
  <si>
    <t>EBITDA</t>
  </si>
  <si>
    <t>EBT</t>
  </si>
  <si>
    <t>P/Ε (x)</t>
  </si>
  <si>
    <t>P/BV</t>
  </si>
  <si>
    <t>(x)</t>
  </si>
  <si>
    <t>EV / EBITDA</t>
  </si>
  <si>
    <t>ROE</t>
  </si>
  <si>
    <t>%</t>
  </si>
  <si>
    <t>Close</t>
  </si>
  <si>
    <t>Volume</t>
  </si>
  <si>
    <t>Trade Date</t>
  </si>
  <si>
    <t>EATAM</t>
  </si>
  <si>
    <t>P/E</t>
  </si>
  <si>
    <t>Cash</t>
  </si>
  <si>
    <t>EV/EBITDA</t>
  </si>
  <si>
    <t>Debt / Equity</t>
  </si>
  <si>
    <t>Sales</t>
  </si>
  <si>
    <t>DEBT / EQUITY (x)</t>
  </si>
  <si>
    <t>Beta (com.)</t>
  </si>
  <si>
    <t>A.D. Volume (p)</t>
  </si>
  <si>
    <t>Working Capital Ratios</t>
  </si>
  <si>
    <t>Stock Days</t>
  </si>
  <si>
    <t>Stock Inventory</t>
  </si>
  <si>
    <t>Debtors Days</t>
  </si>
  <si>
    <t>Creditors Days</t>
  </si>
  <si>
    <t>Net Income / Profit</t>
  </si>
  <si>
    <t>Cash &amp; Cash Equivalents</t>
  </si>
  <si>
    <t>Operating Cycle (Days)</t>
  </si>
  <si>
    <t>Cash Cycle (Days)</t>
  </si>
  <si>
    <t>Type</t>
  </si>
  <si>
    <t>Debtors - Receivables</t>
  </si>
  <si>
    <t>Creditors - Suppliers</t>
  </si>
  <si>
    <t>Year</t>
  </si>
  <si>
    <t>Days</t>
  </si>
  <si>
    <t>Shareholders’ Structure</t>
  </si>
  <si>
    <t>Revenues</t>
  </si>
  <si>
    <t>Net Profit Margin</t>
  </si>
  <si>
    <t>Net Profit</t>
  </si>
  <si>
    <t>plus</t>
  </si>
  <si>
    <t>minus</t>
  </si>
  <si>
    <t>equals</t>
  </si>
  <si>
    <t>Trailing P/E</t>
  </si>
  <si>
    <t>Trailing P/S</t>
  </si>
  <si>
    <t>Consolidated Accounts</t>
  </si>
  <si>
    <t>Source: IFRS Consolidated Financial Statements.</t>
  </si>
  <si>
    <t>Cost of Sales</t>
  </si>
  <si>
    <t>COPY 1,246 ROWS</t>
  </si>
  <si>
    <t>Cov</t>
  </si>
  <si>
    <t>Var_GI</t>
  </si>
  <si>
    <t>Beta</t>
  </si>
  <si>
    <t>Gross Profit Margin</t>
  </si>
  <si>
    <t>Share Price</t>
  </si>
  <si>
    <t>Gross profit is calculated by deducting cost of sales (net of depreciation) from revenues.</t>
  </si>
  <si>
    <t>* Note: Gross profit is calculated by deducting cost of sales (including depreciation) from revenues.</t>
  </si>
  <si>
    <t>Source: Official Consolidated Financial Statements, VRS Calculations.</t>
  </si>
  <si>
    <t>COPY 255 ROWS</t>
  </si>
  <si>
    <t>Other Investors &amp; Free Float</t>
  </si>
  <si>
    <t>Multiple</t>
  </si>
  <si>
    <t>Source: VRS calculations based on consolidated IFRS accounts, FACTSET.</t>
  </si>
  <si>
    <t>Company Stock Trailing P/E</t>
  </si>
  <si>
    <t>STOCK</t>
  </si>
  <si>
    <t>(in USD million)</t>
  </si>
  <si>
    <t>type</t>
  </si>
  <si>
    <t>Number of Shares (mn)</t>
  </si>
  <si>
    <t xml:space="preserve">                                  Source: VRS calculations based on consolidated accounts, VALMETRICS VALUATION INDEX.</t>
  </si>
  <si>
    <t>P/E Multiple</t>
  </si>
  <si>
    <t>Forward P/E</t>
  </si>
  <si>
    <t>S&amp;P 500 INDEX</t>
  </si>
  <si>
    <t>Function</t>
  </si>
  <si>
    <t xml:space="preserve">NON APPLICABLE IN THIS CASE </t>
  </si>
  <si>
    <t>World Ratio EV/EBITDA</t>
  </si>
  <si>
    <t xml:space="preserve">Source: http://trueeconomics.blogspot.gr/2015/09/9915-msci-world-evebitda-ratio-happy.html </t>
  </si>
  <si>
    <t>Gross Profit</t>
  </si>
  <si>
    <t xml:space="preserve">Total </t>
  </si>
  <si>
    <t xml:space="preserve">Reuters: </t>
  </si>
  <si>
    <t>Sector P/E 2016</t>
  </si>
  <si>
    <t>S&amp;P P/E 2016</t>
  </si>
  <si>
    <t>STOXX 600 P/E 2016</t>
  </si>
  <si>
    <t>Company Stock 2015 P/E</t>
  </si>
  <si>
    <t>Financial Model by VRS</t>
  </si>
  <si>
    <t>In $</t>
  </si>
  <si>
    <t>Market Cap</t>
  </si>
  <si>
    <t>(in $ mn)</t>
  </si>
  <si>
    <t>STANLEY BLACK &amp; DECKER INC.</t>
  </si>
  <si>
    <t>2016 E</t>
  </si>
  <si>
    <t>(net of non-cont. interests)</t>
  </si>
  <si>
    <t>Tools &amp; Storage</t>
  </si>
  <si>
    <t>Security</t>
  </si>
  <si>
    <t>Industrial</t>
  </si>
  <si>
    <t>Source: Company</t>
  </si>
  <si>
    <t>6M 2016</t>
  </si>
  <si>
    <t>6M 2015</t>
  </si>
  <si>
    <t>EPS</t>
  </si>
  <si>
    <t>Management's Guidance</t>
  </si>
  <si>
    <t>STANLEY BLACK &amp; DECKER, INC.</t>
  </si>
  <si>
    <t>10-Q</t>
  </si>
  <si>
    <t>04/22/2016</t>
  </si>
  <si>
    <t/>
  </si>
  <si>
    <t>Income Statement</t>
  </si>
  <si>
    <t>Year-to-Date</t>
  </si>
  <si>
    <t>Net Sales</t>
  </si>
  <si>
    <t>Costs and Expenses</t>
  </si>
  <si>
    <t>Cost of sales</t>
  </si>
  <si>
    <t>Selling, general and administrative</t>
  </si>
  <si>
    <t>Provision for doubtful accounts</t>
  </si>
  <si>
    <t>Other, net</t>
  </si>
  <si>
    <t>Restructuring charges</t>
  </si>
  <si>
    <t>Interest expense</t>
  </si>
  <si>
    <t>Interest income</t>
  </si>
  <si>
    <t>Earnings from continuing operations before</t>
  </si>
  <si>
    <t>income taxes</t>
  </si>
  <si>
    <t>Income taxes on continuing operations</t>
  </si>
  <si>
    <t>Earnings from continuing operations</t>
  </si>
  <si>
    <t>Less: Net loss attributable to non-controlling</t>
  </si>
  <si>
    <t>interests</t>
  </si>
  <si>
    <t>Net earnings from continuing operations</t>
  </si>
  <si>
    <t>attributable to common shareowners</t>
  </si>
  <si>
    <t>Net loss from discontinued operations</t>
  </si>
  <si>
    <t>Net Earnings Attributable to Common Shareowners</t>
  </si>
  <si>
    <t>Total Comprehensive Income (Loss) Attributable</t>
  </si>
  <si>
    <t>to Common Shareowners</t>
  </si>
  <si>
    <t>Basic earnings (loss) per share of common</t>
  </si>
  <si>
    <t>stock:</t>
  </si>
  <si>
    <t>Continuing operations</t>
  </si>
  <si>
    <t>Discontinued operations</t>
  </si>
  <si>
    <t>Total basic earnings per share of common</t>
  </si>
  <si>
    <t>stock</t>
  </si>
  <si>
    <t>Diluted earnings (loss) per share of common</t>
  </si>
  <si>
    <t>Total diluted earnings per share of common</t>
  </si>
  <si>
    <t>Dividends per share of common stock</t>
  </si>
  <si>
    <t>Weighted Average Shares Outstanding (in</t>
  </si>
  <si>
    <t>thousands):</t>
  </si>
  <si>
    <t>Basic</t>
  </si>
  <si>
    <t>Diluted</t>
  </si>
  <si>
    <t>____________________________</t>
  </si>
  <si>
    <t>Created by Morningstar Document Research.</t>
  </si>
  <si>
    <t>http://documentresearch.morningstar.com/</t>
  </si>
  <si>
    <t>Balance Sheet</t>
  </si>
  <si>
    <t>April 2,</t>
  </si>
  <si>
    <t>January 2,</t>
  </si>
  <si>
    <t>ASSETS</t>
  </si>
  <si>
    <t>Current Assets</t>
  </si>
  <si>
    <t>Cash and cash equivalents</t>
  </si>
  <si>
    <t>Accounts and notes receivable, net</t>
  </si>
  <si>
    <t>Inventories, net</t>
  </si>
  <si>
    <t>Other current assets</t>
  </si>
  <si>
    <t>Total Current Assets</t>
  </si>
  <si>
    <t>Property, Plant and Equipment, net</t>
  </si>
  <si>
    <t>Goodwill</t>
  </si>
  <si>
    <t>Intangibles, net</t>
  </si>
  <si>
    <t>Other Assets</t>
  </si>
  <si>
    <t>Total Assets</t>
  </si>
  <si>
    <t>LIABILITIES AND SHAREOWNERS' EQUITY</t>
  </si>
  <si>
    <t>Current Liabilities</t>
  </si>
  <si>
    <t>Short-term borrowings</t>
  </si>
  <si>
    <t>Current maturities of long-term debt</t>
  </si>
  <si>
    <t>Accounts payable</t>
  </si>
  <si>
    <t>Accrued expenses</t>
  </si>
  <si>
    <t>Total Current Liabilities</t>
  </si>
  <si>
    <t>Long-Term Debt</t>
  </si>
  <si>
    <t>Deferred Taxes</t>
  </si>
  <si>
    <t>Post-Retirement Benefits</t>
  </si>
  <si>
    <t>Other Liabilities</t>
  </si>
  <si>
    <t>Commitments and Contingencies (Note Q)</t>
  </si>
  <si>
    <t>Shareowners Equity</t>
  </si>
  <si>
    <t>Stanley Black &amp; Decker, Inc. Shareowners</t>
  </si>
  <si>
    <t>Equity</t>
  </si>
  <si>
    <t>Preferred stock, without par value:</t>
  </si>
  <si>
    <t xml:space="preserve">        Authorized and unissued 10,000,000 shares</t>
  </si>
  <si>
    <t>Common stock, par value $2.50 per share:</t>
  </si>
  <si>
    <t>Authorized 300,000,000 shares in 2016</t>
  </si>
  <si>
    <t>and 2015</t>
  </si>
  <si>
    <t>Issued 176,902,738 shares in 2016 and 2015</t>
  </si>
  <si>
    <t>Retained earnings</t>
  </si>
  <si>
    <t>Additional paid in capital</t>
  </si>
  <si>
    <t>Accumulated other comprehensive loss</t>
  </si>
  <si>
    <t>ESOP</t>
  </si>
  <si>
    <t>Less: cost of common stock in treasury</t>
  </si>
  <si>
    <t>Non-controlling interests</t>
  </si>
  <si>
    <t>Total Shareowners Equity</t>
  </si>
  <si>
    <t>Total Liabilities and Shareowners Equity</t>
  </si>
  <si>
    <t>Cash Flows</t>
  </si>
  <si>
    <t>OPERATING ACTIVITIES</t>
  </si>
  <si>
    <t>Adjustments to reconcile net earnings</t>
  </si>
  <si>
    <t>to cash used in operating activities:</t>
  </si>
  <si>
    <t>Depreciation and amortization of property,</t>
  </si>
  <si>
    <t>plant and equipment</t>
  </si>
  <si>
    <t>Amortization of intangibles</t>
  </si>
  <si>
    <t>Changes in working capital</t>
  </si>
  <si>
    <t>Changes in other assets and liabilities</t>
  </si>
  <si>
    <t>Cash used in operating activities</t>
  </si>
  <si>
    <t>INVESTING ACTIVITIES</t>
  </si>
  <si>
    <t>Capital expenditures</t>
  </si>
  <si>
    <t>Business acquisitions, net of cash acquired</t>
  </si>
  <si>
    <t>Proceeds from sale of assets</t>
  </si>
  <si>
    <t>(Payments) proceeds on net investment</t>
  </si>
  <si>
    <t>hedge settlements</t>
  </si>
  <si>
    <t>Other</t>
  </si>
  <si>
    <t>Cash used in investing activities</t>
  </si>
  <si>
    <t>FINANCING ACTIVITIES</t>
  </si>
  <si>
    <t>Payments on long-term debt</t>
  </si>
  <si>
    <t>Stock purchase contract fees</t>
  </si>
  <si>
    <t>Net short-term borrowings</t>
  </si>
  <si>
    <t>Cash dividends on common stock</t>
  </si>
  <si>
    <t>Proceeds from issuances of common stock</t>
  </si>
  <si>
    <t>Purchases of common stock for treasury</t>
  </si>
  <si>
    <t>Cash provided by financing activities</t>
  </si>
  <si>
    <t>Effect of exchange rate changes on cash</t>
  </si>
  <si>
    <t>and cash equivalents</t>
  </si>
  <si>
    <t>Change in cash and cash equivalents</t>
  </si>
  <si>
    <t>Cash and cash equivalents, beginning of</t>
  </si>
  <si>
    <t>period</t>
  </si>
  <si>
    <t>CASH AND CASH EQUIVALENTS, END OF PERIOD</t>
  </si>
  <si>
    <t>STANLEY BLACK &amp; DECKER, INC. AND SUBSIDIARIES</t>
  </si>
  <si>
    <t>CONDENSED CONSOLIDATED STATEMENTS OF OPERATIONS</t>
  </si>
  <si>
    <t>(Unaudited, Millions of Dollars Except Per Share Amounts)</t>
  </si>
  <si>
    <t>SECOND QUARTER</t>
  </si>
  <si>
    <t>YEAR TO DATE</t>
  </si>
  <si>
    <t>NET SALES</t>
  </si>
  <si>
    <t>COSTS AND EXPENSES</t>
  </si>
  <si>
    <t>Gross margin</t>
  </si>
  <si>
    <t>% of Net Sales</t>
  </si>
  <si>
    <t>Operating margin</t>
  </si>
  <si>
    <t>Other - net</t>
  </si>
  <si>
    <t xml:space="preserve">Restructuring charges </t>
  </si>
  <si>
    <t>Income from operations</t>
  </si>
  <si>
    <t>Interest - net</t>
  </si>
  <si>
    <t>EARNINGS FROM CONTINUING OPERATIONS BEFORE INCOME TAXES</t>
  </si>
  <si>
    <t>NET EARNINGS FROM CONTINUING OPERATIONS</t>
  </si>
  <si>
    <t>Less: net loss attributable to non-controlling interests</t>
  </si>
  <si>
    <t xml:space="preserve">NET EARNINGS FROM CONTINUING OPERATIONS ATTRIBUTABLE </t>
  </si>
  <si>
    <t>TO COMMON SHAREOWNERS</t>
  </si>
  <si>
    <t>NET LOSS FROM DISCONTINUED OPERATIONS</t>
  </si>
  <si>
    <t>NET EARNINGS ATTRIBUTABLE TO COMMON SHAREOWNERS</t>
  </si>
  <si>
    <t>BASIC EARNINGS (LOSS) PER SHARE OF COMMON STOCK</t>
  </si>
  <si>
    <t xml:space="preserve">   Total basic earnings per share of common stock</t>
  </si>
  <si>
    <t>DILUTED EARNINGS (LOSS) PER SHARE OF COMMON STOCK</t>
  </si>
  <si>
    <t xml:space="preserve">   Total diluted earnings per share of common stock</t>
  </si>
  <si>
    <t>DIVIDENDS PER SHARE</t>
  </si>
  <si>
    <t>WEIGHTED AVERAGE SHARES OUTSTANDING (in thousands)</t>
  </si>
  <si>
    <t xml:space="preserve"> </t>
  </si>
  <si>
    <t xml:space="preserve">CONDENSED CONSOLIDATED BALANCE SHEETS </t>
  </si>
  <si>
    <t xml:space="preserve"> (Unaudited, Millions of Dollars)</t>
  </si>
  <si>
    <t>July 2,</t>
  </si>
  <si>
    <t xml:space="preserve">January 2, </t>
  </si>
  <si>
    <t>2016</t>
  </si>
  <si>
    <t xml:space="preserve">           Total current assets</t>
  </si>
  <si>
    <t>Property, plant and equipment, net</t>
  </si>
  <si>
    <t>Goodwill and other intangibles, net</t>
  </si>
  <si>
    <t>Other assets</t>
  </si>
  <si>
    <t xml:space="preserve">           Total assets</t>
  </si>
  <si>
    <t xml:space="preserve">           Total current liabilities</t>
  </si>
  <si>
    <t>Long-term debt</t>
  </si>
  <si>
    <t>Other long-term liabilities</t>
  </si>
  <si>
    <t>Stanley Black &amp; Decker, Inc. shareowners' equity</t>
  </si>
  <si>
    <t>Non-controlling interests' equity</t>
  </si>
  <si>
    <t xml:space="preserve">           Total liabilities and shareowners' equity</t>
  </si>
  <si>
    <t xml:space="preserve">  STANLEY BLACK &amp; DECKER, INC. AND SUBSIDIARIES</t>
  </si>
  <si>
    <t>SUMMARY OF CASH FLOW ACTIVITY</t>
  </si>
  <si>
    <t xml:space="preserve">Depreciation and amortization </t>
  </si>
  <si>
    <t>Net cash provided by operating activities</t>
  </si>
  <si>
    <t>INVESTING AND FINANCING ACTIVITIES</t>
  </si>
  <si>
    <t>Capital and software expenditures</t>
  </si>
  <si>
    <t>Net short-term (repayments) borrowings</t>
  </si>
  <si>
    <t>Net investment hedge settlements</t>
  </si>
  <si>
    <t xml:space="preserve">Other </t>
  </si>
  <si>
    <t>Net cash used in investing and financing activities</t>
  </si>
  <si>
    <t>Increase (Decrease) in Cash and Cash Equivalents</t>
  </si>
  <si>
    <t>Cash and Cash Equivalents, Beginning of Period</t>
  </si>
  <si>
    <t>Cash and Cash Equivalents, End of Period</t>
  </si>
  <si>
    <t>Operating cash flow</t>
  </si>
  <si>
    <t>Less: Capital and software expenditures</t>
  </si>
  <si>
    <t>Free cash flow (before dividends)</t>
  </si>
  <si>
    <t>Working capital is comprised of accounts receivable, inventory, accounts payable and deferred revenue.</t>
  </si>
  <si>
    <t xml:space="preserve">Free cash flow is defined as cash flow from operations less capital and software expenditures. Management considers free cash flow an important measure of its liquidity, as well as its ability to fund future growth and to provide a return to the shareowners. Free cash flow does not include deductions for mandatory debt service, other borrowing activity, discretionary dividends on the Company’s common stock and business acquisitions, among other items. </t>
  </si>
  <si>
    <t xml:space="preserve">  Tools US  misc</t>
  </si>
  <si>
    <t xml:space="preserve">  Doors US misc</t>
  </si>
  <si>
    <t>BUSINESS SEGMENT INFORMATION</t>
  </si>
  <si>
    <t>(Unaudited, Millions of Dollars)</t>
  </si>
  <si>
    <t>2015</t>
  </si>
  <si>
    <t xml:space="preserve">    Total</t>
  </si>
  <si>
    <t>SEGMENT PROFIT</t>
  </si>
  <si>
    <t>Segment Profit</t>
  </si>
  <si>
    <t>Corporate Overhead</t>
  </si>
  <si>
    <t>Segment Profit as a Percentage of Net Sales</t>
  </si>
  <si>
    <t>SOURCE: COMPANY.</t>
  </si>
  <si>
    <t>SECTOR:</t>
  </si>
  <si>
    <t>INDUSTRY:</t>
  </si>
  <si>
    <t>SUB-INDUSTRY:</t>
  </si>
  <si>
    <t>Consumer Discretionary</t>
  </si>
  <si>
    <t>Home &amp; Office Products</t>
  </si>
  <si>
    <t>Home Improvement</t>
  </si>
  <si>
    <t xml:space="preserve">    Source: FACTSET.</t>
  </si>
  <si>
    <t>SWK:US</t>
  </si>
  <si>
    <t>SWK.N</t>
  </si>
  <si>
    <t>Component:</t>
  </si>
  <si>
    <t>S&amp;P 500 Index</t>
  </si>
  <si>
    <t>Bloomberg Symbol:</t>
  </si>
  <si>
    <t>Reuter Symbol:</t>
  </si>
  <si>
    <r>
      <t>Changes in working capital</t>
    </r>
    <r>
      <rPr>
        <vertAlign val="superscript"/>
        <sz val="9"/>
        <rFont val="Arial Narrow"/>
        <family val="2"/>
        <charset val="161"/>
      </rPr>
      <t>1</t>
    </r>
  </si>
  <si>
    <r>
      <t>Free Cash Flow Computation</t>
    </r>
    <r>
      <rPr>
        <u/>
        <vertAlign val="superscript"/>
        <sz val="9"/>
        <rFont val="Arial Narrow"/>
        <family val="2"/>
        <charset val="161"/>
      </rPr>
      <t>2</t>
    </r>
  </si>
  <si>
    <t>Company Stock 2016 E   EV/EBITDA</t>
  </si>
  <si>
    <t>Debt</t>
  </si>
  <si>
    <t>Net Debt</t>
  </si>
  <si>
    <t>Net Debt / Equity</t>
  </si>
  <si>
    <t>(times)</t>
  </si>
  <si>
    <t>Equity, Debt, Cash &amp; Net Debt</t>
  </si>
  <si>
    <t>"Debt/Equity" &amp; "Net Debt/Equity" Ratios</t>
  </si>
</sst>
</file>

<file path=xl/styles.xml><?xml version="1.0" encoding="utf-8"?>
<styleSheet xmlns="http://schemas.openxmlformats.org/spreadsheetml/2006/main">
  <numFmts count="37">
    <numFmt numFmtId="44" formatCode="_-* #,##0.00\ &quot;€&quot;_-;\-* #,##0.00\ &quot;€&quot;_-;_-* &quot;-&quot;??\ &quot;€&quot;_-;_-@_-"/>
    <numFmt numFmtId="43" formatCode="_-* #,##0.00\ _€_-;\-* #,##0.00\ _€_-;_-* &quot;-&quot;??\ _€_-;_-@_-"/>
    <numFmt numFmtId="164" formatCode="_-* #,##0.00_-;\-* #,##0.00_-;_-* &quot;-&quot;??_-;_-@_-"/>
    <numFmt numFmtId="165" formatCode="[$€-2]\ #,##0.00;[Red]\-[$€-2]\ #,##0.00"/>
    <numFmt numFmtId="166" formatCode="0.0%"/>
    <numFmt numFmtId="167" formatCode="#,##0.0"/>
    <numFmt numFmtId="168" formatCode="#,##0.0000"/>
    <numFmt numFmtId="169" formatCode="0.000%"/>
    <numFmt numFmtId="170" formatCode="#,##0.00\ [$CHF]"/>
    <numFmt numFmtId="171" formatCode="_-* #,##0.00\ _Δ_ρ_χ_-;\-* #,##0.00\ _Δ_ρ_χ_-;_-* &quot;-&quot;??\ _Δ_ρ_χ_-;_-@_-"/>
    <numFmt numFmtId="172" formatCode="_-* #,##0.00\ [$€]_-;\-* #,##0.00\ [$€]_-;_-* &quot;-&quot;??\ [$€]_-;_-@_-"/>
    <numFmt numFmtId="173" formatCode="#,##0.000"/>
    <numFmt numFmtId="174" formatCode="0.0"/>
    <numFmt numFmtId="175" formatCode="#,##0.00\ _€"/>
    <numFmt numFmtId="176" formatCode="\$#,##0.00;[Red]\(\$#,##0.00\)"/>
    <numFmt numFmtId="177" formatCode="#,##0.00;[Red]\(#,##0.00\)"/>
    <numFmt numFmtId="178" formatCode="#,##0;[Red]\(#,##0\)"/>
    <numFmt numFmtId="179" formatCode="_(&quot;$&quot;* #,##0.00_);_(&quot;$&quot;* \(#,##0.00\);_(&quot;$&quot;* &quot;-&quot;??_);_(@_)"/>
    <numFmt numFmtId="180" formatCode="_(&quot;$&quot;* #,##0.0_);_(&quot;$&quot;* \(#,##0.0\);_(&quot;$&quot;* &quot;-&quot;??_);_(@_)"/>
    <numFmt numFmtId="181" formatCode="_(* #,##0.00_);_(* \(#,##0.00\);_(* &quot;-&quot;??_);_(@_)"/>
    <numFmt numFmtId="182" formatCode="_(* #,##0.0_);_(* \(#,##0.0\);_(* &quot;-&quot;??_);_(@_)"/>
    <numFmt numFmtId="183" formatCode="_(* #,##0.0_);_(* \(#,##0.0\);_(* &quot;-&quot;?_);_(@_)"/>
    <numFmt numFmtId="184" formatCode="_(* #,##0_);_(* \(#,##0\);_(* &quot;-&quot;??_);_(@_)"/>
    <numFmt numFmtId="185" formatCode="#_###0_)&quot;    &quot;;\(#_###0\)&quot;    &quot;;\-&quot;    &quot;"/>
    <numFmt numFmtId="186" formatCode="#,##0;\-#,##0;&quot;-&quot;"/>
    <numFmt numFmtId="187" formatCode="0.000_)"/>
    <numFmt numFmtId="188" formatCode="0.000000"/>
    <numFmt numFmtId="189" formatCode="_-* #,##0_-;\-* #,##0_-;_-* &quot;-&quot;_-;_-@_-"/>
    <numFmt numFmtId="190" formatCode="_(&quot;$&quot;* #,##0_);_(&quot;$&quot;* \(#,##0\);_(&quot;$&quot;* &quot;-&quot;_);_(@_)"/>
    <numFmt numFmtId="191" formatCode="&quot;$&quot;#,##0.00_);[Red]\(&quot;$&quot;#,##0.00\)"/>
    <numFmt numFmtId="192" formatCode="_-&quot;$&quot;* #,##0_-;\-&quot;$&quot;* #,##0_-;_-&quot;$&quot;* &quot;-&quot;_-;_-@_-"/>
    <numFmt numFmtId="193" formatCode="_-&quot;$&quot;* #,##0.00_-;\-&quot;$&quot;* #,##0.00_-;_-&quot;$&quot;* &quot;-&quot;??_-;_-@_-"/>
    <numFmt numFmtId="194" formatCode="_(* #,##0_);_(* \(#,##0\);_(* &quot;-&quot;_);_(@_)"/>
    <numFmt numFmtId="195" formatCode="_-* #,##0.0_-;\-* #,##0.0_-;_-* &quot;-&quot;??_-;_-@_-"/>
    <numFmt numFmtId="196" formatCode="#,##0.0_);\(#,##0.0\)"/>
    <numFmt numFmtId="197" formatCode="_(&quot;$&quot;* #,##0.0_);_(&quot;$&quot;* \(#,##0.0\);_(&quot;$&quot;* &quot;-&quot;?_);_(@_)"/>
    <numFmt numFmtId="198" formatCode="#,##0.0%;\(#,##0.0%\)\ "/>
  </numFmts>
  <fonts count="135">
    <font>
      <sz val="11"/>
      <color indexed="8"/>
      <name val="Calibri"/>
      <family val="2"/>
      <charset val="161"/>
    </font>
    <font>
      <sz val="11"/>
      <color theme="1"/>
      <name val="Calibri"/>
      <family val="2"/>
      <charset val="161"/>
      <scheme val="minor"/>
    </font>
    <font>
      <sz val="11"/>
      <color theme="1"/>
      <name val="Calibri"/>
      <family val="2"/>
      <scheme val="minor"/>
    </font>
    <font>
      <sz val="11"/>
      <color indexed="8"/>
      <name val="Calibri"/>
      <family val="2"/>
      <charset val="161"/>
    </font>
    <font>
      <sz val="11"/>
      <color indexed="10"/>
      <name val="Calibri"/>
      <family val="2"/>
      <charset val="161"/>
    </font>
    <font>
      <b/>
      <sz val="7"/>
      <color indexed="49"/>
      <name val="Arial Narrow"/>
      <family val="2"/>
      <charset val="161"/>
    </font>
    <font>
      <b/>
      <sz val="7"/>
      <color indexed="8"/>
      <name val="Arial Narrow"/>
      <family val="2"/>
      <charset val="161"/>
    </font>
    <font>
      <sz val="7"/>
      <color indexed="8"/>
      <name val="Arial Narrow"/>
      <family val="2"/>
      <charset val="161"/>
    </font>
    <font>
      <sz val="7.5"/>
      <color indexed="8"/>
      <name val="Arial Narrow"/>
      <family val="2"/>
      <charset val="161"/>
    </font>
    <font>
      <b/>
      <sz val="7.5"/>
      <color indexed="8"/>
      <name val="Arial Narrow"/>
      <family val="2"/>
      <charset val="161"/>
    </font>
    <font>
      <b/>
      <i/>
      <sz val="7"/>
      <color indexed="8"/>
      <name val="Arial Narrow"/>
      <family val="2"/>
      <charset val="161"/>
    </font>
    <font>
      <u/>
      <sz val="10"/>
      <color indexed="12"/>
      <name val="Arial"/>
      <family val="2"/>
      <charset val="161"/>
    </font>
    <font>
      <sz val="10"/>
      <name val="Arial"/>
      <family val="2"/>
      <charset val="161"/>
    </font>
    <font>
      <sz val="12"/>
      <color indexed="8"/>
      <name val="Calibri"/>
      <family val="2"/>
    </font>
    <font>
      <sz val="7.5"/>
      <name val="Arial Narrow"/>
      <family val="2"/>
      <charset val="161"/>
    </font>
    <font>
      <b/>
      <sz val="7.5"/>
      <name val="Arial Narrow"/>
      <family val="2"/>
      <charset val="161"/>
    </font>
    <font>
      <u/>
      <sz val="7.5"/>
      <name val="Arial Narrow"/>
      <family val="2"/>
      <charset val="161"/>
    </font>
    <font>
      <sz val="8"/>
      <name val="Calibri"/>
      <family val="2"/>
      <charset val="161"/>
    </font>
    <font>
      <sz val="12"/>
      <color indexed="8"/>
      <name val="Calibri"/>
      <family val="2"/>
    </font>
    <font>
      <sz val="7"/>
      <color indexed="49"/>
      <name val="Arial Narrow"/>
      <family val="2"/>
      <charset val="161"/>
    </font>
    <font>
      <b/>
      <sz val="10"/>
      <color indexed="8"/>
      <name val="Arial Narrow"/>
      <family val="2"/>
    </font>
    <font>
      <sz val="10"/>
      <color indexed="8"/>
      <name val="Arial Narrow"/>
      <family val="2"/>
    </font>
    <font>
      <sz val="8"/>
      <color indexed="8"/>
      <name val="Arial Narrow"/>
      <family val="2"/>
      <charset val="161"/>
    </font>
    <font>
      <i/>
      <sz val="7"/>
      <color indexed="8"/>
      <name val="Arial Narrow"/>
      <family val="2"/>
      <charset val="161"/>
    </font>
    <font>
      <b/>
      <sz val="8"/>
      <color indexed="8"/>
      <name val="Arial Narrow"/>
      <family val="2"/>
      <charset val="161"/>
    </font>
    <font>
      <sz val="9"/>
      <color indexed="8"/>
      <name val="Arial Narrow"/>
      <family val="2"/>
      <charset val="161"/>
    </font>
    <font>
      <sz val="11"/>
      <color theme="1"/>
      <name val="Calibri"/>
      <family val="2"/>
      <charset val="161"/>
      <scheme val="minor"/>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b/>
      <sz val="9"/>
      <color rgb="FFFF0000"/>
      <name val="Arial Narrow"/>
      <family val="2"/>
      <charset val="161"/>
    </font>
    <font>
      <b/>
      <sz val="11"/>
      <color theme="0"/>
      <name val="Calibri"/>
      <family val="2"/>
      <charset val="161"/>
      <scheme val="minor"/>
    </font>
    <font>
      <sz val="11"/>
      <color rgb="FF0070C0"/>
      <name val="Calibri"/>
      <family val="2"/>
      <scheme val="minor"/>
    </font>
    <font>
      <sz val="7"/>
      <color rgb="FFFF0000"/>
      <name val="Arial Narrow"/>
      <family val="2"/>
      <charset val="161"/>
    </font>
    <font>
      <sz val="9"/>
      <color rgb="FFFF0000"/>
      <name val="Arial Narrow"/>
      <family val="2"/>
      <charset val="161"/>
    </font>
    <font>
      <sz val="8"/>
      <color rgb="FF000000"/>
      <name val="Arial Narrow"/>
      <family val="2"/>
      <charset val="161"/>
    </font>
    <font>
      <sz val="11"/>
      <color indexed="8"/>
      <name val="Arial Narrow"/>
      <family val="2"/>
      <charset val="161"/>
    </font>
    <font>
      <sz val="6"/>
      <color indexed="8"/>
      <name val="Arial Narrow"/>
      <family val="2"/>
      <charset val="161"/>
    </font>
    <font>
      <sz val="7"/>
      <name val="Arial Narrow"/>
      <family val="2"/>
      <charset val="161"/>
    </font>
    <font>
      <sz val="11"/>
      <name val="Arial Narrow"/>
      <family val="2"/>
      <charset val="161"/>
    </font>
    <font>
      <b/>
      <sz val="11"/>
      <name val="Arial Narrow"/>
      <family val="2"/>
      <charset val="161"/>
    </font>
    <font>
      <b/>
      <sz val="7"/>
      <color rgb="FFFF0000"/>
      <name val="Arial Narrow"/>
      <family val="2"/>
      <charset val="161"/>
    </font>
    <font>
      <b/>
      <sz val="11"/>
      <color indexed="8"/>
      <name val="Arial Narrow"/>
      <family val="2"/>
      <charset val="161"/>
    </font>
    <font>
      <b/>
      <sz val="7.5"/>
      <color rgb="FFC00000"/>
      <name val="Arial Narrow"/>
      <family val="2"/>
      <charset val="161"/>
    </font>
    <font>
      <sz val="10"/>
      <color indexed="8"/>
      <name val="Arial"/>
      <family val="2"/>
      <charset val="161"/>
    </font>
    <font>
      <sz val="11"/>
      <color rgb="FF0070C0"/>
      <name val="Calibri"/>
      <family val="2"/>
      <charset val="161"/>
    </font>
    <font>
      <sz val="10"/>
      <color indexed="8"/>
      <name val="Arial Narrow"/>
      <family val="2"/>
      <charset val="161"/>
    </font>
    <font>
      <b/>
      <sz val="11"/>
      <color theme="1"/>
      <name val="Calibri"/>
      <family val="2"/>
      <scheme val="minor"/>
    </font>
    <font>
      <sz val="11"/>
      <name val="Calibri"/>
      <family val="2"/>
      <scheme val="minor"/>
    </font>
    <font>
      <b/>
      <sz val="11"/>
      <name val="Calibri"/>
      <family val="2"/>
      <scheme val="minor"/>
    </font>
    <font>
      <b/>
      <sz val="12"/>
      <color rgb="FF548DD4"/>
      <name val="Calibri"/>
      <family val="2"/>
      <charset val="161"/>
      <scheme val="minor"/>
    </font>
    <font>
      <sz val="10"/>
      <name val="Arial Greek"/>
      <charset val="161"/>
    </font>
    <font>
      <sz val="18"/>
      <color theme="3"/>
      <name val="Cambria"/>
      <family val="2"/>
      <charset val="161"/>
      <scheme val="maj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006100"/>
      <name val="Calibri"/>
      <family val="2"/>
      <charset val="161"/>
      <scheme val="minor"/>
    </font>
    <font>
      <sz val="11"/>
      <color rgb="FF9C0006"/>
      <name val="Calibri"/>
      <family val="2"/>
      <charset val="161"/>
      <scheme val="minor"/>
    </font>
    <font>
      <sz val="11"/>
      <color rgb="FF9C6500"/>
      <name val="Calibri"/>
      <family val="2"/>
      <charset val="161"/>
      <scheme val="minor"/>
    </font>
    <font>
      <sz val="11"/>
      <color rgb="FF3F3F76"/>
      <name val="Calibri"/>
      <family val="2"/>
      <charset val="161"/>
      <scheme val="minor"/>
    </font>
    <font>
      <b/>
      <sz val="11"/>
      <color rgb="FF3F3F3F"/>
      <name val="Calibri"/>
      <family val="2"/>
      <charset val="161"/>
      <scheme val="minor"/>
    </font>
    <font>
      <b/>
      <sz val="11"/>
      <color rgb="FFFA7D00"/>
      <name val="Calibri"/>
      <family val="2"/>
      <charset val="161"/>
      <scheme val="minor"/>
    </font>
    <font>
      <sz val="11"/>
      <color rgb="FFFA7D00"/>
      <name val="Calibri"/>
      <family val="2"/>
      <charset val="161"/>
      <scheme val="minor"/>
    </font>
    <font>
      <sz val="11"/>
      <color rgb="FFFF0000"/>
      <name val="Calibri"/>
      <family val="2"/>
      <charset val="161"/>
      <scheme val="minor"/>
    </font>
    <font>
      <i/>
      <sz val="11"/>
      <color rgb="FF7F7F7F"/>
      <name val="Calibri"/>
      <family val="2"/>
      <charset val="161"/>
      <scheme val="minor"/>
    </font>
    <font>
      <b/>
      <sz val="11"/>
      <color theme="1"/>
      <name val="Calibri"/>
      <family val="2"/>
      <charset val="161"/>
      <scheme val="minor"/>
    </font>
    <font>
      <sz val="11"/>
      <color theme="0"/>
      <name val="Calibri"/>
      <family val="2"/>
      <charset val="161"/>
      <scheme val="minor"/>
    </font>
    <font>
      <sz val="8"/>
      <name val="Arial Narrow"/>
      <family val="2"/>
      <charset val="161"/>
    </font>
    <font>
      <sz val="11"/>
      <color rgb="FF0070C0"/>
      <name val="Calibri"/>
      <family val="2"/>
      <charset val="161"/>
      <scheme val="minor"/>
    </font>
    <font>
      <b/>
      <sz val="7"/>
      <color rgb="FFC00000"/>
      <name val="Arial Narrow"/>
      <family val="2"/>
      <charset val="161"/>
    </font>
    <font>
      <i/>
      <sz val="7.5"/>
      <color indexed="8"/>
      <name val="Arial Narrow"/>
      <family val="2"/>
      <charset val="161"/>
    </font>
    <font>
      <b/>
      <sz val="7.5"/>
      <color rgb="FFFF0000"/>
      <name val="Arial Narrow"/>
      <family val="2"/>
      <charset val="161"/>
    </font>
    <font>
      <b/>
      <sz val="8"/>
      <name val="Arial Narrow"/>
      <family val="2"/>
      <charset val="161"/>
    </font>
    <font>
      <b/>
      <sz val="9"/>
      <name val="Arial Narrow"/>
      <family val="2"/>
      <charset val="161"/>
    </font>
    <font>
      <b/>
      <sz val="11"/>
      <color rgb="FFC00000"/>
      <name val="Arial Narrow"/>
      <family val="2"/>
      <charset val="161"/>
    </font>
    <font>
      <b/>
      <sz val="9"/>
      <color rgb="FFC00000"/>
      <name val="Arial Narrow"/>
      <family val="2"/>
      <charset val="161"/>
    </font>
    <font>
      <b/>
      <sz val="8"/>
      <color rgb="FFC00000"/>
      <name val="Arial Narrow"/>
      <family val="2"/>
      <charset val="161"/>
    </font>
    <font>
      <sz val="8"/>
      <color rgb="FFC00000"/>
      <name val="Arial Narrow"/>
      <family val="2"/>
      <charset val="161"/>
    </font>
    <font>
      <b/>
      <sz val="7"/>
      <name val="Arial Narrow"/>
      <family val="2"/>
      <charset val="161"/>
    </font>
    <font>
      <sz val="7"/>
      <color rgb="FFC00000"/>
      <name val="Arial Narrow"/>
      <family val="2"/>
      <charset val="161"/>
    </font>
    <font>
      <sz val="9"/>
      <color indexed="0"/>
      <name val="Helvetica"/>
      <charset val="161"/>
    </font>
    <font>
      <b/>
      <sz val="9"/>
      <color indexed="0"/>
      <name val="Courier New"/>
      <family val="3"/>
      <charset val="161"/>
    </font>
    <font>
      <sz val="9"/>
      <color indexed="0"/>
      <name val="Courier New"/>
      <family val="3"/>
      <charset val="161"/>
    </font>
    <font>
      <sz val="10"/>
      <name val="Times New Roman"/>
      <family val="1"/>
    </font>
    <font>
      <sz val="10"/>
      <name val="Arial"/>
      <family val="2"/>
    </font>
    <font>
      <sz val="8"/>
      <name val="Times New Roman"/>
      <family val="1"/>
    </font>
    <font>
      <b/>
      <sz val="10"/>
      <color indexed="9"/>
      <name val="Arial"/>
      <family val="2"/>
    </font>
    <font>
      <sz val="12"/>
      <name val="Tms Rmn"/>
    </font>
    <font>
      <b/>
      <sz val="14"/>
      <name val="Symbol"/>
      <family val="1"/>
      <charset val="2"/>
    </font>
    <font>
      <sz val="10"/>
      <color indexed="8"/>
      <name val="Arial"/>
      <family val="2"/>
    </font>
    <font>
      <sz val="11"/>
      <name val="Tms Rmn"/>
      <family val="1"/>
    </font>
    <font>
      <sz val="10"/>
      <name val="MS Serif"/>
      <family val="1"/>
    </font>
    <font>
      <sz val="10"/>
      <color indexed="12"/>
      <name val="Arial"/>
      <family val="2"/>
    </font>
    <font>
      <sz val="10"/>
      <color indexed="16"/>
      <name val="MS Serif"/>
      <family val="1"/>
    </font>
    <font>
      <sz val="1"/>
      <color indexed="8"/>
      <name val="Courier"/>
      <family val="3"/>
    </font>
    <font>
      <i/>
      <sz val="1"/>
      <color indexed="8"/>
      <name val="Courier"/>
      <family val="3"/>
    </font>
    <font>
      <sz val="8"/>
      <name val="Arial"/>
      <family val="2"/>
    </font>
    <font>
      <b/>
      <sz val="12"/>
      <name val="Arial"/>
      <family val="2"/>
    </font>
    <font>
      <b/>
      <sz val="8"/>
      <name val="MS Sans Serif"/>
      <family val="2"/>
    </font>
    <font>
      <u/>
      <sz val="10"/>
      <color indexed="12"/>
      <name val="Arial"/>
      <family val="2"/>
    </font>
    <font>
      <u/>
      <sz val="7.5"/>
      <color indexed="36"/>
      <name val="Arial"/>
      <family val="2"/>
    </font>
    <font>
      <sz val="10"/>
      <name val="Courier"/>
      <family val="3"/>
    </font>
    <font>
      <sz val="10"/>
      <color indexed="14"/>
      <name val="Arial"/>
      <family val="2"/>
    </font>
    <font>
      <sz val="10"/>
      <name val="Arial MT"/>
    </font>
    <font>
      <sz val="10"/>
      <name val="Helv"/>
    </font>
    <font>
      <sz val="7"/>
      <name val="Small Fonts"/>
      <family val="2"/>
    </font>
    <font>
      <sz val="9"/>
      <name val="Arial"/>
      <family val="2"/>
    </font>
    <font>
      <sz val="10"/>
      <name val="MS Sans Serif"/>
      <family val="2"/>
    </font>
    <font>
      <sz val="10"/>
      <color indexed="10"/>
      <name val="Arial"/>
      <family val="2"/>
    </font>
    <font>
      <b/>
      <sz val="10"/>
      <name val="MS Sans Serif"/>
      <family val="2"/>
    </font>
    <font>
      <sz val="8"/>
      <name val="Wingdings"/>
      <charset val="2"/>
    </font>
    <font>
      <sz val="8"/>
      <name val="Helv"/>
    </font>
    <font>
      <sz val="8"/>
      <name val="MS Sans Serif"/>
      <family val="2"/>
    </font>
    <font>
      <sz val="10"/>
      <name val="Geneva"/>
      <family val="2"/>
    </font>
    <font>
      <b/>
      <sz val="8"/>
      <color indexed="8"/>
      <name val="Helv"/>
    </font>
    <font>
      <b/>
      <sz val="10"/>
      <color rgb="FFC00000"/>
      <name val="Arial"/>
      <family val="2"/>
      <charset val="161"/>
    </font>
    <font>
      <sz val="7.5"/>
      <color rgb="FFC00000"/>
      <name val="Arial Narrow"/>
      <family val="2"/>
      <charset val="161"/>
    </font>
    <font>
      <sz val="11"/>
      <color rgb="FFC00000"/>
      <name val="Arial Narrow"/>
      <family val="2"/>
      <charset val="161"/>
    </font>
    <font>
      <sz val="11"/>
      <color rgb="FFC00000"/>
      <name val="Calibri"/>
      <family val="2"/>
      <scheme val="minor"/>
    </font>
    <font>
      <sz val="11"/>
      <color rgb="FFC00000"/>
      <name val="Calibri"/>
      <family val="2"/>
    </font>
    <font>
      <sz val="11"/>
      <color rgb="FFC00000"/>
      <name val="Calibri"/>
      <family val="2"/>
      <charset val="161"/>
    </font>
    <font>
      <sz val="11"/>
      <color rgb="FFC00000"/>
      <name val="Calibri"/>
      <family val="2"/>
      <charset val="161"/>
      <scheme val="minor"/>
    </font>
    <font>
      <sz val="9"/>
      <name val="Arial Narrow"/>
      <family val="2"/>
      <charset val="161"/>
    </font>
    <font>
      <b/>
      <i/>
      <sz val="9"/>
      <name val="Arial Narrow"/>
      <family val="2"/>
      <charset val="161"/>
    </font>
    <font>
      <sz val="9"/>
      <color indexed="12"/>
      <name val="Arial Narrow"/>
      <family val="2"/>
      <charset val="161"/>
    </font>
    <font>
      <i/>
      <sz val="9"/>
      <name val="Arial Narrow"/>
      <family val="2"/>
      <charset val="161"/>
    </font>
    <font>
      <vertAlign val="superscript"/>
      <sz val="9"/>
      <name val="Arial Narrow"/>
      <family val="2"/>
      <charset val="161"/>
    </font>
    <font>
      <u/>
      <sz val="9"/>
      <name val="Arial Narrow"/>
      <family val="2"/>
      <charset val="161"/>
    </font>
    <font>
      <u/>
      <vertAlign val="superscript"/>
      <sz val="9"/>
      <name val="Arial Narrow"/>
      <family val="2"/>
      <charset val="161"/>
    </font>
    <font>
      <sz val="9"/>
      <color rgb="FFC00000"/>
      <name val="Arial Narrow"/>
      <family val="2"/>
      <charset val="161"/>
    </font>
    <font>
      <b/>
      <sz val="9"/>
      <color indexed="8"/>
      <name val="Arial Narrow"/>
      <family val="2"/>
      <charset val="161"/>
    </font>
  </fonts>
  <fills count="46">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rgb="FFFFC000"/>
        <bgColor indexed="64"/>
      </patternFill>
    </fill>
    <fill>
      <patternFill patternType="solid">
        <fgColor rgb="FFC000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8"/>
        <bgColor indexed="64"/>
      </patternFill>
    </fill>
    <fill>
      <patternFill patternType="solid">
        <fgColor indexed="22"/>
        <bgColor indexed="64"/>
      </patternFill>
    </fill>
    <fill>
      <patternFill patternType="solid">
        <fgColor indexed="26"/>
        <bgColor indexed="64"/>
      </patternFill>
    </fill>
    <fill>
      <patternFill patternType="darkVertical"/>
    </fill>
    <fill>
      <patternFill patternType="solid">
        <fgColor theme="8" tint="0.39997558519241921"/>
        <bgColor indexed="64"/>
      </patternFill>
    </fill>
  </fills>
  <borders count="36">
    <border>
      <left/>
      <right/>
      <top/>
      <bottom/>
      <diagonal/>
    </border>
    <border>
      <left/>
      <right/>
      <top style="medium">
        <color indexed="49"/>
      </top>
      <bottom style="medium">
        <color indexed="49"/>
      </bottom>
      <diagonal/>
    </border>
    <border>
      <left/>
      <right/>
      <top/>
      <bottom style="thick">
        <color indexed="49"/>
      </bottom>
      <diagonal/>
    </border>
    <border>
      <left style="hair">
        <color indexed="18"/>
      </left>
      <right style="hair">
        <color indexed="18"/>
      </right>
      <top style="hair">
        <color indexed="18"/>
      </top>
      <bottom style="hair">
        <color indexed="18"/>
      </bottom>
      <diagonal/>
    </border>
    <border>
      <left/>
      <right/>
      <top/>
      <bottom style="medium">
        <color indexed="49"/>
      </bottom>
      <diagonal/>
    </border>
    <border>
      <left/>
      <right/>
      <top style="thick">
        <color indexed="49"/>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33CCCC"/>
      </top>
      <bottom/>
      <diagonal/>
    </border>
    <border>
      <left/>
      <right/>
      <top style="thick">
        <color rgb="FF33CCCC"/>
      </top>
      <bottom style="medium">
        <color rgb="FF33CCCC"/>
      </bottom>
      <diagonal/>
    </border>
    <border>
      <left/>
      <right/>
      <top/>
      <bottom style="thick">
        <color rgb="FF33CCCC"/>
      </bottom>
      <diagonal/>
    </border>
    <border>
      <left/>
      <right/>
      <top/>
      <bottom style="medium">
        <color rgb="FF33CCCC"/>
      </bottom>
      <diagonal/>
    </border>
    <border>
      <left/>
      <right/>
      <top style="medium">
        <color rgb="FF33CCCC"/>
      </top>
      <bottom style="medium">
        <color rgb="FF33CCCC"/>
      </bottom>
      <diagonal/>
    </border>
    <border>
      <left/>
      <right/>
      <top style="dashed">
        <color rgb="FF33CCCC"/>
      </top>
      <bottom style="dashed">
        <color rgb="FF33CCC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tted">
        <color auto="1"/>
      </top>
      <bottom style="dotted">
        <color auto="1"/>
      </bottom>
      <diagonal/>
    </border>
    <border>
      <left/>
      <right/>
      <top style="thin">
        <color indexed="64"/>
      </top>
      <bottom/>
      <diagonal/>
    </border>
    <border>
      <left/>
      <right/>
      <top/>
      <bottom style="double">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180">
    <xf numFmtId="0" fontId="0" fillId="0" borderId="0"/>
    <xf numFmtId="0" fontId="26" fillId="0" borderId="0"/>
    <xf numFmtId="0" fontId="27" fillId="0" borderId="0">
      <alignment horizontal="center" vertical="top"/>
    </xf>
    <xf numFmtId="0" fontId="28" fillId="0" borderId="0">
      <alignment horizontal="left" vertical="top"/>
    </xf>
    <xf numFmtId="0" fontId="29" fillId="0" borderId="0">
      <alignment horizontal="right" vertical="top"/>
    </xf>
    <xf numFmtId="0" fontId="30" fillId="0" borderId="0">
      <alignment horizontal="left" vertical="top"/>
    </xf>
    <xf numFmtId="0" fontId="30" fillId="0" borderId="0">
      <alignment horizontal="right" vertical="top"/>
    </xf>
    <xf numFmtId="0" fontId="31" fillId="0" borderId="0">
      <alignment horizontal="left" vertical="top"/>
    </xf>
    <xf numFmtId="0" fontId="29" fillId="0" borderId="0">
      <alignment horizontal="left" vertical="top"/>
    </xf>
    <xf numFmtId="0" fontId="29" fillId="0" borderId="0">
      <alignment horizontal="right" vertical="top"/>
    </xf>
    <xf numFmtId="0" fontId="29" fillId="0" borderId="0">
      <alignment horizontal="right" vertical="top"/>
    </xf>
    <xf numFmtId="0" fontId="29" fillId="0" borderId="0">
      <alignment horizontal="right" vertical="top"/>
    </xf>
    <xf numFmtId="0" fontId="32" fillId="0" borderId="0">
      <alignment horizontal="left" vertical="top"/>
    </xf>
    <xf numFmtId="0" fontId="12" fillId="0" borderId="0">
      <alignment vertical="top"/>
    </xf>
    <xf numFmtId="0" fontId="26" fillId="0" borderId="0"/>
    <xf numFmtId="0" fontId="33" fillId="0" borderId="0"/>
    <xf numFmtId="9" fontId="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xf numFmtId="0" fontId="11" fillId="0" borderId="0" applyNumberFormat="0" applyFill="0" applyBorder="0" applyAlignment="0" applyProtection="0">
      <alignment vertical="top"/>
      <protection locked="0"/>
    </xf>
    <xf numFmtId="0" fontId="2" fillId="0" borderId="0"/>
    <xf numFmtId="171" fontId="12" fillId="0" borderId="0" applyFont="0" applyFill="0" applyBorder="0" applyAlignment="0" applyProtection="0"/>
    <xf numFmtId="172"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9" fontId="5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64" fontId="3" fillId="0" borderId="0" applyFont="0" applyFill="0" applyBorder="0" applyAlignment="0" applyProtection="0"/>
    <xf numFmtId="0" fontId="56" fillId="0" borderId="0" applyNumberFormat="0" applyFill="0" applyBorder="0" applyAlignment="0" applyProtection="0"/>
    <xf numFmtId="0" fontId="57" fillId="0" borderId="20" applyNumberFormat="0" applyFill="0" applyAlignment="0" applyProtection="0"/>
    <xf numFmtId="0" fontId="58" fillId="0" borderId="21" applyNumberFormat="0" applyFill="0" applyAlignment="0" applyProtection="0"/>
    <xf numFmtId="0" fontId="59" fillId="0" borderId="22" applyNumberFormat="0" applyFill="0" applyAlignment="0" applyProtection="0"/>
    <xf numFmtId="0" fontId="59" fillId="0" borderId="0" applyNumberFormat="0" applyFill="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0" applyNumberFormat="0" applyBorder="0" applyAlignment="0" applyProtection="0"/>
    <xf numFmtId="0" fontId="63" fillId="12" borderId="23" applyNumberFormat="0" applyAlignment="0" applyProtection="0"/>
    <xf numFmtId="0" fontId="64" fillId="13" borderId="24" applyNumberFormat="0" applyAlignment="0" applyProtection="0"/>
    <xf numFmtId="0" fontId="65" fillId="13" borderId="23" applyNumberFormat="0" applyAlignment="0" applyProtection="0"/>
    <xf numFmtId="0" fontId="66" fillId="0" borderId="25" applyNumberFormat="0" applyFill="0" applyAlignment="0" applyProtection="0"/>
    <xf numFmtId="0" fontId="35" fillId="14" borderId="26"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8" applyNumberFormat="0" applyFill="0" applyAlignment="0" applyProtection="0"/>
    <xf numFmtId="0" fontId="7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0" fillId="35" borderId="0" applyNumberFormat="0" applyBorder="0" applyAlignment="0" applyProtection="0"/>
    <xf numFmtId="0" fontId="7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0" fillId="39" borderId="0" applyNumberFormat="0" applyBorder="0" applyAlignment="0" applyProtection="0"/>
    <xf numFmtId="0" fontId="1" fillId="0" borderId="0"/>
    <xf numFmtId="0" fontId="1" fillId="15" borderId="27" applyNumberFormat="0" applyFont="0" applyAlignment="0" applyProtection="0"/>
    <xf numFmtId="0" fontId="84" fillId="0" borderId="0"/>
    <xf numFmtId="44" fontId="3" fillId="0" borderId="0" applyFont="0" applyFill="0" applyBorder="0" applyAlignment="0" applyProtection="0"/>
    <xf numFmtId="0" fontId="87" fillId="0" borderId="0"/>
    <xf numFmtId="167" fontId="88" fillId="0" borderId="0" applyFont="0" applyFill="0" applyBorder="0" applyAlignment="0" applyProtection="0"/>
    <xf numFmtId="167" fontId="88" fillId="0" borderId="0" applyFont="0" applyFill="0" applyBorder="0" applyAlignment="0" applyProtection="0"/>
    <xf numFmtId="168" fontId="88" fillId="0" borderId="0" applyFont="0" applyFill="0" applyBorder="0" applyAlignment="0" applyProtection="0"/>
    <xf numFmtId="168" fontId="88" fillId="0" borderId="0" applyFont="0" applyFill="0" applyBorder="0" applyAlignment="0" applyProtection="0"/>
    <xf numFmtId="9" fontId="88" fillId="0" borderId="0" applyFont="0" applyFill="0" applyBorder="0" applyAlignment="0" applyProtection="0"/>
    <xf numFmtId="0" fontId="88" fillId="0" borderId="0"/>
    <xf numFmtId="0" fontId="88" fillId="0" borderId="0"/>
    <xf numFmtId="0" fontId="88" fillId="0" borderId="0"/>
    <xf numFmtId="0" fontId="89" fillId="0" borderId="0">
      <alignment horizontal="center" wrapText="1"/>
      <protection locked="0"/>
    </xf>
    <xf numFmtId="0" fontId="90" fillId="41" borderId="0" applyNumberFormat="0" applyBorder="0" applyAlignment="0"/>
    <xf numFmtId="0" fontId="91" fillId="0" borderId="0" applyNumberFormat="0" applyFill="0" applyBorder="0" applyAlignment="0" applyProtection="0"/>
    <xf numFmtId="185" fontId="92" fillId="0" borderId="0">
      <alignment horizontal="center"/>
    </xf>
    <xf numFmtId="186" fontId="93" fillId="0" borderId="0" applyFill="0" applyBorder="0" applyAlignment="0"/>
    <xf numFmtId="0" fontId="93" fillId="0" borderId="0" applyFill="0" applyBorder="0" applyAlignment="0"/>
    <xf numFmtId="0" fontId="88" fillId="0" borderId="0" applyFill="0" applyBorder="0" applyAlignment="0"/>
    <xf numFmtId="0" fontId="88" fillId="0" borderId="0" applyFill="0" applyBorder="0" applyAlignment="0"/>
    <xf numFmtId="0" fontId="88" fillId="0" borderId="0" applyFill="0" applyBorder="0" applyAlignment="0"/>
    <xf numFmtId="0" fontId="93" fillId="0" borderId="0" applyFill="0" applyBorder="0" applyAlignment="0"/>
    <xf numFmtId="0" fontId="88" fillId="0" borderId="0" applyFill="0" applyBorder="0" applyAlignment="0"/>
    <xf numFmtId="0" fontId="93" fillId="0" borderId="0" applyFill="0" applyBorder="0" applyAlignment="0"/>
    <xf numFmtId="187" fontId="94" fillId="0" borderId="0"/>
    <xf numFmtId="187" fontId="94" fillId="0" borderId="0"/>
    <xf numFmtId="187" fontId="94" fillId="0" borderId="0"/>
    <xf numFmtId="187" fontId="94" fillId="0" borderId="0"/>
    <xf numFmtId="187" fontId="94" fillId="0" borderId="0"/>
    <xf numFmtId="187" fontId="94" fillId="0" borderId="0"/>
    <xf numFmtId="187" fontId="94" fillId="0" borderId="0"/>
    <xf numFmtId="187" fontId="94" fillId="0" borderId="0"/>
    <xf numFmtId="0" fontId="88" fillId="0" borderId="0" applyFont="0" applyFill="0" applyBorder="0" applyAlignment="0" applyProtection="0"/>
    <xf numFmtId="181" fontId="88" fillId="0" borderId="0" applyFont="0" applyFill="0" applyBorder="0" applyAlignment="0" applyProtection="0"/>
    <xf numFmtId="0" fontId="95" fillId="0" borderId="0" applyNumberFormat="0" applyAlignment="0">
      <alignment horizontal="left"/>
    </xf>
    <xf numFmtId="0" fontId="88" fillId="0" borderId="0" applyFont="0" applyFill="0" applyBorder="0" applyAlignment="0" applyProtection="0"/>
    <xf numFmtId="179" fontId="88" fillId="0" borderId="0" applyFont="0" applyFill="0" applyBorder="0" applyAlignment="0" applyProtection="0"/>
    <xf numFmtId="14" fontId="93" fillId="0" borderId="0" applyFill="0" applyBorder="0" applyAlignment="0"/>
    <xf numFmtId="0" fontId="96" fillId="0" borderId="0" applyFill="0" applyBorder="0" applyAlignment="0"/>
    <xf numFmtId="0" fontId="96" fillId="0" borderId="0" applyFill="0" applyBorder="0" applyAlignment="0"/>
    <xf numFmtId="0" fontId="96" fillId="0" borderId="0" applyFill="0" applyBorder="0" applyAlignment="0"/>
    <xf numFmtId="0" fontId="88" fillId="0" borderId="0" applyFill="0" applyBorder="0" applyAlignment="0"/>
    <xf numFmtId="0" fontId="96" fillId="0" borderId="0" applyFill="0" applyBorder="0" applyAlignment="0"/>
    <xf numFmtId="0" fontId="97" fillId="0" borderId="0" applyNumberFormat="0" applyAlignment="0">
      <alignment horizontal="left"/>
    </xf>
    <xf numFmtId="0" fontId="98" fillId="0" borderId="0">
      <protection locked="0"/>
    </xf>
    <xf numFmtId="0" fontId="98" fillId="0" borderId="0">
      <protection locked="0"/>
    </xf>
    <xf numFmtId="0" fontId="99" fillId="0" borderId="0">
      <protection locked="0"/>
    </xf>
    <xf numFmtId="0" fontId="98" fillId="0" borderId="0">
      <protection locked="0"/>
    </xf>
    <xf numFmtId="0" fontId="98" fillId="0" borderId="0">
      <protection locked="0"/>
    </xf>
    <xf numFmtId="0" fontId="98" fillId="0" borderId="0">
      <protection locked="0"/>
    </xf>
    <xf numFmtId="0" fontId="99" fillId="0" borderId="0">
      <protection locked="0"/>
    </xf>
    <xf numFmtId="38" fontId="100" fillId="42" borderId="0" applyNumberFormat="0" applyBorder="0" applyAlignment="0" applyProtection="0"/>
    <xf numFmtId="0" fontId="101" fillId="0" borderId="32" applyNumberFormat="0" applyAlignment="0" applyProtection="0">
      <alignment horizontal="left" vertical="center"/>
    </xf>
    <xf numFmtId="0" fontId="101" fillId="0" borderId="6">
      <alignment horizontal="left" vertical="center"/>
    </xf>
    <xf numFmtId="0" fontId="102" fillId="0" borderId="33">
      <alignment horizontal="center"/>
    </xf>
    <xf numFmtId="0" fontId="102" fillId="0" borderId="0">
      <alignment horizontal="center"/>
    </xf>
    <xf numFmtId="0" fontId="103"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5" fillId="0" borderId="0"/>
    <xf numFmtId="10" fontId="100" fillId="43" borderId="34" applyNumberFormat="0" applyBorder="0" applyAlignment="0" applyProtection="0"/>
    <xf numFmtId="0" fontId="106" fillId="0" borderId="0" applyFill="0" applyBorder="0" applyAlignment="0"/>
    <xf numFmtId="0" fontId="106" fillId="0" borderId="0" applyFill="0" applyBorder="0" applyAlignment="0"/>
    <xf numFmtId="0" fontId="106" fillId="0" borderId="0" applyFill="0" applyBorder="0" applyAlignment="0"/>
    <xf numFmtId="0" fontId="88" fillId="0" borderId="0" applyFill="0" applyBorder="0" applyAlignment="0"/>
    <xf numFmtId="0" fontId="106" fillId="0" borderId="0" applyFill="0" applyBorder="0" applyAlignment="0"/>
    <xf numFmtId="188" fontId="107" fillId="0" borderId="0" applyFont="0" applyFill="0" applyBorder="0" applyAlignment="0" applyProtection="0"/>
    <xf numFmtId="4" fontId="108" fillId="0" borderId="0" applyFont="0" applyFill="0" applyBorder="0" applyAlignment="0" applyProtection="0"/>
    <xf numFmtId="189" fontId="88" fillId="0" borderId="0" applyFont="0" applyFill="0" applyBorder="0" applyAlignment="0" applyProtection="0"/>
    <xf numFmtId="164" fontId="88" fillId="0" borderId="0" applyFont="0" applyFill="0" applyBorder="0" applyAlignment="0" applyProtection="0"/>
    <xf numFmtId="190" fontId="88" fillId="0" borderId="0" applyFont="0" applyFill="0" applyBorder="0" applyAlignment="0" applyProtection="0"/>
    <xf numFmtId="179" fontId="88" fillId="0" borderId="0" applyFont="0" applyFill="0" applyBorder="0" applyAlignment="0" applyProtection="0"/>
    <xf numFmtId="190" fontId="88" fillId="0" borderId="0" applyFont="0" applyFill="0" applyBorder="0" applyAlignment="0" applyProtection="0"/>
    <xf numFmtId="191" fontId="108" fillId="0" borderId="0" applyFont="0" applyFill="0" applyBorder="0" applyAlignment="0" applyProtection="0"/>
    <xf numFmtId="192" fontId="88" fillId="0" borderId="0" applyFont="0" applyFill="0" applyBorder="0" applyAlignment="0" applyProtection="0"/>
    <xf numFmtId="193" fontId="88" fillId="0" borderId="0" applyFont="0" applyFill="0" applyBorder="0" applyAlignment="0" applyProtection="0"/>
    <xf numFmtId="37" fontId="109" fillId="0" borderId="0"/>
    <xf numFmtId="178" fontId="110" fillId="0" borderId="0"/>
    <xf numFmtId="0" fontId="87" fillId="0" borderId="0"/>
    <xf numFmtId="0" fontId="87" fillId="0" borderId="0"/>
    <xf numFmtId="37" fontId="108" fillId="0" borderId="0"/>
    <xf numFmtId="0" fontId="87" fillId="0" borderId="0"/>
    <xf numFmtId="0" fontId="87" fillId="0" borderId="0"/>
    <xf numFmtId="0" fontId="111" fillId="0" borderId="0"/>
    <xf numFmtId="0" fontId="88" fillId="0" borderId="0"/>
    <xf numFmtId="181" fontId="88" fillId="0" borderId="0" applyFont="0" applyFill="0" applyBorder="0" applyAlignment="0" applyProtection="0"/>
    <xf numFmtId="194" fontId="88" fillId="0" borderId="0" applyFont="0" applyFill="0" applyBorder="0" applyAlignment="0" applyProtection="0"/>
    <xf numFmtId="14" fontId="89" fillId="0" borderId="0">
      <alignment horizontal="center" wrapText="1"/>
      <protection locked="0"/>
    </xf>
    <xf numFmtId="0" fontId="88" fillId="0" borderId="0" applyFont="0" applyFill="0" applyBorder="0" applyAlignment="0" applyProtection="0"/>
    <xf numFmtId="195" fontId="88" fillId="0" borderId="0" applyFont="0" applyFill="0" applyBorder="0" applyAlignment="0" applyProtection="0"/>
    <xf numFmtId="10" fontId="88" fillId="0" borderId="0" applyFont="0" applyFill="0" applyBorder="0" applyAlignment="0" applyProtection="0"/>
    <xf numFmtId="0" fontId="112" fillId="0" borderId="0" applyFill="0" applyBorder="0" applyAlignment="0"/>
    <xf numFmtId="0" fontId="112" fillId="0" borderId="0" applyFill="0" applyBorder="0" applyAlignment="0"/>
    <xf numFmtId="0" fontId="112" fillId="0" borderId="0" applyFill="0" applyBorder="0" applyAlignment="0"/>
    <xf numFmtId="0" fontId="88" fillId="0" borderId="0" applyFill="0" applyBorder="0" applyAlignment="0"/>
    <xf numFmtId="0" fontId="112" fillId="0" borderId="0" applyFill="0" applyBorder="0" applyAlignment="0"/>
    <xf numFmtId="184" fontId="107" fillId="0" borderId="0"/>
    <xf numFmtId="0" fontId="113" fillId="0" borderId="33">
      <alignment horizontal="center"/>
    </xf>
    <xf numFmtId="0" fontId="114" fillId="44" borderId="0" applyNumberFormat="0" applyFont="0" applyBorder="0" applyAlignment="0">
      <alignment horizontal="center"/>
    </xf>
    <xf numFmtId="14" fontId="115" fillId="0" borderId="0" applyNumberFormat="0" applyFill="0" applyBorder="0" applyAlignment="0" applyProtection="0">
      <alignment horizontal="left"/>
    </xf>
    <xf numFmtId="0" fontId="114" fillId="1" borderId="6" applyNumberFormat="0" applyFont="0" applyAlignment="0">
      <alignment horizontal="center"/>
    </xf>
    <xf numFmtId="0" fontId="116" fillId="0" borderId="0" applyNumberFormat="0" applyFill="0" applyBorder="0" applyAlignment="0">
      <alignment horizontal="center"/>
    </xf>
    <xf numFmtId="0" fontId="117" fillId="0" borderId="0"/>
    <xf numFmtId="40" fontId="118" fillId="0" borderId="0" applyBorder="0">
      <alignment horizontal="right"/>
    </xf>
    <xf numFmtId="49" fontId="93" fillId="0" borderId="0" applyFill="0" applyBorder="0" applyAlignment="0"/>
    <xf numFmtId="0" fontId="88" fillId="0" borderId="0" applyFill="0" applyBorder="0" applyAlignment="0"/>
    <xf numFmtId="0" fontId="88" fillId="0" borderId="0" applyFill="0" applyBorder="0" applyAlignment="0"/>
    <xf numFmtId="181" fontId="88" fillId="0" borderId="0" applyFont="0" applyFill="0" applyBorder="0" applyAlignment="0" applyProtection="0"/>
    <xf numFmtId="0" fontId="88" fillId="0" borderId="0"/>
  </cellStyleXfs>
  <cellXfs count="482">
    <xf numFmtId="0" fontId="0" fillId="0" borderId="0" xfId="0"/>
    <xf numFmtId="0" fontId="7" fillId="0" borderId="0" xfId="0" applyFont="1"/>
    <xf numFmtId="0" fontId="0" fillId="0" borderId="0" xfId="0" applyAlignment="1">
      <alignment horizontal="right"/>
    </xf>
    <xf numFmtId="10" fontId="8" fillId="0" borderId="0" xfId="0" applyNumberFormat="1" applyFont="1" applyAlignment="1">
      <alignment horizontal="center" wrapText="1"/>
    </xf>
    <xf numFmtId="10" fontId="7" fillId="0" borderId="0" xfId="0" applyNumberFormat="1" applyFont="1" applyAlignment="1">
      <alignment horizontal="center" wrapText="1"/>
    </xf>
    <xf numFmtId="0" fontId="14" fillId="0" borderId="0" xfId="13" applyFont="1" applyFill="1" applyAlignment="1">
      <alignment vertical="center"/>
    </xf>
    <xf numFmtId="0" fontId="14" fillId="0" borderId="0" xfId="13" applyFont="1" applyFill="1" applyAlignment="1"/>
    <xf numFmtId="0" fontId="15" fillId="0" borderId="0" xfId="13" applyFont="1" applyFill="1" applyAlignment="1">
      <alignment vertical="center"/>
    </xf>
    <xf numFmtId="10" fontId="15" fillId="0" borderId="0" xfId="13" applyNumberFormat="1" applyFont="1" applyFill="1" applyAlignment="1">
      <alignment horizontal="left" vertical="center"/>
    </xf>
    <xf numFmtId="3" fontId="15" fillId="0" borderId="0" xfId="13" applyNumberFormat="1" applyFont="1" applyFill="1" applyBorder="1" applyAlignment="1">
      <alignment horizontal="center" vertical="center"/>
    </xf>
    <xf numFmtId="0" fontId="14" fillId="0" borderId="0" xfId="13" applyFont="1" applyFill="1" applyAlignment="1">
      <alignment horizontal="center" vertical="center"/>
    </xf>
    <xf numFmtId="0" fontId="16" fillId="0" borderId="0" xfId="19" applyFont="1" applyFill="1" applyAlignment="1" applyProtection="1">
      <alignment vertical="center"/>
    </xf>
    <xf numFmtId="10" fontId="15" fillId="0" borderId="0" xfId="13" applyNumberFormat="1" applyFont="1" applyFill="1" applyAlignment="1">
      <alignment horizontal="centerContinuous" vertical="center"/>
    </xf>
    <xf numFmtId="3" fontId="15" fillId="0" borderId="3" xfId="13" applyNumberFormat="1" applyFont="1" applyFill="1" applyBorder="1" applyAlignment="1">
      <alignment horizontal="center" vertical="center"/>
    </xf>
    <xf numFmtId="10" fontId="15" fillId="0" borderId="0" xfId="13" applyNumberFormat="1" applyFont="1" applyFill="1" applyAlignment="1">
      <alignment horizontal="center" vertical="center"/>
    </xf>
    <xf numFmtId="10" fontId="14" fillId="0" borderId="0" xfId="13" applyNumberFormat="1" applyFont="1" applyFill="1" applyAlignment="1">
      <alignment horizontal="left" vertical="center"/>
    </xf>
    <xf numFmtId="0" fontId="15" fillId="0" borderId="4" xfId="13" applyFont="1" applyFill="1" applyBorder="1" applyAlignment="1">
      <alignment horizontal="center" vertical="center"/>
    </xf>
    <xf numFmtId="3" fontId="14" fillId="0" borderId="0" xfId="13" applyNumberFormat="1" applyFont="1" applyFill="1" applyAlignment="1">
      <alignment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0" fillId="0" borderId="0" xfId="0"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14" fillId="0" borderId="5" xfId="13" applyFont="1" applyFill="1" applyBorder="1" applyAlignment="1">
      <alignment vertical="center"/>
    </xf>
    <xf numFmtId="0" fontId="14" fillId="3" borderId="0" xfId="13" applyFont="1" applyFill="1" applyAlignment="1">
      <alignment vertical="center"/>
    </xf>
    <xf numFmtId="0" fontId="14" fillId="0" borderId="5" xfId="13" applyFont="1" applyFill="1" applyBorder="1" applyAlignment="1">
      <alignment horizontal="center" vertical="center"/>
    </xf>
    <xf numFmtId="4" fontId="14" fillId="0" borderId="0" xfId="13" applyNumberFormat="1" applyFont="1" applyFill="1" applyAlignment="1">
      <alignment horizontal="center" vertical="center"/>
    </xf>
    <xf numFmtId="3" fontId="14" fillId="0" borderId="0" xfId="13" applyNumberFormat="1" applyFont="1" applyFill="1" applyAlignment="1">
      <alignment horizontal="center" vertical="center"/>
    </xf>
    <xf numFmtId="3" fontId="14" fillId="0" borderId="5" xfId="13" applyNumberFormat="1" applyFont="1" applyFill="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20" fillId="0" borderId="0" xfId="0" applyFont="1" applyAlignment="1">
      <alignment horizontal="center" vertical="center" wrapText="1"/>
    </xf>
    <xf numFmtId="10" fontId="21" fillId="0" borderId="0" xfId="16" applyNumberFormat="1" applyFont="1" applyAlignment="1">
      <alignment horizontal="center" vertical="center" wrapText="1"/>
    </xf>
    <xf numFmtId="0" fontId="7" fillId="0" borderId="0" xfId="0" applyFont="1" applyAlignment="1">
      <alignment horizontal="left" vertical="center"/>
    </xf>
    <xf numFmtId="0" fontId="34" fillId="0" borderId="0" xfId="0" applyFont="1" applyAlignment="1">
      <alignment horizontal="center" vertical="center"/>
    </xf>
    <xf numFmtId="4" fontId="14" fillId="0" borderId="0" xfId="13" applyNumberFormat="1" applyFont="1" applyFill="1" applyAlignment="1">
      <alignment horizontal="center"/>
    </xf>
    <xf numFmtId="0" fontId="6" fillId="0" borderId="1" xfId="0" applyFont="1" applyBorder="1" applyAlignment="1">
      <alignment horizontal="center" vertical="center"/>
    </xf>
    <xf numFmtId="0" fontId="0" fillId="4" borderId="0" xfId="0" applyFill="1" applyAlignment="1">
      <alignment horizontal="center" vertical="center"/>
    </xf>
    <xf numFmtId="0" fontId="35" fillId="5" borderId="0" xfId="0" applyFont="1" applyFill="1" applyAlignment="1">
      <alignment horizontal="center" vertical="center"/>
    </xf>
    <xf numFmtId="14" fontId="36" fillId="0" borderId="0" xfId="0" applyNumberFormat="1" applyFont="1" applyAlignment="1">
      <alignment horizontal="center" vertical="center"/>
    </xf>
    <xf numFmtId="168" fontId="0" fillId="0" borderId="0" xfId="0" applyNumberFormat="1" applyAlignment="1">
      <alignment horizontal="center" vertical="center"/>
    </xf>
    <xf numFmtId="2" fontId="0" fillId="4" borderId="0" xfId="0" applyNumberFormat="1" applyFill="1" applyAlignment="1">
      <alignment horizontal="center" vertical="center"/>
    </xf>
    <xf numFmtId="14" fontId="0" fillId="3" borderId="8" xfId="0" applyNumberFormat="1" applyFill="1" applyBorder="1" applyAlignment="1">
      <alignment horizontal="center" vertical="center"/>
    </xf>
    <xf numFmtId="4" fontId="0" fillId="3" borderId="0" xfId="0" applyNumberFormat="1" applyFill="1" applyBorder="1" applyAlignment="1">
      <alignment horizontal="center" vertical="center"/>
    </xf>
    <xf numFmtId="2" fontId="0" fillId="3" borderId="9" xfId="0" applyNumberFormat="1" applyFill="1" applyBorder="1" applyAlignment="1">
      <alignment horizontal="center" vertical="center"/>
    </xf>
    <xf numFmtId="14" fontId="0" fillId="3" borderId="10" xfId="0" applyNumberFormat="1" applyFill="1" applyBorder="1" applyAlignment="1">
      <alignment horizontal="center" vertical="center"/>
    </xf>
    <xf numFmtId="4" fontId="0" fillId="3" borderId="7" xfId="0" applyNumberFormat="1" applyFill="1" applyBorder="1" applyAlignment="1">
      <alignment horizontal="center" vertical="center"/>
    </xf>
    <xf numFmtId="2" fontId="0" fillId="3" borderId="11" xfId="0" applyNumberFormat="1" applyFill="1" applyBorder="1" applyAlignment="1">
      <alignment horizontal="center" vertical="center"/>
    </xf>
    <xf numFmtId="2" fontId="0" fillId="3" borderId="8" xfId="0" applyNumberFormat="1" applyFill="1" applyBorder="1" applyAlignment="1">
      <alignment horizontal="center" vertical="center"/>
    </xf>
    <xf numFmtId="2" fontId="0" fillId="3" borderId="10" xfId="0" applyNumberFormat="1" applyFill="1" applyBorder="1" applyAlignment="1">
      <alignment horizontal="center" vertical="center"/>
    </xf>
    <xf numFmtId="0" fontId="0" fillId="3" borderId="12" xfId="0" applyFill="1" applyBorder="1" applyAlignment="1">
      <alignment horizontal="center" vertical="center"/>
    </xf>
    <xf numFmtId="14" fontId="0" fillId="3" borderId="6" xfId="0" applyNumberFormat="1" applyFill="1" applyBorder="1" applyAlignment="1">
      <alignment horizontal="center" vertical="center"/>
    </xf>
    <xf numFmtId="0" fontId="0" fillId="3" borderId="13" xfId="0" applyFill="1" applyBorder="1" applyAlignment="1">
      <alignment horizontal="center" vertical="center"/>
    </xf>
    <xf numFmtId="4" fontId="7" fillId="0" borderId="0" xfId="0" applyNumberFormat="1" applyFont="1" applyAlignment="1">
      <alignment horizontal="center" vertical="center"/>
    </xf>
    <xf numFmtId="3" fontId="15" fillId="3" borderId="3" xfId="13" applyNumberFormat="1" applyFont="1" applyFill="1" applyBorder="1" applyAlignment="1">
      <alignment horizontal="center" vertical="center"/>
    </xf>
    <xf numFmtId="0" fontId="25" fillId="3" borderId="15" xfId="0" applyFont="1" applyFill="1" applyBorder="1" applyAlignment="1">
      <alignment horizontal="center" vertical="center"/>
    </xf>
    <xf numFmtId="0" fontId="25" fillId="3" borderId="0" xfId="0" applyFont="1" applyFill="1" applyBorder="1" applyAlignment="1">
      <alignment vertical="center"/>
    </xf>
    <xf numFmtId="167" fontId="25" fillId="3" borderId="0" xfId="0" applyNumberFormat="1" applyFont="1" applyFill="1" applyBorder="1" applyAlignment="1">
      <alignment horizontal="center" vertical="center"/>
    </xf>
    <xf numFmtId="167" fontId="38" fillId="3" borderId="0" xfId="0" applyNumberFormat="1" applyFont="1" applyFill="1" applyBorder="1" applyAlignment="1">
      <alignment horizontal="center" vertical="center"/>
    </xf>
    <xf numFmtId="0" fontId="25" fillId="3" borderId="16" xfId="0" applyFont="1" applyFill="1" applyBorder="1" applyAlignment="1">
      <alignment vertical="center"/>
    </xf>
    <xf numFmtId="167" fontId="38" fillId="3" borderId="16" xfId="0" applyNumberFormat="1" applyFont="1" applyFill="1" applyBorder="1" applyAlignment="1">
      <alignment horizontal="center" vertical="center"/>
    </xf>
    <xf numFmtId="0" fontId="25" fillId="6" borderId="0" xfId="0" applyFont="1" applyFill="1" applyBorder="1" applyAlignment="1">
      <alignment vertical="center"/>
    </xf>
    <xf numFmtId="0" fontId="25" fillId="6" borderId="16" xfId="0" applyFont="1" applyFill="1" applyBorder="1" applyAlignment="1">
      <alignment vertical="center"/>
    </xf>
    <xf numFmtId="166" fontId="14" fillId="3" borderId="0" xfId="16" applyNumberFormat="1" applyFont="1" applyFill="1" applyAlignment="1">
      <alignment horizontal="center" vertical="center"/>
    </xf>
    <xf numFmtId="3" fontId="14" fillId="3" borderId="0" xfId="13" applyNumberFormat="1" applyFont="1" applyFill="1" applyAlignment="1">
      <alignment horizontal="center" vertical="center"/>
    </xf>
    <xf numFmtId="0" fontId="14" fillId="6" borderId="0" xfId="13" applyFont="1" applyFill="1" applyAlignment="1">
      <alignment horizontal="center" vertical="center"/>
    </xf>
    <xf numFmtId="0" fontId="22" fillId="0" borderId="0" xfId="0" applyFont="1"/>
    <xf numFmtId="10" fontId="14" fillId="3" borderId="0" xfId="13" applyNumberFormat="1" applyFont="1" applyFill="1" applyAlignment="1">
      <alignment horizontal="center" vertical="center"/>
    </xf>
    <xf numFmtId="166" fontId="14" fillId="3" borderId="0" xfId="13" applyNumberFormat="1" applyFont="1" applyFill="1" applyAlignment="1">
      <alignment horizontal="center" vertical="center"/>
    </xf>
    <xf numFmtId="0" fontId="14" fillId="4" borderId="0" xfId="13" applyFont="1" applyFill="1" applyAlignment="1">
      <alignment horizontal="center" vertical="center"/>
    </xf>
    <xf numFmtId="0" fontId="40" fillId="0" borderId="0" xfId="0" applyFont="1"/>
    <xf numFmtId="0" fontId="40" fillId="0" borderId="0" xfId="0" applyFont="1" applyAlignment="1">
      <alignment horizontal="center"/>
    </xf>
    <xf numFmtId="10" fontId="40" fillId="0" borderId="0" xfId="0" applyNumberFormat="1" applyFont="1"/>
    <xf numFmtId="0" fontId="41" fillId="0" borderId="0" xfId="0" applyFont="1" applyAlignment="1">
      <alignment horizontal="center" vertical="center"/>
    </xf>
    <xf numFmtId="0" fontId="7" fillId="6" borderId="0" xfId="0" applyFont="1" applyFill="1" applyAlignment="1">
      <alignment horizontal="center" vertical="center"/>
    </xf>
    <xf numFmtId="9" fontId="7" fillId="0" borderId="0" xfId="16" applyNumberFormat="1" applyFont="1" applyAlignment="1">
      <alignment horizontal="center" vertical="center"/>
    </xf>
    <xf numFmtId="0" fontId="23" fillId="0" borderId="1" xfId="0" applyFont="1" applyBorder="1" applyAlignment="1">
      <alignment horizontal="center" vertical="center"/>
    </xf>
    <xf numFmtId="0" fontId="10" fillId="0" borderId="1" xfId="0" applyFont="1" applyBorder="1" applyAlignment="1">
      <alignment horizontal="center" vertical="center"/>
    </xf>
    <xf numFmtId="0" fontId="40" fillId="0" borderId="0" xfId="0" applyFont="1" applyAlignment="1">
      <alignment vertical="center"/>
    </xf>
    <xf numFmtId="167" fontId="6" fillId="0" borderId="0" xfId="0" applyNumberFormat="1" applyFont="1" applyAlignment="1">
      <alignment horizontal="center" vertical="center"/>
    </xf>
    <xf numFmtId="10" fontId="7" fillId="0" borderId="0" xfId="16" applyNumberFormat="1" applyFont="1" applyAlignment="1">
      <alignment horizontal="center" vertical="center"/>
    </xf>
    <xf numFmtId="0" fontId="40" fillId="0" borderId="0" xfId="0" applyFont="1" applyFill="1" applyAlignment="1">
      <alignment vertical="center"/>
    </xf>
    <xf numFmtId="167" fontId="6" fillId="0" borderId="0" xfId="0" applyNumberFormat="1" applyFont="1" applyFill="1" applyAlignment="1">
      <alignment horizontal="center" vertical="center"/>
    </xf>
    <xf numFmtId="2" fontId="6" fillId="0" borderId="1" xfId="0" applyNumberFormat="1" applyFont="1" applyBorder="1" applyAlignment="1">
      <alignment horizontal="center" vertical="center"/>
    </xf>
    <xf numFmtId="10" fontId="7" fillId="0" borderId="1" xfId="16" applyNumberFormat="1" applyFont="1" applyBorder="1" applyAlignment="1">
      <alignment horizontal="center" vertical="center"/>
    </xf>
    <xf numFmtId="3" fontId="15" fillId="3" borderId="0" xfId="13" applyNumberFormat="1" applyFont="1" applyFill="1" applyBorder="1" applyAlignment="1">
      <alignment horizontal="center" vertical="center"/>
    </xf>
    <xf numFmtId="3" fontId="14" fillId="3" borderId="0" xfId="13" applyNumberFormat="1" applyFont="1" applyFill="1" applyBorder="1" applyAlignment="1">
      <alignment horizontal="center" vertical="center"/>
    </xf>
    <xf numFmtId="0" fontId="6" fillId="7" borderId="0" xfId="0" applyFont="1" applyFill="1" applyAlignment="1">
      <alignment horizontal="center" vertical="center" wrapText="1"/>
    </xf>
    <xf numFmtId="0" fontId="7" fillId="7" borderId="0" xfId="0" applyFont="1" applyFill="1" applyAlignment="1">
      <alignment horizontal="center" vertical="center" wrapText="1"/>
    </xf>
    <xf numFmtId="10" fontId="7" fillId="7" borderId="0" xfId="0" applyNumberFormat="1" applyFont="1" applyFill="1" applyAlignment="1">
      <alignment horizontal="center" vertical="center"/>
    </xf>
    <xf numFmtId="10" fontId="7" fillId="7" borderId="0" xfId="16" applyNumberFormat="1" applyFont="1" applyFill="1" applyAlignment="1">
      <alignment horizontal="center" vertical="center" wrapText="1"/>
    </xf>
    <xf numFmtId="0" fontId="6" fillId="7" borderId="0" xfId="0" applyFont="1" applyFill="1" applyAlignment="1">
      <alignment horizontal="left" vertical="center" wrapText="1"/>
    </xf>
    <xf numFmtId="10" fontId="7" fillId="7" borderId="0" xfId="0" applyNumberFormat="1" applyFont="1" applyFill="1" applyAlignment="1">
      <alignment horizontal="center" vertical="center" wrapText="1"/>
    </xf>
    <xf numFmtId="4" fontId="0" fillId="0" borderId="0" xfId="0" applyNumberFormat="1" applyAlignment="1">
      <alignment horizontal="center" vertical="center"/>
    </xf>
    <xf numFmtId="4" fontId="4" fillId="2" borderId="0" xfId="0" applyNumberFormat="1" applyFont="1" applyFill="1" applyAlignment="1">
      <alignment horizontal="center" vertical="center"/>
    </xf>
    <xf numFmtId="4" fontId="0" fillId="2" borderId="0" xfId="0" applyNumberFormat="1" applyFill="1" applyAlignment="1">
      <alignment horizontal="center" vertical="center"/>
    </xf>
    <xf numFmtId="3" fontId="4" fillId="2" borderId="0" xfId="0" applyNumberFormat="1" applyFont="1" applyFill="1" applyAlignment="1">
      <alignment horizontal="center" vertical="center"/>
    </xf>
    <xf numFmtId="3" fontId="0" fillId="2" borderId="0" xfId="0" applyNumberFormat="1" applyFill="1" applyAlignment="1">
      <alignment horizontal="center" vertical="center"/>
    </xf>
    <xf numFmtId="4" fontId="7" fillId="0" borderId="0" xfId="0" applyNumberFormat="1" applyFont="1" applyBorder="1" applyAlignment="1">
      <alignment horizontal="center" vertical="center"/>
    </xf>
    <xf numFmtId="0" fontId="7" fillId="0" borderId="0" xfId="0" applyFont="1" applyBorder="1" applyAlignment="1">
      <alignment horizontal="left" vertical="center"/>
    </xf>
    <xf numFmtId="2" fontId="6" fillId="0" borderId="0" xfId="0" applyNumberFormat="1" applyFont="1" applyBorder="1" applyAlignment="1">
      <alignment horizontal="center" vertical="center"/>
    </xf>
    <xf numFmtId="167" fontId="38" fillId="6" borderId="0" xfId="0" applyNumberFormat="1" applyFont="1" applyFill="1" applyBorder="1" applyAlignment="1">
      <alignment horizontal="center" vertical="center"/>
    </xf>
    <xf numFmtId="0" fontId="6" fillId="7" borderId="6" xfId="0" applyFont="1" applyFill="1" applyBorder="1" applyAlignment="1">
      <alignment horizontal="left" vertical="center" wrapText="1"/>
    </xf>
    <xf numFmtId="10" fontId="7" fillId="7" borderId="6" xfId="16" applyNumberFormat="1" applyFont="1" applyFill="1" applyBorder="1" applyAlignment="1">
      <alignment horizontal="center" vertical="center" wrapText="1"/>
    </xf>
    <xf numFmtId="0" fontId="22" fillId="6" borderId="6" xfId="0" applyFont="1" applyFill="1" applyBorder="1" applyAlignment="1">
      <alignment horizontal="center" vertical="center"/>
    </xf>
    <xf numFmtId="0" fontId="45" fillId="6" borderId="0" xfId="0" applyFont="1" applyFill="1" applyBorder="1" applyAlignment="1">
      <alignment horizontal="center" vertical="center"/>
    </xf>
    <xf numFmtId="3" fontId="14" fillId="3" borderId="3" xfId="13" applyNumberFormat="1" applyFont="1" applyFill="1" applyBorder="1" applyAlignment="1">
      <alignment horizontal="center" vertical="center"/>
    </xf>
    <xf numFmtId="0" fontId="14" fillId="3" borderId="0" xfId="13" applyFont="1" applyFill="1" applyAlignment="1">
      <alignment horizontal="center" vertical="center"/>
    </xf>
    <xf numFmtId="0" fontId="47" fillId="4" borderId="0" xfId="13" applyFont="1" applyFill="1" applyAlignment="1">
      <alignment horizontal="center" vertical="center"/>
    </xf>
    <xf numFmtId="3" fontId="15" fillId="3" borderId="0" xfId="13" applyNumberFormat="1" applyFont="1" applyFill="1" applyAlignment="1">
      <alignment horizontal="center" vertical="center"/>
    </xf>
    <xf numFmtId="0" fontId="15" fillId="0" borderId="0" xfId="13" applyFont="1" applyFill="1" applyBorder="1" applyAlignment="1">
      <alignment horizontal="center" vertical="center"/>
    </xf>
    <xf numFmtId="0" fontId="7" fillId="0" borderId="0" xfId="0" applyFont="1" applyFill="1" applyAlignment="1">
      <alignment horizontal="center" vertical="center"/>
    </xf>
    <xf numFmtId="4" fontId="49" fillId="0" borderId="0" xfId="0" applyNumberFormat="1" applyFont="1" applyAlignment="1">
      <alignment horizontal="center" vertical="center"/>
    </xf>
    <xf numFmtId="4" fontId="49" fillId="0" borderId="0" xfId="0" applyNumberFormat="1" applyFont="1" applyFill="1" applyAlignment="1">
      <alignment horizontal="center" vertical="center"/>
    </xf>
    <xf numFmtId="0" fontId="6" fillId="0" borderId="0" xfId="0" applyFont="1" applyFill="1" applyBorder="1" applyAlignment="1">
      <alignment horizontal="left" vertical="center" wrapText="1"/>
    </xf>
    <xf numFmtId="10" fontId="7" fillId="0" borderId="0" xfId="0" applyNumberFormat="1" applyFont="1" applyFill="1" applyBorder="1" applyAlignment="1">
      <alignment horizontal="center" vertical="center" wrapText="1"/>
    </xf>
    <xf numFmtId="0" fontId="22" fillId="6" borderId="0" xfId="0" applyFont="1" applyFill="1" applyBorder="1" applyAlignment="1">
      <alignment vertical="center"/>
    </xf>
    <xf numFmtId="0" fontId="22" fillId="3" borderId="0" xfId="0" applyFont="1" applyFill="1" applyBorder="1" applyAlignment="1">
      <alignment vertical="center"/>
    </xf>
    <xf numFmtId="3" fontId="6" fillId="0" borderId="0" xfId="0" applyNumberFormat="1" applyFont="1" applyAlignment="1">
      <alignment horizontal="center" vertical="center"/>
    </xf>
    <xf numFmtId="0" fontId="7" fillId="3" borderId="1" xfId="0" applyFont="1" applyFill="1" applyBorder="1" applyAlignment="1">
      <alignment horizontal="center" vertical="center"/>
    </xf>
    <xf numFmtId="0" fontId="2" fillId="0" borderId="0" xfId="20" applyFont="1"/>
    <xf numFmtId="0" fontId="2" fillId="0" borderId="0" xfId="20" applyFont="1" applyAlignment="1">
      <alignment horizontal="center"/>
    </xf>
    <xf numFmtId="0" fontId="51" fillId="0" borderId="0" xfId="20" applyFont="1" applyAlignment="1">
      <alignment horizontal="right"/>
    </xf>
    <xf numFmtId="0" fontId="52" fillId="0" borderId="0" xfId="20" applyFont="1"/>
    <xf numFmtId="0" fontId="52" fillId="0" borderId="0" xfId="20" applyFont="1" applyAlignment="1">
      <alignment horizontal="center"/>
    </xf>
    <xf numFmtId="0" fontId="53" fillId="0" borderId="0" xfId="20" applyFont="1" applyAlignment="1">
      <alignment horizontal="right"/>
    </xf>
    <xf numFmtId="0" fontId="2" fillId="7" borderId="0" xfId="20" applyFont="1" applyFill="1" applyAlignment="1">
      <alignment horizontal="center"/>
    </xf>
    <xf numFmtId="0" fontId="54" fillId="7" borderId="0" xfId="20" applyFont="1" applyFill="1" applyAlignment="1"/>
    <xf numFmtId="0" fontId="8" fillId="3" borderId="0" xfId="0" applyFont="1" applyFill="1" applyBorder="1"/>
    <xf numFmtId="0" fontId="9" fillId="3" borderId="0" xfId="0" applyFont="1" applyFill="1" applyBorder="1" applyAlignment="1">
      <alignment horizontal="center" vertical="center"/>
    </xf>
    <xf numFmtId="0" fontId="8" fillId="3" borderId="17" xfId="0" applyFont="1" applyFill="1" applyBorder="1" applyAlignment="1">
      <alignment horizontal="center" vertical="center"/>
    </xf>
    <xf numFmtId="4" fontId="9" fillId="3" borderId="17" xfId="0" applyNumberFormat="1" applyFont="1" applyFill="1" applyBorder="1" applyAlignment="1">
      <alignment horizontal="center" vertical="center"/>
    </xf>
    <xf numFmtId="0" fontId="9" fillId="3" borderId="18" xfId="0" applyFont="1" applyFill="1" applyBorder="1" applyAlignment="1">
      <alignment horizontal="center" vertical="center"/>
    </xf>
    <xf numFmtId="3" fontId="8" fillId="3" borderId="19" xfId="30" applyNumberFormat="1" applyFont="1" applyFill="1" applyBorder="1" applyAlignment="1">
      <alignment horizontal="center" vertical="center"/>
    </xf>
    <xf numFmtId="0" fontId="22" fillId="3" borderId="0" xfId="0" applyFont="1" applyFill="1"/>
    <xf numFmtId="3" fontId="24" fillId="3" borderId="0" xfId="0" applyNumberFormat="1" applyFont="1" applyFill="1" applyBorder="1" applyAlignment="1">
      <alignment horizontal="center" vertical="center"/>
    </xf>
    <xf numFmtId="3" fontId="9" fillId="3" borderId="19" xfId="30" applyNumberFormat="1" applyFont="1" applyFill="1" applyBorder="1" applyAlignment="1">
      <alignment horizontal="center" vertical="center"/>
    </xf>
    <xf numFmtId="14" fontId="1" fillId="0" borderId="0" xfId="71" applyNumberFormat="1" applyAlignment="1">
      <alignment horizontal="center"/>
    </xf>
    <xf numFmtId="2" fontId="72" fillId="0" borderId="0" xfId="71" applyNumberFormat="1" applyFont="1" applyAlignment="1">
      <alignment horizontal="center"/>
    </xf>
    <xf numFmtId="3" fontId="72" fillId="0" borderId="0" xfId="71" applyNumberFormat="1" applyFont="1" applyAlignment="1">
      <alignment horizont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3" fontId="8" fillId="0" borderId="0" xfId="0" applyNumberFormat="1" applyFont="1" applyFill="1" applyBorder="1" applyAlignment="1">
      <alignment horizontal="center" vertical="center"/>
    </xf>
    <xf numFmtId="3" fontId="8" fillId="0" borderId="0" xfId="30" applyNumberFormat="1" applyFont="1" applyFill="1" applyBorder="1" applyAlignment="1">
      <alignment horizontal="center" vertical="center"/>
    </xf>
    <xf numFmtId="3" fontId="24" fillId="0" borderId="0" xfId="0" applyNumberFormat="1" applyFont="1" applyFill="1" applyBorder="1" applyAlignment="1">
      <alignment horizontal="center" vertical="center"/>
    </xf>
    <xf numFmtId="10"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22" fillId="0" borderId="0" xfId="0" applyFont="1" applyFill="1" applyBorder="1"/>
    <xf numFmtId="3" fontId="22" fillId="3" borderId="0" xfId="0" applyNumberFormat="1" applyFont="1" applyFill="1"/>
    <xf numFmtId="3" fontId="73" fillId="0" borderId="0" xfId="0" applyNumberFormat="1" applyFont="1" applyFill="1" applyAlignment="1">
      <alignment horizontal="center" vertical="center"/>
    </xf>
    <xf numFmtId="3" fontId="73" fillId="0" borderId="0" xfId="0" applyNumberFormat="1" applyFont="1" applyAlignment="1">
      <alignment horizontal="center" vertical="center"/>
    </xf>
    <xf numFmtId="0" fontId="71" fillId="0" borderId="0" xfId="0" applyFont="1" applyAlignment="1">
      <alignment horizontal="center" vertical="center"/>
    </xf>
    <xf numFmtId="0" fontId="74" fillId="3" borderId="18" xfId="0" applyFont="1" applyFill="1" applyBorder="1" applyAlignment="1">
      <alignment horizontal="center" vertical="center"/>
    </xf>
    <xf numFmtId="167" fontId="34" fillId="40" borderId="0" xfId="0" applyNumberFormat="1" applyFont="1" applyFill="1" applyBorder="1" applyAlignment="1">
      <alignment horizontal="center" vertical="center"/>
    </xf>
    <xf numFmtId="167" fontId="34" fillId="40" borderId="16" xfId="0" applyNumberFormat="1" applyFont="1" applyFill="1" applyBorder="1" applyAlignment="1">
      <alignment horizontal="center" vertical="center"/>
    </xf>
    <xf numFmtId="4" fontId="37" fillId="3" borderId="0" xfId="0" applyNumberFormat="1" applyFont="1" applyFill="1" applyBorder="1" applyAlignment="1">
      <alignment horizontal="center" vertical="center"/>
    </xf>
    <xf numFmtId="173" fontId="8" fillId="0" borderId="0" xfId="0" applyNumberFormat="1" applyFont="1" applyFill="1" applyBorder="1" applyAlignment="1">
      <alignment horizontal="center" vertical="center"/>
    </xf>
    <xf numFmtId="167" fontId="7" fillId="0" borderId="0" xfId="0" applyNumberFormat="1" applyFont="1" applyFill="1" applyAlignment="1">
      <alignment horizontal="center" vertical="center"/>
    </xf>
    <xf numFmtId="167" fontId="42" fillId="0" borderId="0" xfId="0" applyNumberFormat="1" applyFont="1" applyFill="1" applyAlignment="1">
      <alignment horizontal="center" vertical="center"/>
    </xf>
    <xf numFmtId="3" fontId="9" fillId="3" borderId="19" xfId="0" applyNumberFormat="1" applyFont="1" applyFill="1" applyBorder="1" applyAlignment="1">
      <alignment horizontal="center" vertical="center"/>
    </xf>
    <xf numFmtId="3" fontId="9" fillId="3" borderId="0" xfId="0" applyNumberFormat="1" applyFont="1" applyFill="1" applyBorder="1" applyAlignment="1">
      <alignment horizontal="center" vertical="center"/>
    </xf>
    <xf numFmtId="167" fontId="25" fillId="0" borderId="0" xfId="0" applyNumberFormat="1" applyFont="1" applyFill="1" applyBorder="1" applyAlignment="1">
      <alignment horizontal="center" vertical="center"/>
    </xf>
    <xf numFmtId="174" fontId="6" fillId="3" borderId="1" xfId="0" applyNumberFormat="1" applyFont="1" applyFill="1" applyBorder="1" applyAlignment="1">
      <alignment horizontal="center" vertical="center"/>
    </xf>
    <xf numFmtId="0" fontId="22" fillId="0" borderId="0" xfId="0" applyFont="1" applyAlignment="1">
      <alignment horizontal="center" vertical="center"/>
    </xf>
    <xf numFmtId="14" fontId="76" fillId="6" borderId="6" xfId="0" applyNumberFormat="1" applyFont="1" applyFill="1" applyBorder="1" applyAlignment="1">
      <alignment horizontal="center" vertical="center"/>
    </xf>
    <xf numFmtId="0" fontId="77" fillId="0" borderId="0" xfId="0" applyFont="1" applyAlignment="1">
      <alignment horizontal="center" vertical="center"/>
    </xf>
    <xf numFmtId="175" fontId="21" fillId="0" borderId="0" xfId="0" applyNumberFormat="1" applyFont="1" applyAlignment="1">
      <alignment horizontal="center" vertical="center" wrapText="1"/>
    </xf>
    <xf numFmtId="0" fontId="81" fillId="7" borderId="0" xfId="0" applyFont="1" applyFill="1" applyAlignment="1">
      <alignment horizontal="center" vertical="center"/>
    </xf>
    <xf numFmtId="0" fontId="48" fillId="0" borderId="0" xfId="0" applyFont="1" applyAlignment="1">
      <alignment vertical="center"/>
    </xf>
    <xf numFmtId="0" fontId="40" fillId="0" borderId="0" xfId="0" applyFont="1" applyAlignment="1">
      <alignment horizontal="right" vertical="center"/>
    </xf>
    <xf numFmtId="0" fontId="40" fillId="0" borderId="0" xfId="0" applyFont="1" applyAlignment="1">
      <alignment horizontal="center" vertical="center"/>
    </xf>
    <xf numFmtId="0" fontId="78" fillId="8" borderId="0" xfId="0" applyFont="1" applyFill="1" applyAlignment="1">
      <alignment vertical="center"/>
    </xf>
    <xf numFmtId="0" fontId="46" fillId="8" borderId="0" xfId="0" applyFont="1" applyFill="1" applyAlignment="1">
      <alignment horizontal="right" vertical="center"/>
    </xf>
    <xf numFmtId="0" fontId="46" fillId="8" borderId="0" xfId="0" applyFont="1" applyFill="1" applyAlignment="1">
      <alignment vertical="center"/>
    </xf>
    <xf numFmtId="0" fontId="40" fillId="7" borderId="0" xfId="0" applyFont="1" applyFill="1" applyAlignment="1">
      <alignment vertical="center"/>
    </xf>
    <xf numFmtId="0" fontId="79" fillId="7" borderId="6" xfId="0" applyFont="1" applyFill="1" applyBorder="1" applyAlignment="1">
      <alignment horizontal="left" vertical="center" wrapText="1"/>
    </xf>
    <xf numFmtId="175" fontId="6" fillId="7" borderId="6" xfId="0" applyNumberFormat="1" applyFont="1" applyFill="1" applyBorder="1" applyAlignment="1">
      <alignment horizontal="center" vertical="center" wrapText="1"/>
    </xf>
    <xf numFmtId="170" fontId="6" fillId="8" borderId="6" xfId="0" applyNumberFormat="1" applyFont="1" applyFill="1" applyBorder="1" applyAlignment="1">
      <alignment horizontal="center" vertical="center" wrapText="1"/>
    </xf>
    <xf numFmtId="0" fontId="22" fillId="8" borderId="6" xfId="0" applyFont="1" applyFill="1" applyBorder="1" applyAlignment="1">
      <alignment vertical="center"/>
    </xf>
    <xf numFmtId="0" fontId="22" fillId="6" borderId="0" xfId="0" applyFont="1" applyFill="1" applyAlignment="1">
      <alignment vertical="center"/>
    </xf>
    <xf numFmtId="0" fontId="22" fillId="8" borderId="0" xfId="0" applyFont="1" applyFill="1" applyAlignment="1">
      <alignment vertical="center"/>
    </xf>
    <xf numFmtId="0" fontId="6" fillId="7" borderId="0" xfId="0" applyFont="1" applyFill="1" applyAlignment="1">
      <alignment horizontal="right" vertical="center" wrapText="1"/>
    </xf>
    <xf numFmtId="4" fontId="7" fillId="7" borderId="0" xfId="0" applyNumberFormat="1" applyFont="1" applyFill="1" applyAlignment="1">
      <alignment horizontal="center" vertical="center" wrapText="1"/>
    </xf>
    <xf numFmtId="165" fontId="22" fillId="6" borderId="0" xfId="0" applyNumberFormat="1" applyFont="1" applyFill="1" applyAlignment="1">
      <alignment vertical="center"/>
    </xf>
    <xf numFmtId="3" fontId="7" fillId="7" borderId="0" xfId="0" applyNumberFormat="1" applyFont="1" applyFill="1" applyAlignment="1">
      <alignment horizontal="center" vertical="center" wrapText="1"/>
    </xf>
    <xf numFmtId="0" fontId="5" fillId="7" borderId="0" xfId="0" applyFont="1" applyFill="1" applyAlignment="1">
      <alignment horizontal="center" vertical="center" wrapText="1"/>
    </xf>
    <xf numFmtId="0" fontId="24" fillId="8" borderId="0" xfId="0" applyFont="1" applyFill="1" applyAlignment="1">
      <alignment vertical="center"/>
    </xf>
    <xf numFmtId="0" fontId="5" fillId="7" borderId="0" xfId="0" applyFont="1" applyFill="1" applyAlignment="1">
      <alignment horizontal="left" vertical="center" wrapText="1"/>
    </xf>
    <xf numFmtId="170" fontId="7" fillId="6" borderId="0" xfId="0" applyNumberFormat="1" applyFont="1" applyFill="1" applyAlignment="1">
      <alignment horizontal="center" vertical="center" wrapText="1"/>
    </xf>
    <xf numFmtId="175" fontId="7" fillId="7" borderId="0" xfId="0" applyNumberFormat="1" applyFont="1" applyFill="1" applyAlignment="1">
      <alignment horizontal="center" vertical="center" wrapText="1"/>
    </xf>
    <xf numFmtId="10" fontId="22" fillId="8" borderId="0" xfId="0" applyNumberFormat="1" applyFont="1" applyFill="1" applyAlignment="1">
      <alignment horizontal="center" vertical="center" wrapText="1"/>
    </xf>
    <xf numFmtId="0" fontId="22" fillId="0" borderId="0" xfId="0" applyFont="1" applyAlignment="1">
      <alignment vertical="center"/>
    </xf>
    <xf numFmtId="4" fontId="22" fillId="0" borderId="0" xfId="16" applyNumberFormat="1" applyFont="1" applyAlignment="1">
      <alignment horizontal="center" vertical="center" wrapText="1"/>
    </xf>
    <xf numFmtId="10" fontId="22" fillId="0" borderId="0" xfId="0" applyNumberFormat="1" applyFont="1" applyAlignment="1">
      <alignment horizontal="center" vertical="center" wrapText="1"/>
    </xf>
    <xf numFmtId="10" fontId="40" fillId="0" borderId="0" xfId="0" applyNumberFormat="1" applyFont="1" applyAlignment="1">
      <alignment vertical="center"/>
    </xf>
    <xf numFmtId="0" fontId="7" fillId="7" borderId="0" xfId="0" applyFont="1" applyFill="1" applyAlignment="1">
      <alignment vertical="center"/>
    </xf>
    <xf numFmtId="10" fontId="7" fillId="0" borderId="0" xfId="0" applyNumberFormat="1" applyFont="1" applyAlignment="1">
      <alignment horizontal="right" vertical="center" wrapText="1"/>
    </xf>
    <xf numFmtId="0" fontId="24" fillId="0" borderId="0" xfId="0" applyFont="1" applyFill="1" applyAlignment="1">
      <alignment vertical="center"/>
    </xf>
    <xf numFmtId="0" fontId="6" fillId="7" borderId="0" xfId="0" applyFont="1" applyFill="1" applyAlignment="1">
      <alignment vertical="center"/>
    </xf>
    <xf numFmtId="0" fontId="6" fillId="7" borderId="0" xfId="0" applyFont="1" applyFill="1" applyAlignment="1">
      <alignment vertical="center" wrapText="1"/>
    </xf>
    <xf numFmtId="0" fontId="40" fillId="0" borderId="6" xfId="0" applyFont="1" applyBorder="1" applyAlignment="1">
      <alignment vertical="center"/>
    </xf>
    <xf numFmtId="10" fontId="7" fillId="0" borderId="6" xfId="0" applyNumberFormat="1" applyFont="1" applyBorder="1" applyAlignment="1">
      <alignment vertical="center"/>
    </xf>
    <xf numFmtId="169" fontId="40" fillId="0" borderId="6" xfId="0" applyNumberFormat="1" applyFont="1" applyBorder="1" applyAlignment="1">
      <alignment vertical="center"/>
    </xf>
    <xf numFmtId="0" fontId="40" fillId="0" borderId="0" xfId="0" applyFont="1" applyBorder="1" applyAlignment="1">
      <alignment vertical="center"/>
    </xf>
    <xf numFmtId="9" fontId="40" fillId="0" borderId="0" xfId="16" applyFont="1" applyBorder="1" applyAlignment="1">
      <alignment vertical="center"/>
    </xf>
    <xf numFmtId="0" fontId="40" fillId="0" borderId="7" xfId="0" applyFont="1" applyBorder="1" applyAlignment="1">
      <alignment vertical="center"/>
    </xf>
    <xf numFmtId="0" fontId="9"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67" fontId="8" fillId="0" borderId="0" xfId="0" applyNumberFormat="1" applyFont="1" applyBorder="1" applyAlignment="1">
      <alignment horizontal="center" vertical="center" wrapText="1"/>
    </xf>
    <xf numFmtId="4" fontId="8" fillId="0" borderId="0" xfId="0" applyNumberFormat="1" applyFont="1" applyBorder="1" applyAlignment="1">
      <alignment horizontal="center" vertical="center" wrapText="1"/>
    </xf>
    <xf numFmtId="9" fontId="8"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3" fontId="8" fillId="0" borderId="0" xfId="0" applyNumberFormat="1" applyFont="1" applyBorder="1" applyAlignment="1">
      <alignment horizontal="center" vertical="center" wrapText="1"/>
    </xf>
    <xf numFmtId="0" fontId="9" fillId="0" borderId="2" xfId="0" applyFont="1" applyBorder="1" applyAlignment="1">
      <alignment horizontal="center" vertical="center" wrapText="1"/>
    </xf>
    <xf numFmtId="3" fontId="8" fillId="0" borderId="2" xfId="0" applyNumberFormat="1" applyFont="1" applyBorder="1" applyAlignment="1">
      <alignment horizontal="center" vertical="center" wrapText="1"/>
    </xf>
    <xf numFmtId="167"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3" fontId="8" fillId="0" borderId="5" xfId="0" applyNumberFormat="1" applyFont="1" applyBorder="1" applyAlignment="1">
      <alignment horizontal="center" vertical="center" wrapText="1"/>
    </xf>
    <xf numFmtId="167" fontId="8" fillId="0" borderId="5"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0" fontId="22" fillId="0" borderId="0" xfId="0" applyFont="1" applyAlignment="1">
      <alignment horizontal="left" vertical="center"/>
    </xf>
    <xf numFmtId="167" fontId="42" fillId="40" borderId="0" xfId="0" applyNumberFormat="1" applyFont="1" applyFill="1" applyAlignment="1">
      <alignment horizontal="center" vertical="center"/>
    </xf>
    <xf numFmtId="0" fontId="25" fillId="0" borderId="0" xfId="0" applyFont="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43" fillId="0" borderId="0" xfId="0" applyFont="1" applyBorder="1" applyAlignment="1">
      <alignment vertical="center"/>
    </xf>
    <xf numFmtId="0" fontId="44" fillId="0" borderId="0" xfId="0" applyFont="1" applyBorder="1" applyAlignment="1">
      <alignment horizontal="left" vertical="center"/>
    </xf>
    <xf numFmtId="0" fontId="43" fillId="0" borderId="0" xfId="0" applyFont="1" applyBorder="1" applyAlignment="1">
      <alignment horizontal="center" vertical="center"/>
    </xf>
    <xf numFmtId="0" fontId="46" fillId="0" borderId="0" xfId="0" applyFont="1" applyAlignment="1">
      <alignment vertical="center"/>
    </xf>
    <xf numFmtId="0" fontId="40" fillId="0" borderId="0" xfId="0" applyFont="1" applyBorder="1" applyAlignment="1">
      <alignment horizontal="right" vertical="center"/>
    </xf>
    <xf numFmtId="0" fontId="40" fillId="0" borderId="0" xfId="0" applyFont="1" applyBorder="1" applyAlignment="1">
      <alignment horizontal="center" vertical="center"/>
    </xf>
    <xf numFmtId="0" fontId="37" fillId="0" borderId="0" xfId="0" applyFont="1" applyBorder="1" applyAlignment="1">
      <alignment vertical="center"/>
    </xf>
    <xf numFmtId="0" fontId="46" fillId="0" borderId="0" xfId="0" applyFont="1" applyAlignment="1">
      <alignment horizontal="right" vertical="center"/>
    </xf>
    <xf numFmtId="0" fontId="46" fillId="0" borderId="0" xfId="0" applyFont="1" applyAlignment="1">
      <alignment horizontal="center" vertical="center"/>
    </xf>
    <xf numFmtId="0" fontId="40" fillId="3" borderId="0" xfId="0" applyFont="1" applyFill="1" applyAlignment="1">
      <alignment vertical="center"/>
    </xf>
    <xf numFmtId="0" fontId="40" fillId="3" borderId="0" xfId="0" applyFont="1" applyFill="1" applyAlignment="1">
      <alignment horizontal="right" vertical="center"/>
    </xf>
    <xf numFmtId="0" fontId="25" fillId="3" borderId="14" xfId="0" applyFont="1" applyFill="1" applyBorder="1" applyAlignment="1">
      <alignment vertical="center"/>
    </xf>
    <xf numFmtId="0" fontId="40" fillId="3" borderId="0" xfId="0" applyFont="1" applyFill="1" applyAlignment="1">
      <alignment horizontal="center" vertical="center"/>
    </xf>
    <xf numFmtId="0" fontId="50" fillId="0" borderId="0" xfId="0" applyFont="1" applyAlignment="1">
      <alignment vertical="center"/>
    </xf>
    <xf numFmtId="0" fontId="82" fillId="0" borderId="1" xfId="0" applyFont="1" applyBorder="1" applyAlignment="1">
      <alignment horizontal="center" vertical="center"/>
    </xf>
    <xf numFmtId="3" fontId="39" fillId="4" borderId="0" xfId="0" applyNumberFormat="1" applyFont="1" applyFill="1" applyAlignment="1">
      <alignment vertical="center"/>
    </xf>
    <xf numFmtId="0" fontId="76" fillId="4" borderId="0" xfId="0" applyFont="1" applyFill="1" applyAlignment="1">
      <alignment horizontal="right" vertical="center"/>
    </xf>
    <xf numFmtId="0" fontId="80" fillId="4" borderId="0" xfId="0" applyFont="1" applyFill="1" applyAlignment="1">
      <alignment horizontal="left" vertical="center"/>
    </xf>
    <xf numFmtId="0" fontId="22" fillId="4" borderId="0" xfId="0" applyFont="1" applyFill="1" applyAlignment="1">
      <alignment horizontal="left" vertical="center"/>
    </xf>
    <xf numFmtId="4" fontId="7" fillId="0" borderId="0" xfId="0" applyNumberFormat="1" applyFont="1" applyFill="1" applyAlignment="1">
      <alignment horizontal="center" vertical="center"/>
    </xf>
    <xf numFmtId="9" fontId="7" fillId="0" borderId="0" xfId="16" applyFont="1" applyFill="1" applyAlignment="1">
      <alignment horizontal="center" vertical="center"/>
    </xf>
    <xf numFmtId="9" fontId="7" fillId="0" borderId="0" xfId="16" applyNumberFormat="1" applyFont="1" applyFill="1" applyAlignment="1">
      <alignment horizontal="center" vertical="center"/>
    </xf>
    <xf numFmtId="0" fontId="7" fillId="6" borderId="29" xfId="0" applyFont="1" applyFill="1" applyBorder="1" applyAlignment="1">
      <alignment horizontal="center" vertical="center"/>
    </xf>
    <xf numFmtId="167" fontId="42" fillId="0" borderId="29" xfId="0" applyNumberFormat="1" applyFont="1" applyFill="1" applyBorder="1" applyAlignment="1">
      <alignment horizontal="center" vertical="center"/>
    </xf>
    <xf numFmtId="4" fontId="7" fillId="0" borderId="29" xfId="0" applyNumberFormat="1" applyFont="1" applyFill="1" applyBorder="1" applyAlignment="1">
      <alignment horizontal="center" vertical="center"/>
    </xf>
    <xf numFmtId="9" fontId="7" fillId="0" borderId="29" xfId="16" applyNumberFormat="1" applyFont="1" applyFill="1" applyBorder="1" applyAlignment="1">
      <alignment horizontal="center" vertical="center"/>
    </xf>
    <xf numFmtId="0" fontId="43" fillId="40" borderId="0" xfId="0" applyFont="1" applyFill="1" applyAlignment="1">
      <alignment vertical="center"/>
    </xf>
    <xf numFmtId="0" fontId="7" fillId="40" borderId="0" xfId="0" applyFont="1" applyFill="1" applyAlignment="1">
      <alignment horizontal="center" vertical="center"/>
    </xf>
    <xf numFmtId="0" fontId="40" fillId="40" borderId="0" xfId="0" applyFont="1" applyFill="1" applyAlignment="1">
      <alignment horizontal="center" vertical="center"/>
    </xf>
    <xf numFmtId="0" fontId="43" fillId="40" borderId="0" xfId="0" applyFont="1" applyFill="1" applyBorder="1" applyAlignment="1">
      <alignment vertical="center"/>
    </xf>
    <xf numFmtId="1" fontId="7" fillId="40" borderId="0" xfId="0" applyNumberFormat="1" applyFont="1" applyFill="1" applyAlignment="1">
      <alignment horizontal="center" vertical="center"/>
    </xf>
    <xf numFmtId="167" fontId="7" fillId="40" borderId="0" xfId="0" applyNumberFormat="1" applyFont="1" applyFill="1" applyAlignment="1">
      <alignment horizontal="center" vertical="center"/>
    </xf>
    <xf numFmtId="167" fontId="83" fillId="40" borderId="0" xfId="0" applyNumberFormat="1" applyFont="1" applyFill="1" applyAlignment="1">
      <alignment horizontal="center" vertical="center"/>
    </xf>
    <xf numFmtId="0" fontId="81" fillId="40" borderId="0" xfId="0" applyFont="1" applyFill="1" applyAlignment="1">
      <alignment horizontal="left" vertical="center"/>
    </xf>
    <xf numFmtId="167" fontId="83" fillId="40" borderId="29" xfId="0" applyNumberFormat="1" applyFont="1" applyFill="1" applyBorder="1" applyAlignment="1">
      <alignment horizontal="center" vertical="center"/>
    </xf>
    <xf numFmtId="0" fontId="85" fillId="0" borderId="0" xfId="73" applyFont="1" applyFill="1" applyAlignment="1" applyProtection="1"/>
    <xf numFmtId="0" fontId="84" fillId="0" borderId="0" xfId="73"/>
    <xf numFmtId="0" fontId="86" fillId="0" borderId="0" xfId="73" applyFont="1" applyFill="1" applyAlignment="1" applyProtection="1">
      <alignment horizontal="right"/>
    </xf>
    <xf numFmtId="0" fontId="86" fillId="0" borderId="0" xfId="73" applyFont="1" applyFill="1" applyAlignment="1" applyProtection="1"/>
    <xf numFmtId="3" fontId="120" fillId="3" borderId="3" xfId="13" applyNumberFormat="1" applyFont="1" applyFill="1" applyBorder="1" applyAlignment="1">
      <alignment horizontal="center" vertical="center"/>
    </xf>
    <xf numFmtId="0" fontId="121" fillId="0" borderId="0" xfId="0" applyFont="1" applyAlignment="1">
      <alignment horizontal="center" vertical="center"/>
    </xf>
    <xf numFmtId="0" fontId="25" fillId="40" borderId="7" xfId="0" applyFont="1" applyFill="1" applyBorder="1" applyAlignment="1">
      <alignment horizontal="center" vertical="center"/>
    </xf>
    <xf numFmtId="0" fontId="80" fillId="8" borderId="0" xfId="0" applyFont="1" applyFill="1" applyAlignment="1">
      <alignment vertical="center"/>
    </xf>
    <xf numFmtId="14" fontId="122" fillId="40" borderId="0" xfId="0" applyNumberFormat="1" applyFont="1" applyFill="1" applyAlignment="1">
      <alignment horizontal="center" vertical="center"/>
    </xf>
    <xf numFmtId="4" fontId="123" fillId="40" borderId="0" xfId="0" applyNumberFormat="1" applyFont="1" applyFill="1" applyAlignment="1">
      <alignment horizontal="center" vertical="center"/>
    </xf>
    <xf numFmtId="4" fontId="124" fillId="40" borderId="0" xfId="0" applyNumberFormat="1" applyFont="1" applyFill="1" applyAlignment="1">
      <alignment horizontal="center" vertical="center"/>
    </xf>
    <xf numFmtId="2" fontId="125" fillId="40" borderId="0" xfId="71" applyNumberFormat="1" applyFont="1" applyFill="1" applyAlignment="1">
      <alignment horizontal="center"/>
    </xf>
    <xf numFmtId="3" fontId="125" fillId="40" borderId="0" xfId="71" applyNumberFormat="1" applyFont="1" applyFill="1" applyAlignment="1">
      <alignment horizontal="center"/>
    </xf>
    <xf numFmtId="14" fontId="125" fillId="40" borderId="0" xfId="71" applyNumberFormat="1" applyFont="1" applyFill="1" applyAlignment="1">
      <alignment horizontal="center"/>
    </xf>
    <xf numFmtId="0" fontId="126" fillId="0" borderId="0" xfId="75" applyFont="1"/>
    <xf numFmtId="0" fontId="127" fillId="0" borderId="0" xfId="75" applyFont="1" applyFill="1"/>
    <xf numFmtId="0" fontId="126" fillId="0" borderId="0" xfId="75" applyFont="1" applyFill="1"/>
    <xf numFmtId="182" fontId="126" fillId="0" borderId="0" xfId="79" applyNumberFormat="1" applyFont="1" applyFill="1"/>
    <xf numFmtId="181" fontId="126" fillId="0" borderId="0" xfId="75" applyNumberFormat="1" applyFont="1"/>
    <xf numFmtId="0" fontId="77" fillId="0" borderId="0" xfId="75" applyFont="1" applyFill="1"/>
    <xf numFmtId="0" fontId="128" fillId="0" borderId="0" xfId="81" applyFont="1" applyFill="1" applyBorder="1"/>
    <xf numFmtId="181" fontId="126" fillId="0" borderId="0" xfId="81" applyNumberFormat="1" applyFont="1" applyFill="1" applyBorder="1"/>
    <xf numFmtId="0" fontId="126" fillId="0" borderId="0" xfId="75" applyFont="1" applyFill="1" applyAlignment="1">
      <alignment horizontal="left"/>
    </xf>
    <xf numFmtId="179" fontId="126" fillId="0" borderId="0" xfId="77" applyNumberFormat="1" applyFont="1" applyFill="1" applyBorder="1"/>
    <xf numFmtId="0" fontId="129" fillId="0" borderId="0" xfId="75" applyFont="1" applyFill="1"/>
    <xf numFmtId="0" fontId="128" fillId="0" borderId="0" xfId="81" applyFont="1" applyFill="1"/>
    <xf numFmtId="0" fontId="126" fillId="0" borderId="0" xfId="81" applyFont="1" applyFill="1"/>
    <xf numFmtId="0" fontId="77" fillId="0" borderId="0" xfId="75" applyFont="1" applyBorder="1" applyAlignment="1">
      <alignment horizontal="center"/>
    </xf>
    <xf numFmtId="0" fontId="77" fillId="0" borderId="7" xfId="75" applyFont="1" applyFill="1" applyBorder="1" applyAlignment="1">
      <alignment horizontal="center" wrapText="1"/>
    </xf>
    <xf numFmtId="0" fontId="77" fillId="0" borderId="0" xfId="75" applyFont="1" applyFill="1" applyBorder="1" applyAlignment="1">
      <alignment horizontal="center"/>
    </xf>
    <xf numFmtId="0" fontId="77" fillId="0" borderId="0" xfId="75" applyFont="1" applyFill="1" applyBorder="1" applyAlignment="1">
      <alignment horizontal="center" wrapText="1"/>
    </xf>
    <xf numFmtId="0" fontId="126" fillId="0" borderId="0" xfId="75" applyFont="1" applyFill="1" applyBorder="1" applyAlignment="1">
      <alignment horizontal="center"/>
    </xf>
    <xf numFmtId="180" fontId="126" fillId="0" borderId="0" xfId="76" applyNumberFormat="1" applyFont="1" applyFill="1"/>
    <xf numFmtId="180" fontId="126" fillId="0" borderId="0" xfId="77" applyNumberFormat="1" applyFont="1" applyFill="1"/>
    <xf numFmtId="182" fontId="126" fillId="0" borderId="0" xfId="78" applyNumberFormat="1" applyFont="1" applyFill="1"/>
    <xf numFmtId="182" fontId="126" fillId="0" borderId="7" xfId="78" applyNumberFormat="1" applyFont="1" applyFill="1" applyBorder="1"/>
    <xf numFmtId="182" fontId="126" fillId="0" borderId="0" xfId="78" applyNumberFormat="1" applyFont="1" applyFill="1" applyBorder="1"/>
    <xf numFmtId="0" fontId="126" fillId="0" borderId="0" xfId="75" applyFont="1" applyFill="1" applyAlignment="1">
      <alignment horizontal="left" indent="1"/>
    </xf>
    <xf numFmtId="0" fontId="129" fillId="0" borderId="0" xfId="75" quotePrefix="1" applyFont="1" applyFill="1" applyAlignment="1">
      <alignment horizontal="left" indent="2"/>
    </xf>
    <xf numFmtId="166" fontId="129" fillId="0" borderId="0" xfId="79" applyNumberFormat="1" applyFont="1" applyFill="1"/>
    <xf numFmtId="0" fontId="129" fillId="0" borderId="0" xfId="75" applyFont="1" applyFill="1" applyAlignment="1">
      <alignment horizontal="left" indent="1"/>
    </xf>
    <xf numFmtId="182" fontId="129" fillId="0" borderId="0" xfId="79" applyNumberFormat="1" applyFont="1" applyFill="1"/>
    <xf numFmtId="0" fontId="129" fillId="0" borderId="0" xfId="75" quotePrefix="1" applyFont="1" applyFill="1" applyAlignment="1">
      <alignment horizontal="left" indent="1"/>
    </xf>
    <xf numFmtId="166" fontId="129" fillId="0" borderId="0" xfId="80" applyNumberFormat="1" applyFont="1" applyFill="1"/>
    <xf numFmtId="9" fontId="129" fillId="0" borderId="0" xfId="80" applyFont="1" applyFill="1"/>
    <xf numFmtId="182" fontId="126" fillId="0" borderId="0" xfId="80" applyNumberFormat="1" applyFont="1" applyFill="1"/>
    <xf numFmtId="0" fontId="129" fillId="0" borderId="0" xfId="75" applyFont="1" applyFill="1" applyAlignment="1">
      <alignment horizontal="left" indent="2"/>
    </xf>
    <xf numFmtId="183" fontId="126" fillId="0" borderId="0" xfId="80" applyNumberFormat="1" applyFont="1" applyFill="1"/>
    <xf numFmtId="0" fontId="126" fillId="0" borderId="0" xfId="75" applyFont="1" applyFill="1" applyAlignment="1"/>
    <xf numFmtId="182" fontId="126" fillId="0" borderId="0" xfId="79" applyNumberFormat="1" applyFont="1" applyFill="1" applyBorder="1"/>
    <xf numFmtId="183" fontId="126" fillId="0" borderId="0" xfId="75" applyNumberFormat="1" applyFont="1"/>
    <xf numFmtId="182" fontId="126" fillId="0" borderId="0" xfId="75" applyNumberFormat="1" applyFont="1"/>
    <xf numFmtId="182" fontId="126" fillId="0" borderId="30" xfId="79" applyNumberFormat="1" applyFont="1" applyFill="1" applyBorder="1"/>
    <xf numFmtId="182" fontId="126" fillId="0" borderId="6" xfId="79" applyNumberFormat="1" applyFont="1" applyFill="1" applyBorder="1"/>
    <xf numFmtId="180" fontId="126" fillId="0" borderId="0" xfId="77" applyNumberFormat="1" applyFont="1" applyFill="1" applyBorder="1"/>
    <xf numFmtId="182" fontId="126" fillId="0" borderId="7" xfId="79" applyNumberFormat="1" applyFont="1" applyFill="1" applyBorder="1"/>
    <xf numFmtId="180" fontId="25" fillId="0" borderId="31" xfId="77" applyNumberFormat="1" applyFont="1" applyFill="1" applyBorder="1"/>
    <xf numFmtId="180" fontId="25" fillId="0" borderId="0" xfId="77" applyNumberFormat="1" applyFont="1" applyFill="1" applyBorder="1"/>
    <xf numFmtId="182" fontId="128" fillId="0" borderId="0" xfId="79" applyNumberFormat="1" applyFont="1" applyFill="1"/>
    <xf numFmtId="179" fontId="126" fillId="0" borderId="0" xfId="76" applyNumberFormat="1" applyFont="1" applyFill="1" applyBorder="1"/>
    <xf numFmtId="181" fontId="126" fillId="0" borderId="7" xfId="78" applyNumberFormat="1" applyFont="1" applyFill="1" applyBorder="1"/>
    <xf numFmtId="181" fontId="126" fillId="0" borderId="0" xfId="78" applyNumberFormat="1" applyFont="1" applyFill="1" applyBorder="1"/>
    <xf numFmtId="179" fontId="126" fillId="0" borderId="7" xfId="76" applyNumberFormat="1" applyFont="1" applyFill="1" applyBorder="1"/>
    <xf numFmtId="179" fontId="126" fillId="0" borderId="0" xfId="81" applyNumberFormat="1" applyFont="1" applyFill="1" applyBorder="1"/>
    <xf numFmtId="181" fontId="126" fillId="0" borderId="0" xfId="77" applyNumberFormat="1" applyFont="1" applyFill="1" applyBorder="1"/>
    <xf numFmtId="179" fontId="126" fillId="0" borderId="31" xfId="76" applyNumberFormat="1" applyFont="1" applyFill="1" applyBorder="1"/>
    <xf numFmtId="0" fontId="126" fillId="0" borderId="0" xfId="75" applyFont="1" applyFill="1" applyAlignment="1">
      <alignment horizontal="right"/>
    </xf>
    <xf numFmtId="184" fontId="126" fillId="0" borderId="31" xfId="78" applyNumberFormat="1" applyFont="1" applyFill="1" applyBorder="1"/>
    <xf numFmtId="184" fontId="126" fillId="0" borderId="0" xfId="79" applyNumberFormat="1" applyFont="1" applyFill="1" applyBorder="1"/>
    <xf numFmtId="184" fontId="126" fillId="0" borderId="0" xfId="78" applyNumberFormat="1" applyFont="1" applyFill="1" applyBorder="1"/>
    <xf numFmtId="0" fontId="130" fillId="0" borderId="0" xfId="25" applyFont="1" applyAlignment="1">
      <alignment vertical="top"/>
    </xf>
    <xf numFmtId="0" fontId="126" fillId="0" borderId="0" xfId="75" applyFont="1" applyFill="1" applyAlignment="1">
      <alignment vertical="top" wrapText="1"/>
    </xf>
    <xf numFmtId="0" fontId="126" fillId="0" borderId="0" xfId="75" applyFont="1" applyAlignment="1">
      <alignment vertical="top"/>
    </xf>
    <xf numFmtId="0" fontId="126" fillId="0" borderId="0" xfId="75" applyFont="1" applyFill="1" applyAlignment="1">
      <alignment vertical="top"/>
    </xf>
    <xf numFmtId="0" fontId="25" fillId="0" borderId="0" xfId="0" applyFont="1"/>
    <xf numFmtId="0" fontId="126" fillId="0" borderId="0" xfId="150" applyFont="1"/>
    <xf numFmtId="0" fontId="25" fillId="0" borderId="0" xfId="0" applyFont="1" applyAlignment="1"/>
    <xf numFmtId="16" fontId="77" fillId="0" borderId="0" xfId="150" applyNumberFormat="1" applyFont="1" applyBorder="1" applyAlignment="1" applyProtection="1">
      <alignment horizontal="center" wrapText="1"/>
      <protection locked="0"/>
    </xf>
    <xf numFmtId="0" fontId="77" fillId="0" borderId="0" xfId="150" applyFont="1" applyProtection="1">
      <protection locked="0"/>
    </xf>
    <xf numFmtId="16" fontId="77" fillId="0" borderId="7" xfId="150" quotePrefix="1" applyNumberFormat="1" applyFont="1" applyBorder="1" applyAlignment="1" applyProtection="1">
      <alignment horizontal="center" wrapText="1"/>
      <protection locked="0"/>
    </xf>
    <xf numFmtId="0" fontId="126" fillId="0" borderId="0" xfId="150" applyFont="1" applyBorder="1" applyAlignment="1">
      <alignment horizontal="center"/>
    </xf>
    <xf numFmtId="0" fontId="127" fillId="0" borderId="0" xfId="150" applyFont="1"/>
    <xf numFmtId="0" fontId="126" fillId="0" borderId="0" xfId="150" applyFont="1" applyFill="1"/>
    <xf numFmtId="180" fontId="126" fillId="0" borderId="0" xfId="74" applyNumberFormat="1" applyFont="1" applyFill="1"/>
    <xf numFmtId="182" fontId="126" fillId="0" borderId="0" xfId="30" applyNumberFormat="1" applyFont="1" applyFill="1"/>
    <xf numFmtId="166" fontId="25" fillId="0" borderId="0" xfId="0" applyNumberFormat="1" applyFont="1"/>
    <xf numFmtId="0" fontId="129" fillId="0" borderId="0" xfId="150" applyFont="1" applyFill="1"/>
    <xf numFmtId="182" fontId="126" fillId="0" borderId="6" xfId="30" applyNumberFormat="1" applyFont="1" applyFill="1" applyBorder="1"/>
    <xf numFmtId="0" fontId="25" fillId="0" borderId="0" xfId="0" applyFont="1" applyFill="1"/>
    <xf numFmtId="180" fontId="25" fillId="0" borderId="35" xfId="74" applyNumberFormat="1" applyFont="1" applyFill="1" applyBorder="1"/>
    <xf numFmtId="180" fontId="25" fillId="0" borderId="0" xfId="74" applyNumberFormat="1" applyFont="1" applyFill="1" applyBorder="1"/>
    <xf numFmtId="182" fontId="126" fillId="0" borderId="0" xfId="30" applyNumberFormat="1" applyFont="1" applyFill="1" applyAlignment="1">
      <alignment horizontal="centerContinuous"/>
    </xf>
    <xf numFmtId="182" fontId="126" fillId="0" borderId="0" xfId="30" applyNumberFormat="1" applyFont="1" applyFill="1" applyBorder="1"/>
    <xf numFmtId="180" fontId="126" fillId="0" borderId="35" xfId="74" applyNumberFormat="1" applyFont="1" applyFill="1" applyBorder="1"/>
    <xf numFmtId="180" fontId="126" fillId="0" borderId="0" xfId="74" applyNumberFormat="1" applyFont="1" applyBorder="1"/>
    <xf numFmtId="180" fontId="126" fillId="0" borderId="0" xfId="74" applyNumberFormat="1" applyFont="1" applyFill="1" applyBorder="1" applyProtection="1">
      <protection locked="0"/>
    </xf>
    <xf numFmtId="0" fontId="126" fillId="0" borderId="0" xfId="0" applyFont="1"/>
    <xf numFmtId="14" fontId="126" fillId="0" borderId="0" xfId="153" applyNumberFormat="1" applyFont="1"/>
    <xf numFmtId="0" fontId="126" fillId="0" borderId="0" xfId="153" applyFont="1"/>
    <xf numFmtId="0" fontId="25" fillId="0" borderId="0" xfId="0" applyFont="1" applyAlignment="1">
      <alignment vertical="top"/>
    </xf>
    <xf numFmtId="0" fontId="126" fillId="0" borderId="0" xfId="0" quotePrefix="1" applyFont="1" applyAlignment="1">
      <alignment horizontal="center"/>
    </xf>
    <xf numFmtId="37" fontId="126" fillId="0" borderId="0" xfId="151" applyFont="1" applyBorder="1"/>
    <xf numFmtId="37" fontId="126" fillId="0" borderId="0" xfId="151" applyFont="1" applyAlignment="1">
      <alignment horizontal="centerContinuous"/>
    </xf>
    <xf numFmtId="37" fontId="126" fillId="0" borderId="0" xfId="151" applyFont="1"/>
    <xf numFmtId="0" fontId="77" fillId="0" borderId="0" xfId="151" applyNumberFormat="1" applyFont="1" applyFill="1" applyBorder="1" applyAlignment="1" applyProtection="1">
      <alignment horizontal="center"/>
    </xf>
    <xf numFmtId="0" fontId="126" fillId="0" borderId="0" xfId="0" applyFont="1" applyFill="1"/>
    <xf numFmtId="37" fontId="77" fillId="0" borderId="0" xfId="151" applyFont="1" applyFill="1" applyBorder="1" applyAlignment="1" applyProtection="1">
      <alignment horizontal="centerContinuous"/>
      <protection locked="0"/>
    </xf>
    <xf numFmtId="37" fontId="126" fillId="0" borderId="0" xfId="151" applyFont="1" applyFill="1"/>
    <xf numFmtId="0" fontId="77" fillId="0" borderId="7" xfId="151" quotePrefix="1" applyNumberFormat="1" applyFont="1" applyFill="1" applyBorder="1" applyAlignment="1" applyProtection="1">
      <alignment horizontal="center"/>
    </xf>
    <xf numFmtId="37" fontId="127" fillId="0" borderId="0" xfId="151" applyNumberFormat="1" applyFont="1" applyFill="1" applyAlignment="1" applyProtection="1">
      <alignment horizontal="left"/>
    </xf>
    <xf numFmtId="37" fontId="126" fillId="0" borderId="0" xfId="151" applyNumberFormat="1" applyFont="1" applyFill="1" applyProtection="1"/>
    <xf numFmtId="37" fontId="126" fillId="0" borderId="0" xfId="151" applyNumberFormat="1" applyFont="1" applyFill="1" applyAlignment="1" applyProtection="1">
      <alignment horizontal="left"/>
    </xf>
    <xf numFmtId="37" fontId="126" fillId="0" borderId="0" xfId="151" applyFont="1" applyFill="1" applyAlignment="1">
      <alignment horizontal="center"/>
    </xf>
    <xf numFmtId="180" fontId="126" fillId="0" borderId="0" xfId="151" applyNumberFormat="1" applyFont="1" applyFill="1" applyProtection="1"/>
    <xf numFmtId="180" fontId="126" fillId="0" borderId="0" xfId="74" applyNumberFormat="1" applyFont="1" applyFill="1" applyProtection="1"/>
    <xf numFmtId="182" fontId="126" fillId="0" borderId="0" xfId="30" applyNumberFormat="1" applyFont="1" applyFill="1" applyProtection="1"/>
    <xf numFmtId="37" fontId="126" fillId="0" borderId="0" xfId="151" applyFont="1" applyFill="1" applyAlignment="1">
      <alignment horizontal="left"/>
    </xf>
    <xf numFmtId="182" fontId="126" fillId="0" borderId="0" xfId="30" applyNumberFormat="1" applyFont="1" applyFill="1" applyBorder="1" applyProtection="1"/>
    <xf numFmtId="182" fontId="126" fillId="0" borderId="7" xfId="30" applyNumberFormat="1" applyFont="1" applyFill="1" applyBorder="1" applyProtection="1"/>
    <xf numFmtId="37" fontId="129" fillId="0" borderId="0" xfId="151" applyNumberFormat="1" applyFont="1" applyFill="1" applyAlignment="1" applyProtection="1">
      <alignment horizontal="left"/>
    </xf>
    <xf numFmtId="37" fontId="126" fillId="0" borderId="0" xfId="151" quotePrefix="1" applyFont="1" applyFill="1"/>
    <xf numFmtId="166" fontId="126" fillId="0" borderId="0" xfId="151" applyNumberFormat="1" applyFont="1" applyFill="1"/>
    <xf numFmtId="166" fontId="126" fillId="0" borderId="0" xfId="151" applyNumberFormat="1" applyFont="1" applyFill="1" applyAlignment="1">
      <alignment horizontal="left"/>
    </xf>
    <xf numFmtId="166" fontId="126" fillId="0" borderId="0" xfId="30" applyNumberFormat="1" applyFont="1" applyFill="1" applyProtection="1"/>
    <xf numFmtId="182" fontId="126" fillId="0" borderId="0" xfId="30" applyNumberFormat="1" applyFont="1" applyFill="1" applyAlignment="1" applyProtection="1">
      <alignment horizontal="fill"/>
    </xf>
    <xf numFmtId="181" fontId="126" fillId="0" borderId="0" xfId="0" applyNumberFormat="1" applyFont="1"/>
    <xf numFmtId="3" fontId="126" fillId="0" borderId="0" xfId="0" applyNumberFormat="1" applyFont="1"/>
    <xf numFmtId="196" fontId="126" fillId="0" borderId="0" xfId="151" applyNumberFormat="1" applyFont="1" applyFill="1" applyProtection="1"/>
    <xf numFmtId="180" fontId="126" fillId="0" borderId="31" xfId="151" applyNumberFormat="1" applyFont="1" applyFill="1" applyBorder="1" applyProtection="1"/>
    <xf numFmtId="180" fontId="126" fillId="0" borderId="0" xfId="151" applyNumberFormat="1" applyFont="1" applyFill="1" applyBorder="1" applyProtection="1"/>
    <xf numFmtId="37" fontId="131" fillId="0" borderId="0" xfId="151" applyFont="1" applyFill="1" applyAlignment="1">
      <alignment horizontal="left"/>
    </xf>
    <xf numFmtId="180" fontId="126" fillId="0" borderId="30" xfId="74" applyNumberFormat="1" applyFont="1" applyFill="1" applyBorder="1" applyProtection="1"/>
    <xf numFmtId="37" fontId="129" fillId="0" borderId="0" xfId="151" applyNumberFormat="1" applyFont="1" applyAlignment="1" applyProtection="1">
      <alignment horizontal="left"/>
    </xf>
    <xf numFmtId="180" fontId="126" fillId="0" borderId="0" xfId="151" applyNumberFormat="1" applyFont="1" applyBorder="1" applyProtection="1"/>
    <xf numFmtId="0" fontId="130" fillId="0" borderId="0" xfId="0" applyFont="1" applyAlignment="1">
      <alignment vertical="top"/>
    </xf>
    <xf numFmtId="0" fontId="126" fillId="0" borderId="0" xfId="0" applyFont="1" applyAlignment="1">
      <alignment horizontal="left" vertical="top" wrapText="1"/>
    </xf>
    <xf numFmtId="0" fontId="126" fillId="0" borderId="0" xfId="0" applyFont="1" applyFill="1" applyBorder="1"/>
    <xf numFmtId="0" fontId="126" fillId="0" borderId="0" xfId="0" applyFont="1" applyFill="1" applyBorder="1" applyAlignment="1">
      <alignment vertical="top"/>
    </xf>
    <xf numFmtId="0" fontId="126" fillId="0" borderId="0" xfId="0" applyFont="1" applyBorder="1"/>
    <xf numFmtId="0" fontId="79" fillId="45" borderId="0" xfId="149" applyFont="1" applyFill="1" applyAlignment="1">
      <alignment horizontal="left"/>
    </xf>
    <xf numFmtId="0" fontId="126" fillId="0" borderId="0" xfId="149" applyFont="1"/>
    <xf numFmtId="0" fontId="77" fillId="0" borderId="0" xfId="149" applyFont="1" applyAlignment="1">
      <alignment horizontal="centerContinuous"/>
    </xf>
    <xf numFmtId="0" fontId="126" fillId="0" borderId="0" xfId="149" applyFont="1" applyAlignment="1">
      <alignment horizontal="centerContinuous"/>
    </xf>
    <xf numFmtId="0" fontId="126" fillId="0" borderId="0" xfId="0" applyFont="1" applyAlignment="1">
      <alignment wrapText="1"/>
    </xf>
    <xf numFmtId="0" fontId="77" fillId="0" borderId="0" xfId="0" applyFont="1" applyAlignment="1">
      <alignment horizontal="center"/>
    </xf>
    <xf numFmtId="0" fontId="127" fillId="0" borderId="0" xfId="0" applyFont="1"/>
    <xf numFmtId="0" fontId="77" fillId="0" borderId="0" xfId="0" quotePrefix="1" applyFont="1" applyBorder="1" applyAlignment="1">
      <alignment horizontal="center"/>
    </xf>
    <xf numFmtId="197" fontId="126" fillId="0" borderId="0" xfId="0" applyNumberFormat="1" applyFont="1" applyFill="1" applyBorder="1"/>
    <xf numFmtId="183" fontId="126" fillId="0" borderId="0" xfId="0" applyNumberFormat="1" applyFont="1" applyFill="1" applyBorder="1"/>
    <xf numFmtId="0" fontId="126" fillId="0" borderId="0" xfId="0" quotePrefix="1" applyFont="1"/>
    <xf numFmtId="166" fontId="126" fillId="0" borderId="0" xfId="0" applyNumberFormat="1" applyFont="1" applyAlignment="1">
      <alignment wrapText="1"/>
    </xf>
    <xf numFmtId="0" fontId="126" fillId="0" borderId="0" xfId="0" applyFont="1" applyBorder="1" applyAlignment="1">
      <alignment wrapText="1"/>
    </xf>
    <xf numFmtId="183" fontId="126" fillId="0" borderId="7" xfId="0" applyNumberFormat="1" applyFont="1" applyFill="1" applyBorder="1"/>
    <xf numFmtId="183" fontId="126" fillId="0" borderId="0" xfId="0" applyNumberFormat="1" applyFont="1" applyFill="1" applyAlignment="1">
      <alignment wrapText="1"/>
    </xf>
    <xf numFmtId="0" fontId="25" fillId="0" borderId="0" xfId="0" applyFont="1" applyBorder="1"/>
    <xf numFmtId="0" fontId="129" fillId="0" borderId="0" xfId="0" applyFont="1" applyAlignment="1">
      <alignment horizontal="left" wrapText="1"/>
    </xf>
    <xf numFmtId="180" fontId="126" fillId="0" borderId="31" xfId="74" applyNumberFormat="1" applyFont="1" applyFill="1" applyBorder="1"/>
    <xf numFmtId="180" fontId="126" fillId="0" borderId="0" xfId="74" applyNumberFormat="1" applyFont="1" applyFill="1" applyBorder="1"/>
    <xf numFmtId="166" fontId="129" fillId="0" borderId="0" xfId="0" applyNumberFormat="1" applyFont="1" applyAlignment="1">
      <alignment horizontal="left" wrapText="1"/>
    </xf>
    <xf numFmtId="166" fontId="126" fillId="0" borderId="0" xfId="74" applyNumberFormat="1" applyFont="1" applyFill="1" applyBorder="1"/>
    <xf numFmtId="0" fontId="129" fillId="0" borderId="0" xfId="0" applyFont="1" applyAlignment="1">
      <alignment horizontal="left" wrapText="1" indent="1"/>
    </xf>
    <xf numFmtId="183" fontId="126" fillId="0" borderId="0" xfId="0" applyNumberFormat="1" applyFont="1" applyFill="1"/>
    <xf numFmtId="183" fontId="126" fillId="0" borderId="0" xfId="0" applyNumberFormat="1" applyFont="1" applyBorder="1"/>
    <xf numFmtId="166" fontId="126" fillId="0" borderId="0" xfId="16" applyNumberFormat="1" applyFont="1" applyAlignment="1">
      <alignment wrapText="1"/>
    </xf>
    <xf numFmtId="166" fontId="126" fillId="0" borderId="0" xfId="16" applyNumberFormat="1" applyFont="1" applyFill="1" applyBorder="1"/>
    <xf numFmtId="166" fontId="126" fillId="0" borderId="7" xfId="16" applyNumberFormat="1" applyFont="1" applyFill="1" applyBorder="1"/>
    <xf numFmtId="166" fontId="126" fillId="0" borderId="0" xfId="16" applyNumberFormat="1" applyFont="1" applyBorder="1"/>
    <xf numFmtId="198" fontId="126" fillId="0" borderId="0" xfId="16" applyNumberFormat="1" applyFont="1" applyFill="1" applyBorder="1" applyAlignment="1">
      <alignment horizontal="right"/>
    </xf>
    <xf numFmtId="166" fontId="126" fillId="0" borderId="0" xfId="16" applyNumberFormat="1" applyFont="1" applyFill="1" applyBorder="1" applyAlignment="1">
      <alignment horizontal="right"/>
    </xf>
    <xf numFmtId="166" fontId="126" fillId="0" borderId="35" xfId="16" applyNumberFormat="1" applyFont="1" applyBorder="1"/>
    <xf numFmtId="0" fontId="126" fillId="0" borderId="0" xfId="152" applyFont="1"/>
    <xf numFmtId="14" fontId="126" fillId="0" borderId="0" xfId="152" applyNumberFormat="1" applyFont="1" applyAlignment="1">
      <alignment vertical="top"/>
    </xf>
    <xf numFmtId="0" fontId="126" fillId="0" borderId="0" xfId="152" applyFont="1" applyAlignment="1">
      <alignment vertical="top"/>
    </xf>
    <xf numFmtId="0" fontId="126" fillId="0" borderId="0" xfId="152" applyFont="1" applyFill="1" applyAlignment="1">
      <alignment vertical="top"/>
    </xf>
    <xf numFmtId="166" fontId="126" fillId="0" borderId="0" xfId="16" applyNumberFormat="1" applyFont="1" applyFill="1" applyAlignment="1">
      <alignment vertical="top"/>
    </xf>
    <xf numFmtId="0" fontId="25" fillId="0" borderId="0" xfId="0" applyFont="1" applyAlignment="1">
      <alignment horizontal="center" vertical="center"/>
    </xf>
    <xf numFmtId="3" fontId="25" fillId="0" borderId="0" xfId="0" applyNumberFormat="1" applyFont="1" applyAlignment="1">
      <alignment horizontal="center" vertical="center"/>
    </xf>
    <xf numFmtId="0" fontId="126" fillId="0" borderId="0" xfId="0" applyFont="1" applyAlignment="1">
      <alignment horizontal="center" vertical="center"/>
    </xf>
    <xf numFmtId="0" fontId="133" fillId="0" borderId="0" xfId="0" applyFont="1" applyAlignment="1">
      <alignment horizontal="center" vertical="center"/>
    </xf>
    <xf numFmtId="4" fontId="25" fillId="0" borderId="0" xfId="0" applyNumberFormat="1" applyFont="1" applyAlignment="1">
      <alignment horizontal="center" vertical="center"/>
    </xf>
    <xf numFmtId="0" fontId="25" fillId="8" borderId="0" xfId="0" applyFont="1" applyFill="1" applyAlignment="1">
      <alignment horizontal="center" vertical="center"/>
    </xf>
    <xf numFmtId="0" fontId="134" fillId="8" borderId="0" xfId="0" applyFont="1" applyFill="1" applyAlignment="1">
      <alignment horizontal="left" vertical="center"/>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7" borderId="0" xfId="0" applyFont="1" applyFill="1" applyAlignment="1">
      <alignment horizontal="center" vertical="center" wrapText="1"/>
    </xf>
    <xf numFmtId="0" fontId="75" fillId="0" borderId="5" xfId="0" applyFont="1" applyFill="1" applyBorder="1" applyAlignment="1">
      <alignment horizontal="center" vertical="center" wrapText="1"/>
    </xf>
    <xf numFmtId="0" fontId="75" fillId="0" borderId="4" xfId="0" applyFont="1" applyFill="1" applyBorder="1" applyAlignment="1">
      <alignment horizontal="center" vertical="center" wrapText="1"/>
    </xf>
    <xf numFmtId="0" fontId="7" fillId="0" borderId="0" xfId="0" applyFont="1" applyFill="1" applyBorder="1" applyAlignment="1">
      <alignment horizontal="right" vertical="center"/>
    </xf>
    <xf numFmtId="0" fontId="19" fillId="0" borderId="7" xfId="0" applyFont="1" applyFill="1" applyBorder="1" applyAlignment="1">
      <alignment horizontal="center" vertical="center" wrapText="1"/>
    </xf>
    <xf numFmtId="0" fontId="77" fillId="0" borderId="0" xfId="75" applyFont="1" applyAlignment="1">
      <alignment horizontal="center"/>
    </xf>
    <xf numFmtId="0" fontId="25" fillId="0" borderId="0" xfId="25" applyFont="1" applyAlignment="1">
      <alignment vertical="top" wrapText="1"/>
    </xf>
    <xf numFmtId="0" fontId="126" fillId="0" borderId="0" xfId="75" applyFont="1" applyAlignment="1">
      <alignment vertical="top" wrapText="1"/>
    </xf>
    <xf numFmtId="0" fontId="126" fillId="0" borderId="0" xfId="75" applyFont="1" applyFill="1" applyAlignment="1">
      <alignment vertical="top" wrapText="1"/>
    </xf>
    <xf numFmtId="0" fontId="79" fillId="45" borderId="0" xfId="75" applyFont="1" applyFill="1" applyAlignment="1">
      <alignment horizontal="left"/>
    </xf>
    <xf numFmtId="0" fontId="77" fillId="0" borderId="7" xfId="75" applyFont="1" applyBorder="1" applyAlignment="1">
      <alignment horizontal="center"/>
    </xf>
    <xf numFmtId="0" fontId="77" fillId="0" borderId="0" xfId="150" applyFont="1" applyAlignment="1">
      <alignment horizontal="center"/>
    </xf>
    <xf numFmtId="0" fontId="77" fillId="0" borderId="0" xfId="0" applyFont="1" applyAlignment="1"/>
    <xf numFmtId="0" fontId="77" fillId="0" borderId="0" xfId="153" applyFont="1" applyAlignment="1">
      <alignment horizontal="center"/>
    </xf>
    <xf numFmtId="0" fontId="25" fillId="0" borderId="0" xfId="0" applyFont="1" applyAlignment="1">
      <alignment horizontal="center"/>
    </xf>
    <xf numFmtId="37" fontId="77" fillId="0" borderId="0" xfId="151" applyFont="1" applyAlignment="1">
      <alignment horizontal="center"/>
    </xf>
    <xf numFmtId="0" fontId="25" fillId="0" borderId="0" xfId="0" applyFont="1" applyAlignment="1"/>
    <xf numFmtId="0" fontId="126" fillId="0" borderId="0" xfId="0" applyFont="1" applyAlignment="1">
      <alignment horizontal="left" vertical="top" wrapText="1"/>
    </xf>
    <xf numFmtId="0" fontId="77" fillId="0" borderId="30" xfId="0" quotePrefix="1" applyFont="1" applyBorder="1" applyAlignment="1">
      <alignment horizontal="center" wrapText="1"/>
    </xf>
    <xf numFmtId="0" fontId="25" fillId="0" borderId="7" xfId="0" applyFont="1" applyBorder="1"/>
    <xf numFmtId="0" fontId="77" fillId="0" borderId="0" xfId="152" applyFont="1" applyAlignment="1">
      <alignment horizontal="center"/>
    </xf>
    <xf numFmtId="0" fontId="77" fillId="0" borderId="0" xfId="149" applyFont="1" applyAlignment="1">
      <alignment horizontal="center"/>
    </xf>
    <xf numFmtId="178" fontId="86" fillId="0" borderId="0" xfId="73" applyNumberFormat="1" applyFont="1" applyFill="1" applyAlignment="1" applyProtection="1">
      <alignment horizontal="right"/>
    </xf>
    <xf numFmtId="0" fontId="84" fillId="0" borderId="0" xfId="73"/>
    <xf numFmtId="0" fontId="85" fillId="0" borderId="0" xfId="73" applyFont="1" applyFill="1" applyAlignment="1" applyProtection="1"/>
    <xf numFmtId="176" fontId="86" fillId="0" borderId="0" xfId="73" applyNumberFormat="1" applyFont="1" applyFill="1" applyAlignment="1" applyProtection="1">
      <alignment horizontal="right"/>
    </xf>
    <xf numFmtId="177" fontId="86" fillId="0" borderId="0" xfId="73" applyNumberFormat="1" applyFont="1" applyFill="1" applyAlignment="1" applyProtection="1">
      <alignment horizontal="right"/>
    </xf>
    <xf numFmtId="0" fontId="119" fillId="45" borderId="0" xfId="75" applyFont="1" applyFill="1" applyAlignment="1">
      <alignment horizontal="left"/>
    </xf>
    <xf numFmtId="0" fontId="86" fillId="0" borderId="0" xfId="73" applyFont="1" applyFill="1" applyAlignment="1" applyProtection="1"/>
    <xf numFmtId="2" fontId="86" fillId="0" borderId="0" xfId="73" applyNumberFormat="1" applyFont="1" applyFill="1" applyAlignment="1" applyProtection="1">
      <alignment horizontal="right"/>
    </xf>
  </cellXfs>
  <cellStyles count="180">
    <cellStyle name="0,0&#10;&#10;NA&#10;&#10;" xfId="82"/>
    <cellStyle name="0,0_x000d_&#10;NA_x000d_&#10;" xfId="83"/>
    <cellStyle name="20% - Έμφαση1" xfId="48" builtinId="30" customBuiltin="1"/>
    <cellStyle name="20% - Έμφαση2" xfId="52" builtinId="34" customBuiltin="1"/>
    <cellStyle name="20% - Έμφαση3" xfId="56" builtinId="38" customBuiltin="1"/>
    <cellStyle name="20% - Έμφαση4" xfId="60" builtinId="42" customBuiltin="1"/>
    <cellStyle name="20% - Έμφαση5" xfId="64" builtinId="46" customBuiltin="1"/>
    <cellStyle name="20% - Έμφαση6" xfId="68" builtinId="50" customBuiltin="1"/>
    <cellStyle name="40% - Έμφαση1" xfId="49" builtinId="31" customBuiltin="1"/>
    <cellStyle name="40% - Έμφαση2" xfId="53" builtinId="35" customBuiltin="1"/>
    <cellStyle name="40% - Έμφαση3" xfId="57" builtinId="39" customBuiltin="1"/>
    <cellStyle name="40% - Έμφαση4" xfId="61" builtinId="43" customBuiltin="1"/>
    <cellStyle name="40% - Έμφαση5" xfId="65" builtinId="47" customBuiltin="1"/>
    <cellStyle name="40% - Έμφαση6" xfId="69" builtinId="51" customBuiltin="1"/>
    <cellStyle name="60% - Έμφαση1" xfId="50" builtinId="32" customBuiltin="1"/>
    <cellStyle name="60% - Έμφαση2" xfId="54" builtinId="36" customBuiltin="1"/>
    <cellStyle name="60% - Έμφαση3" xfId="58" builtinId="40" customBuiltin="1"/>
    <cellStyle name="60% - Έμφαση4" xfId="62" builtinId="44" customBuiltin="1"/>
    <cellStyle name="60% - Έμφαση5" xfId="66" builtinId="48" customBuiltin="1"/>
    <cellStyle name="60% - Έμφαση6" xfId="70" builtinId="52" customBuiltin="1"/>
    <cellStyle name="args.style" xfId="84"/>
    <cellStyle name="black bar" xfId="85"/>
    <cellStyle name="Body" xfId="86"/>
    <cellStyle name="Bullet" xfId="87"/>
    <cellStyle name="Calc Currency (0)" xfId="88"/>
    <cellStyle name="Calc Currency (2)" xfId="89"/>
    <cellStyle name="Calc Percent (0)" xfId="90"/>
    <cellStyle name="Calc Percent (1)" xfId="91"/>
    <cellStyle name="Calc Percent (2)" xfId="92"/>
    <cellStyle name="Calc Units (0)" xfId="93"/>
    <cellStyle name="Calc Units (1)" xfId="94"/>
    <cellStyle name="Calc Units (2)" xfId="95"/>
    <cellStyle name="Comma  - Style1" xfId="96"/>
    <cellStyle name="Comma  - Style2" xfId="97"/>
    <cellStyle name="Comma  - Style3" xfId="98"/>
    <cellStyle name="Comma  - Style4" xfId="99"/>
    <cellStyle name="Comma  - Style5" xfId="100"/>
    <cellStyle name="Comma  - Style6" xfId="101"/>
    <cellStyle name="Comma  - Style7" xfId="102"/>
    <cellStyle name="Comma  - Style8" xfId="103"/>
    <cellStyle name="Comma [00]" xfId="104"/>
    <cellStyle name="Comma 2" xfId="79"/>
    <cellStyle name="Comma 45" xfId="105"/>
    <cellStyle name="Comma_PASAL_Valuation_Model_April_2007" xfId="21"/>
    <cellStyle name="Copied" xfId="106"/>
    <cellStyle name="Currency [00]" xfId="107"/>
    <cellStyle name="Currency 2" xfId="77"/>
    <cellStyle name="Currency 45" xfId="108"/>
    <cellStyle name="Date Short" xfId="109"/>
    <cellStyle name="Enter Currency (0)" xfId="110"/>
    <cellStyle name="Enter Currency (2)" xfId="111"/>
    <cellStyle name="Enter Units (0)" xfId="112"/>
    <cellStyle name="Enter Units (1)" xfId="113"/>
    <cellStyle name="Enter Units (2)" xfId="114"/>
    <cellStyle name="Entered" xfId="115"/>
    <cellStyle name="Euro" xfId="22"/>
    <cellStyle name="F2" xfId="116"/>
    <cellStyle name="F3" xfId="117"/>
    <cellStyle name="F4" xfId="118"/>
    <cellStyle name="F5" xfId="119"/>
    <cellStyle name="F6" xfId="120"/>
    <cellStyle name="F7" xfId="121"/>
    <cellStyle name="F8" xfId="122"/>
    <cellStyle name="Grey" xfId="123"/>
    <cellStyle name="Header1" xfId="124"/>
    <cellStyle name="Header2" xfId="125"/>
    <cellStyle name="HEADINGS" xfId="126"/>
    <cellStyle name="HEADINGSTOP" xfId="127"/>
    <cellStyle name="Hiperligação" xfId="128"/>
    <cellStyle name="Hiperligação visitada" xfId="129"/>
    <cellStyle name="Indefinido" xfId="130"/>
    <cellStyle name="Input [yellow]" xfId="131"/>
    <cellStyle name="Link Currency (0)" xfId="132"/>
    <cellStyle name="Link Currency (2)" xfId="133"/>
    <cellStyle name="Link Units (0)" xfId="134"/>
    <cellStyle name="Link Units (1)" xfId="135"/>
    <cellStyle name="Link Units (2)" xfId="136"/>
    <cellStyle name="Millares [0]_BRASIL (2)" xfId="137"/>
    <cellStyle name="Millares_5670-t123" xfId="138"/>
    <cellStyle name="Milliers [0]_!!!GO" xfId="139"/>
    <cellStyle name="Milliers_!!!GO" xfId="140"/>
    <cellStyle name="Moeda [0]_RESULTS" xfId="141"/>
    <cellStyle name="Moeda_RESULTS" xfId="142"/>
    <cellStyle name="Moneda [0]_BRASIL (2)" xfId="143"/>
    <cellStyle name="Moneda_5670-t123" xfId="144"/>
    <cellStyle name="Monétaire [0]_!!!GO" xfId="145"/>
    <cellStyle name="Monétaire_!!!GO" xfId="146"/>
    <cellStyle name="no dec" xfId="147"/>
    <cellStyle name="Normal - Style1" xfId="148"/>
    <cellStyle name="Normal 2" xfId="1"/>
    <cellStyle name="Normal 2 2" xfId="81"/>
    <cellStyle name="Normal_2006_7_ΠΑΡΑΓΩΓΗ ΟΜΙΛΟΥ" xfId="23"/>
    <cellStyle name="Normal_B-S" xfId="149"/>
    <cellStyle name="Normal_B-S_4Q 2011 Press Release Financials - Condensed Schedules with DISCOPS" xfId="150"/>
    <cellStyle name="Normal_cf1" xfId="151"/>
    <cellStyle name="Normal_P-L" xfId="152"/>
    <cellStyle name="Normal_P-L_2Q10 Press Release Financials" xfId="75"/>
    <cellStyle name="Normal_P-L_4Q 2011 Press Release Financials - Condensed Schedules with DISCOPS" xfId="153"/>
    <cellStyle name="Normale_LSCO0697" xfId="154"/>
    <cellStyle name="normální_Capex Budget by Quarter 2002" xfId="155"/>
    <cellStyle name="Œ…‹æØ‚è [0.00]_Region Orders (2)" xfId="156"/>
    <cellStyle name="Œ…‹æØ‚è_Region Orders (2)" xfId="157"/>
    <cellStyle name="per.style" xfId="158"/>
    <cellStyle name="Percent [0]" xfId="159"/>
    <cellStyle name="Percent [00]" xfId="160"/>
    <cellStyle name="Percent [2]" xfId="161"/>
    <cellStyle name="Percent 2" xfId="80"/>
    <cellStyle name="PrePop Currency (0)" xfId="162"/>
    <cellStyle name="PrePop Currency (2)" xfId="163"/>
    <cellStyle name="PrePop Units (0)" xfId="164"/>
    <cellStyle name="PrePop Units (1)" xfId="165"/>
    <cellStyle name="PrePop Units (2)" xfId="166"/>
    <cellStyle name="pricing" xfId="167"/>
    <cellStyle name="PSHeading" xfId="168"/>
    <cellStyle name="regstoresfromspecstores" xfId="169"/>
    <cellStyle name="RevList" xfId="170"/>
    <cellStyle name="S0" xfId="2"/>
    <cellStyle name="S1" xfId="3"/>
    <cellStyle name="S10" xfId="4"/>
    <cellStyle name="S2" xfId="5"/>
    <cellStyle name="S3" xfId="6"/>
    <cellStyle name="S4" xfId="7"/>
    <cellStyle name="S5" xfId="8"/>
    <cellStyle name="S6" xfId="9"/>
    <cellStyle name="S7" xfId="10"/>
    <cellStyle name="S8" xfId="11"/>
    <cellStyle name="S9" xfId="12"/>
    <cellStyle name="SHADEDSTORES" xfId="171"/>
    <cellStyle name="specstores" xfId="172"/>
    <cellStyle name="Style 1" xfId="173"/>
    <cellStyle name="Subtotal" xfId="174"/>
    <cellStyle name="Text Indent A" xfId="175"/>
    <cellStyle name="Text Indent B" xfId="176"/>
    <cellStyle name="Text Indent C" xfId="177"/>
    <cellStyle name="Βασικό__Unisystems_Charts_by_VRS" xfId="24"/>
    <cellStyle name="Εισαγωγή" xfId="39" builtinId="20" customBuiltin="1"/>
    <cellStyle name="Έλεγχος κελιού" xfId="43" builtinId="23" customBuiltin="1"/>
    <cellStyle name="Έμφαση1" xfId="47" builtinId="29" customBuiltin="1"/>
    <cellStyle name="Έμφαση2" xfId="51" builtinId="33" customBuiltin="1"/>
    <cellStyle name="Έμφαση3" xfId="55" builtinId="37" customBuiltin="1"/>
    <cellStyle name="Έμφαση4" xfId="59" builtinId="41" customBuiltin="1"/>
    <cellStyle name="Έμφαση5" xfId="63" builtinId="45" customBuiltin="1"/>
    <cellStyle name="Έμφαση6" xfId="67" builtinId="49" customBuiltin="1"/>
    <cellStyle name="Έξοδος" xfId="40" builtinId="21" customBuiltin="1"/>
    <cellStyle name="Επεξηγηματικό κείμενο" xfId="45" builtinId="53" customBuiltin="1"/>
    <cellStyle name="Επικεφαλίδα 1" xfId="32" builtinId="16" customBuiltin="1"/>
    <cellStyle name="Επικεφαλίδα 2" xfId="33" builtinId="17" customBuiltin="1"/>
    <cellStyle name="Επικεφαλίδα 3" xfId="34" builtinId="18" customBuiltin="1"/>
    <cellStyle name="Επικεφαλίδα 4" xfId="35" builtinId="19" customBuiltin="1"/>
    <cellStyle name="Κακό" xfId="37" builtinId="27" customBuiltin="1"/>
    <cellStyle name="Καλό" xfId="36" builtinId="26" customBuiltin="1"/>
    <cellStyle name="Κανονικό" xfId="0" builtinId="0"/>
    <cellStyle name="Κανονικό 2" xfId="13"/>
    <cellStyle name="Κανονικό 2 2" xfId="20"/>
    <cellStyle name="Κανονικό 3" xfId="14"/>
    <cellStyle name="Κανονικό 4" xfId="15"/>
    <cellStyle name="Κανονικό 5" xfId="25"/>
    <cellStyle name="Κανονικό 6" xfId="71"/>
    <cellStyle name="Κανονικό 7" xfId="73"/>
    <cellStyle name="Κόμμα" xfId="30" builtinId="3"/>
    <cellStyle name="Κόμμα 2" xfId="26"/>
    <cellStyle name="Κόμμα 3" xfId="78"/>
    <cellStyle name="Νόμισμα" xfId="74" builtinId="4"/>
    <cellStyle name="Νόμισμα 2" xfId="76"/>
    <cellStyle name="Ουδέτερο" xfId="38" builtinId="28" customBuiltin="1"/>
    <cellStyle name="Ποσοστό" xfId="16" builtinId="5"/>
    <cellStyle name="Ποσοστό 2" xfId="17"/>
    <cellStyle name="Ποσοστό 2 2" xfId="27"/>
    <cellStyle name="Ποσοστό 3" xfId="18"/>
    <cellStyle name="Ποσοστό 4" xfId="28"/>
    <cellStyle name="Ποσοστό 5" xfId="29"/>
    <cellStyle name="Προειδοποιητικό κείμενο" xfId="44" builtinId="11" customBuiltin="1"/>
    <cellStyle name="Σημείωση 2" xfId="72"/>
    <cellStyle name="Συνδεδεμένο κελί" xfId="42" builtinId="24" customBuiltin="1"/>
    <cellStyle name="Σύνολο" xfId="46" builtinId="25" customBuiltin="1"/>
    <cellStyle name="Τίτλος" xfId="31" builtinId="15" customBuiltin="1"/>
    <cellStyle name="Υπερ-σύνδεση 2" xfId="19"/>
    <cellStyle name="Υπολογισμός" xfId="41" builtinId="22" customBuiltin="1"/>
    <cellStyle name="千位分隔_Jan-2002 costdown" xfId="178"/>
    <cellStyle name="常规_Jan-2002 costdown" xfId="1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1000" b="1">
                <a:latin typeface="Arial Narrow" panose="020B0606020202030204" pitchFamily="34" charset="0"/>
              </a:defRPr>
            </a:pPr>
            <a:r>
              <a:rPr lang="en-US" sz="1200" b="1">
                <a:latin typeface="Arial Narrow" panose="020B0606020202030204" pitchFamily="34" charset="0"/>
              </a:rPr>
              <a:t>Company Historic P/E Multiple versus Market P/E Multiples  (x)</a:t>
            </a:r>
          </a:p>
        </c:rich>
      </c:tx>
      <c:layout>
        <c:manualLayout>
          <c:xMode val="edge"/>
          <c:yMode val="edge"/>
          <c:x val="0.22682634262675122"/>
          <c:y val="2.2191864217942982E-2"/>
        </c:manualLayout>
      </c:layout>
    </c:title>
    <c:plotArea>
      <c:layout>
        <c:manualLayout>
          <c:layoutTarget val="inner"/>
          <c:xMode val="edge"/>
          <c:yMode val="edge"/>
          <c:x val="5.8203135199598861E-2"/>
          <c:y val="0.13481889516668191"/>
          <c:w val="0.90139004518263732"/>
          <c:h val="0.76295070016205302"/>
        </c:manualLayout>
      </c:layout>
      <c:barChart>
        <c:barDir val="col"/>
        <c:grouping val="clustered"/>
        <c:ser>
          <c:idx val="0"/>
          <c:order val="0"/>
          <c:tx>
            <c:strRef>
              <c:f>Fundamentals!$E$91</c:f>
              <c:strCache>
                <c:ptCount val="1"/>
                <c:pt idx="0">
                  <c:v>P/E Multiple</c:v>
                </c:pt>
              </c:strCache>
            </c:strRef>
          </c:tx>
          <c:spPr>
            <a:solidFill>
              <a:schemeClr val="accent1">
                <a:lumMod val="60000"/>
                <a:lumOff val="40000"/>
              </a:schemeClr>
            </a:solidFill>
            <a:ln w="28575">
              <a:noFill/>
            </a:ln>
          </c:spPr>
          <c:dLbls>
            <c:dLbl>
              <c:idx val="1"/>
              <c:layout>
                <c:manualLayout>
                  <c:x val="0"/>
                  <c:y val="7.5643393219671888E-3"/>
                </c:manualLayout>
              </c:layou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5AE-44D6-91A2-4803175741B7}"/>
                </c:ext>
              </c:extLst>
            </c:dLbl>
            <c:numFmt formatCode="0.0" sourceLinked="0"/>
            <c:spPr>
              <a:noFill/>
              <a:ln>
                <a:noFill/>
              </a:ln>
              <a:effectLst/>
            </c:spPr>
            <c:txPr>
              <a:bodyPr/>
              <a:lstStyle/>
              <a:p>
                <a:pPr>
                  <a:defRPr sz="1000"/>
                </a:pPr>
                <a:endParaRPr lang="el-GR"/>
              </a:p>
            </c:txPr>
            <c:showVal val="1"/>
            <c:extLst xmlns:c16r2="http://schemas.microsoft.com/office/drawing/2015/06/chart">
              <c:ext xmlns:c15="http://schemas.microsoft.com/office/drawing/2012/chart" uri="{CE6537A1-D6FC-4f65-9D91-7224C49458BB}">
                <c15:showLeaderLines val="0"/>
              </c:ext>
            </c:extLst>
          </c:dLbls>
          <c:cat>
            <c:strRef>
              <c:f>Fundamentals!$D$92:$D$96</c:f>
              <c:strCache>
                <c:ptCount val="5"/>
                <c:pt idx="0">
                  <c:v>Company Stock 2015 P/E</c:v>
                </c:pt>
                <c:pt idx="1">
                  <c:v>Company Stock Trailing P/E</c:v>
                </c:pt>
                <c:pt idx="2">
                  <c:v>Sector P/E 2016</c:v>
                </c:pt>
                <c:pt idx="3">
                  <c:v>S&amp;P P/E 2016</c:v>
                </c:pt>
                <c:pt idx="4">
                  <c:v>STOXX 600 P/E 2016</c:v>
                </c:pt>
              </c:strCache>
            </c:strRef>
          </c:cat>
          <c:val>
            <c:numRef>
              <c:f>Fundamentals!$E$92:$E$96</c:f>
              <c:numCache>
                <c:formatCode>#,##0.0</c:formatCode>
                <c:ptCount val="5"/>
                <c:pt idx="0">
                  <c:v>20.307010688205356</c:v>
                </c:pt>
                <c:pt idx="1">
                  <c:v>19.074492059862816</c:v>
                </c:pt>
                <c:pt idx="2">
                  <c:v>17.3</c:v>
                </c:pt>
                <c:pt idx="3">
                  <c:v>16.8</c:v>
                </c:pt>
                <c:pt idx="4">
                  <c:v>14.5</c:v>
                </c:pt>
              </c:numCache>
            </c:numRef>
          </c:val>
          <c:extLst xmlns:c16r2="http://schemas.microsoft.com/office/drawing/2015/06/chart">
            <c:ext xmlns:c16="http://schemas.microsoft.com/office/drawing/2014/chart" uri="{C3380CC4-5D6E-409C-BE32-E72D297353CC}">
              <c16:uniqueId val="{00000000-7DE4-494B-BA59-49302C4C5A78}"/>
            </c:ext>
          </c:extLst>
        </c:ser>
        <c:axId val="101172736"/>
        <c:axId val="101174656"/>
      </c:barChart>
      <c:catAx>
        <c:axId val="101172736"/>
        <c:scaling>
          <c:orientation val="minMax"/>
        </c:scaling>
        <c:axPos val="b"/>
        <c:numFmt formatCode="General" sourceLinked="1"/>
        <c:tickLblPos val="nextTo"/>
        <c:txPr>
          <a:bodyPr rot="0" vert="horz"/>
          <a:lstStyle/>
          <a:p>
            <a:pPr>
              <a:defRPr sz="700"/>
            </a:pPr>
            <a:endParaRPr lang="el-GR"/>
          </a:p>
        </c:txPr>
        <c:crossAx val="101174656"/>
        <c:crosses val="autoZero"/>
        <c:auto val="1"/>
        <c:lblAlgn val="ctr"/>
        <c:lblOffset val="100"/>
        <c:tickMarkSkip val="1"/>
      </c:catAx>
      <c:valAx>
        <c:axId val="101174656"/>
        <c:scaling>
          <c:orientation val="minMax"/>
        </c:scaling>
        <c:axPos val="l"/>
        <c:majorGridlines>
          <c:spPr>
            <a:ln>
              <a:prstDash val="sysDot"/>
            </a:ln>
          </c:spPr>
        </c:majorGridlines>
        <c:numFmt formatCode="#,##0" sourceLinked="0"/>
        <c:tickLblPos val="nextTo"/>
        <c:txPr>
          <a:bodyPr rot="0" vert="horz"/>
          <a:lstStyle/>
          <a:p>
            <a:pPr>
              <a:defRPr sz="700"/>
            </a:pPr>
            <a:endParaRPr lang="el-GR"/>
          </a:p>
        </c:txPr>
        <c:crossAx val="101172736"/>
        <c:crosses val="autoZero"/>
        <c:crossBetween val="between"/>
      </c:valAx>
    </c:plotArea>
    <c:plotVisOnly val="1"/>
    <c:dispBlanksAs val="gap"/>
  </c:chart>
  <c:spPr>
    <a:ln>
      <a:noFill/>
    </a:ln>
  </c:spPr>
  <c:txPr>
    <a:bodyPr/>
    <a:lstStyle/>
    <a:p>
      <a:pPr>
        <a:defRPr sz="500" b="0" i="0" u="none" strike="noStrike" baseline="0">
          <a:solidFill>
            <a:srgbClr val="000000"/>
          </a:solidFill>
          <a:latin typeface="Calibri"/>
          <a:ea typeface="Calibri"/>
          <a:cs typeface="Calibri"/>
        </a:defRPr>
      </a:pPr>
      <a:endParaRPr lang="el-GR"/>
    </a:p>
  </c:txPr>
  <c:printSettings>
    <c:headerFooter/>
    <c:pageMargins b="0.750000000000006" l="0.70000000000000062" r="0.70000000000000062" t="0.75000000000000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1200" b="1" i="0" u="none" strike="noStrike" baseline="0">
                <a:solidFill>
                  <a:srgbClr val="000000"/>
                </a:solidFill>
                <a:latin typeface="Arial Narrow"/>
                <a:ea typeface="Arial Narrow"/>
                <a:cs typeface="Arial Narrow"/>
              </a:defRPr>
            </a:pPr>
            <a:r>
              <a:rPr lang="en-US" sz="1000" b="1"/>
              <a:t>Company Historic EV/EBITDA Multiple versus Industry Market EV/EBITDA Multiple  (x)</a:t>
            </a:r>
          </a:p>
        </c:rich>
      </c:tx>
      <c:layout>
        <c:manualLayout>
          <c:xMode val="edge"/>
          <c:yMode val="edge"/>
          <c:x val="0.12909196379339871"/>
          <c:y val="6.7732831608654814E-2"/>
        </c:manualLayout>
      </c:layout>
    </c:title>
    <c:plotArea>
      <c:layout>
        <c:manualLayout>
          <c:layoutTarget val="inner"/>
          <c:xMode val="edge"/>
          <c:yMode val="edge"/>
          <c:x val="2.6370994397909801E-2"/>
          <c:y val="0.21627484240857475"/>
          <c:w val="0.94725801120418485"/>
          <c:h val="0.68945741142658534"/>
        </c:manualLayout>
      </c:layout>
      <c:barChart>
        <c:barDir val="col"/>
        <c:grouping val="clustered"/>
        <c:ser>
          <c:idx val="0"/>
          <c:order val="0"/>
          <c:tx>
            <c:strRef>
              <c:f>Fundamentals!$E$119</c:f>
              <c:strCache>
                <c:ptCount val="1"/>
                <c:pt idx="0">
                  <c:v>Multiple</c:v>
                </c:pt>
              </c:strCache>
            </c:strRef>
          </c:tx>
          <c:spPr>
            <a:solidFill>
              <a:schemeClr val="accent1">
                <a:lumMod val="60000"/>
                <a:lumOff val="40000"/>
              </a:schemeClr>
            </a:solidFill>
            <a:ln w="28575">
              <a:noFill/>
            </a:ln>
          </c:spPr>
          <c:dLbls>
            <c:spPr>
              <a:noFill/>
              <a:ln>
                <a:noFill/>
              </a:ln>
              <a:effectLst/>
            </c:spPr>
            <c:txPr>
              <a:bodyPr/>
              <a:lstStyle/>
              <a:p>
                <a:pPr>
                  <a:defRPr sz="1000" b="0" i="0" u="none" strike="noStrike" baseline="0">
                    <a:solidFill>
                      <a:srgbClr val="000000"/>
                    </a:solidFill>
                    <a:latin typeface="Calibri"/>
                    <a:ea typeface="Calibri"/>
                    <a:cs typeface="Calibri"/>
                  </a:defRPr>
                </a:pPr>
                <a:endParaRPr lang="el-GR"/>
              </a:p>
            </c:txPr>
            <c:showVal val="1"/>
            <c:extLst xmlns:c16r2="http://schemas.microsoft.com/office/drawing/2015/06/chart">
              <c:ext xmlns:c15="http://schemas.microsoft.com/office/drawing/2012/chart" uri="{CE6537A1-D6FC-4f65-9D91-7224C49458BB}">
                <c15:showLeaderLines val="0"/>
              </c:ext>
            </c:extLst>
          </c:dLbls>
          <c:cat>
            <c:strRef>
              <c:f>Fundamentals!$D$120:$D$121</c:f>
              <c:strCache>
                <c:ptCount val="2"/>
                <c:pt idx="0">
                  <c:v>Company Stock 2016 E   EV/EBITDA</c:v>
                </c:pt>
                <c:pt idx="1">
                  <c:v>World Ratio EV/EBITDA</c:v>
                </c:pt>
              </c:strCache>
            </c:strRef>
          </c:cat>
          <c:val>
            <c:numRef>
              <c:f>Fundamentals!$E$120:$E$121</c:f>
              <c:numCache>
                <c:formatCode>#,##0.0</c:formatCode>
                <c:ptCount val="2"/>
                <c:pt idx="0">
                  <c:v>12.154649584269663</c:v>
                </c:pt>
                <c:pt idx="1">
                  <c:v>10.3</c:v>
                </c:pt>
              </c:numCache>
            </c:numRef>
          </c:val>
          <c:extLst xmlns:c16r2="http://schemas.microsoft.com/office/drawing/2015/06/chart">
            <c:ext xmlns:c16="http://schemas.microsoft.com/office/drawing/2014/chart" uri="{C3380CC4-5D6E-409C-BE32-E72D297353CC}">
              <c16:uniqueId val="{00000000-E07C-4F91-A1B5-E3AC7A2214A3}"/>
            </c:ext>
          </c:extLst>
        </c:ser>
        <c:dLbls>
          <c:showVal val="1"/>
        </c:dLbls>
        <c:overlap val="-25"/>
        <c:axId val="108035072"/>
        <c:axId val="108204800"/>
      </c:barChart>
      <c:catAx>
        <c:axId val="108035072"/>
        <c:scaling>
          <c:orientation val="minMax"/>
        </c:scaling>
        <c:axPos val="b"/>
        <c:numFmt formatCode="General" sourceLinked="1"/>
        <c:majorTickMark val="none"/>
        <c:tickLblPos val="nextTo"/>
        <c:txPr>
          <a:bodyPr rot="0" vert="horz"/>
          <a:lstStyle/>
          <a:p>
            <a:pPr>
              <a:defRPr sz="1000" b="0" i="0" u="none" strike="noStrike" baseline="0">
                <a:solidFill>
                  <a:srgbClr val="000000"/>
                </a:solidFill>
                <a:latin typeface="Calibri"/>
                <a:ea typeface="Calibri"/>
                <a:cs typeface="Calibri"/>
              </a:defRPr>
            </a:pPr>
            <a:endParaRPr lang="el-GR"/>
          </a:p>
        </c:txPr>
        <c:crossAx val="108204800"/>
        <c:crosses val="autoZero"/>
        <c:auto val="1"/>
        <c:lblAlgn val="ctr"/>
        <c:lblOffset val="100"/>
        <c:tickMarkSkip val="1"/>
      </c:catAx>
      <c:valAx>
        <c:axId val="108204800"/>
        <c:scaling>
          <c:orientation val="minMax"/>
          <c:max val="45"/>
        </c:scaling>
        <c:delete val="1"/>
        <c:axPos val="l"/>
        <c:numFmt formatCode="#,##0.0" sourceLinked="1"/>
        <c:tickLblPos val="none"/>
        <c:crossAx val="108035072"/>
        <c:crosses val="autoZero"/>
        <c:crossBetween val="between"/>
        <c:majorUnit val="5"/>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l-GR"/>
    </a:p>
  </c:txPr>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l-GR"/>
  <c:chart>
    <c:plotArea>
      <c:layout/>
      <c:barChart>
        <c:barDir val="col"/>
        <c:grouping val="clustered"/>
        <c:ser>
          <c:idx val="0"/>
          <c:order val="0"/>
          <c:tx>
            <c:strRef>
              <c:f>Equity_Debt_Cash!$G$13</c:f>
              <c:strCache>
                <c:ptCount val="1"/>
                <c:pt idx="0">
                  <c:v>Equity</c:v>
                </c:pt>
              </c:strCache>
            </c:strRef>
          </c:tx>
          <c:cat>
            <c:strRef>
              <c:f>Equity_Debt_Cash!$F$14:$F$20</c:f>
              <c:strCache>
                <c:ptCount val="7"/>
                <c:pt idx="0">
                  <c:v>2010</c:v>
                </c:pt>
                <c:pt idx="1">
                  <c:v>2011</c:v>
                </c:pt>
                <c:pt idx="2">
                  <c:v>2012</c:v>
                </c:pt>
                <c:pt idx="3">
                  <c:v>2013</c:v>
                </c:pt>
                <c:pt idx="4">
                  <c:v>2014</c:v>
                </c:pt>
                <c:pt idx="5">
                  <c:v>2015</c:v>
                </c:pt>
                <c:pt idx="6">
                  <c:v>2016 E</c:v>
                </c:pt>
              </c:strCache>
            </c:strRef>
          </c:cat>
          <c:val>
            <c:numRef>
              <c:f>Equity_Debt_Cash!$G$14:$G$20</c:f>
              <c:numCache>
                <c:formatCode>#,##0</c:formatCode>
                <c:ptCount val="7"/>
                <c:pt idx="0">
                  <c:v>7017</c:v>
                </c:pt>
                <c:pt idx="1">
                  <c:v>7003.6</c:v>
                </c:pt>
                <c:pt idx="2">
                  <c:v>6667.1</c:v>
                </c:pt>
                <c:pt idx="3">
                  <c:v>6799.2</c:v>
                </c:pt>
                <c:pt idx="4">
                  <c:v>6429.1</c:v>
                </c:pt>
                <c:pt idx="5">
                  <c:v>5811.6</c:v>
                </c:pt>
                <c:pt idx="6">
                  <c:v>5756.9</c:v>
                </c:pt>
              </c:numCache>
            </c:numRef>
          </c:val>
        </c:ser>
        <c:ser>
          <c:idx val="1"/>
          <c:order val="1"/>
          <c:tx>
            <c:strRef>
              <c:f>Equity_Debt_Cash!$H$13</c:f>
              <c:strCache>
                <c:ptCount val="1"/>
                <c:pt idx="0">
                  <c:v>Debt</c:v>
                </c:pt>
              </c:strCache>
            </c:strRef>
          </c:tx>
          <c:cat>
            <c:strRef>
              <c:f>Equity_Debt_Cash!$F$14:$F$20</c:f>
              <c:strCache>
                <c:ptCount val="7"/>
                <c:pt idx="0">
                  <c:v>2010</c:v>
                </c:pt>
                <c:pt idx="1">
                  <c:v>2011</c:v>
                </c:pt>
                <c:pt idx="2">
                  <c:v>2012</c:v>
                </c:pt>
                <c:pt idx="3">
                  <c:v>2013</c:v>
                </c:pt>
                <c:pt idx="4">
                  <c:v>2014</c:v>
                </c:pt>
                <c:pt idx="5">
                  <c:v>2015</c:v>
                </c:pt>
                <c:pt idx="6">
                  <c:v>2016 E</c:v>
                </c:pt>
              </c:strCache>
            </c:strRef>
          </c:cat>
          <c:val>
            <c:numRef>
              <c:f>Equity_Debt_Cash!$H$14:$H$20</c:f>
              <c:numCache>
                <c:formatCode>#,##0</c:formatCode>
                <c:ptCount val="7"/>
                <c:pt idx="0">
                  <c:v>3435.8</c:v>
                </c:pt>
                <c:pt idx="1">
                  <c:v>3452.4</c:v>
                </c:pt>
                <c:pt idx="2">
                  <c:v>3538</c:v>
                </c:pt>
                <c:pt idx="3">
                  <c:v>4202</c:v>
                </c:pt>
                <c:pt idx="4">
                  <c:v>3841.4</c:v>
                </c:pt>
                <c:pt idx="5">
                  <c:v>3839.1</c:v>
                </c:pt>
                <c:pt idx="6">
                  <c:v>3850</c:v>
                </c:pt>
              </c:numCache>
            </c:numRef>
          </c:val>
        </c:ser>
        <c:ser>
          <c:idx val="2"/>
          <c:order val="2"/>
          <c:tx>
            <c:strRef>
              <c:f>Equity_Debt_Cash!$I$13</c:f>
              <c:strCache>
                <c:ptCount val="1"/>
                <c:pt idx="0">
                  <c:v>Cash</c:v>
                </c:pt>
              </c:strCache>
            </c:strRef>
          </c:tx>
          <c:cat>
            <c:strRef>
              <c:f>Equity_Debt_Cash!$F$14:$F$20</c:f>
              <c:strCache>
                <c:ptCount val="7"/>
                <c:pt idx="0">
                  <c:v>2010</c:v>
                </c:pt>
                <c:pt idx="1">
                  <c:v>2011</c:v>
                </c:pt>
                <c:pt idx="2">
                  <c:v>2012</c:v>
                </c:pt>
                <c:pt idx="3">
                  <c:v>2013</c:v>
                </c:pt>
                <c:pt idx="4">
                  <c:v>2014</c:v>
                </c:pt>
                <c:pt idx="5">
                  <c:v>2015</c:v>
                </c:pt>
                <c:pt idx="6">
                  <c:v>2016 E</c:v>
                </c:pt>
              </c:strCache>
            </c:strRef>
          </c:cat>
          <c:val>
            <c:numRef>
              <c:f>Equity_Debt_Cash!$I$14:$I$20</c:f>
              <c:numCache>
                <c:formatCode>#,##0</c:formatCode>
                <c:ptCount val="7"/>
                <c:pt idx="0">
                  <c:v>1742.8</c:v>
                </c:pt>
                <c:pt idx="1">
                  <c:v>906.9</c:v>
                </c:pt>
                <c:pt idx="2">
                  <c:v>716</c:v>
                </c:pt>
                <c:pt idx="3">
                  <c:v>496.2</c:v>
                </c:pt>
                <c:pt idx="4">
                  <c:v>496.6</c:v>
                </c:pt>
                <c:pt idx="5">
                  <c:v>465.4</c:v>
                </c:pt>
                <c:pt idx="6">
                  <c:v>568.20000000000005</c:v>
                </c:pt>
              </c:numCache>
            </c:numRef>
          </c:val>
        </c:ser>
        <c:ser>
          <c:idx val="3"/>
          <c:order val="3"/>
          <c:tx>
            <c:strRef>
              <c:f>Equity_Debt_Cash!$J$13</c:f>
              <c:strCache>
                <c:ptCount val="1"/>
                <c:pt idx="0">
                  <c:v>Net Debt</c:v>
                </c:pt>
              </c:strCache>
            </c:strRef>
          </c:tx>
          <c:cat>
            <c:strRef>
              <c:f>Equity_Debt_Cash!$F$14:$F$20</c:f>
              <c:strCache>
                <c:ptCount val="7"/>
                <c:pt idx="0">
                  <c:v>2010</c:v>
                </c:pt>
                <c:pt idx="1">
                  <c:v>2011</c:v>
                </c:pt>
                <c:pt idx="2">
                  <c:v>2012</c:v>
                </c:pt>
                <c:pt idx="3">
                  <c:v>2013</c:v>
                </c:pt>
                <c:pt idx="4">
                  <c:v>2014</c:v>
                </c:pt>
                <c:pt idx="5">
                  <c:v>2015</c:v>
                </c:pt>
                <c:pt idx="6">
                  <c:v>2016 E</c:v>
                </c:pt>
              </c:strCache>
            </c:strRef>
          </c:cat>
          <c:val>
            <c:numRef>
              <c:f>Equity_Debt_Cash!$J$14:$J$20</c:f>
              <c:numCache>
                <c:formatCode>#,##0</c:formatCode>
                <c:ptCount val="7"/>
                <c:pt idx="0">
                  <c:v>1693.0000000000002</c:v>
                </c:pt>
                <c:pt idx="1">
                  <c:v>2545.5</c:v>
                </c:pt>
                <c:pt idx="2">
                  <c:v>2822</c:v>
                </c:pt>
                <c:pt idx="3">
                  <c:v>3705.8</c:v>
                </c:pt>
                <c:pt idx="4">
                  <c:v>3344.8</c:v>
                </c:pt>
                <c:pt idx="5">
                  <c:v>3373.7</c:v>
                </c:pt>
                <c:pt idx="6">
                  <c:v>3281.8</c:v>
                </c:pt>
              </c:numCache>
            </c:numRef>
          </c:val>
        </c:ser>
        <c:axId val="139800576"/>
        <c:axId val="226813056"/>
      </c:barChart>
      <c:catAx>
        <c:axId val="139800576"/>
        <c:scaling>
          <c:orientation val="minMax"/>
        </c:scaling>
        <c:axPos val="b"/>
        <c:tickLblPos val="nextTo"/>
        <c:crossAx val="226813056"/>
        <c:crosses val="autoZero"/>
        <c:auto val="1"/>
        <c:lblAlgn val="ctr"/>
        <c:lblOffset val="100"/>
      </c:catAx>
      <c:valAx>
        <c:axId val="226813056"/>
        <c:scaling>
          <c:orientation val="minMax"/>
        </c:scaling>
        <c:axPos val="l"/>
        <c:majorGridlines/>
        <c:numFmt formatCode="#,##0" sourceLinked="1"/>
        <c:tickLblPos val="nextTo"/>
        <c:crossAx val="139800576"/>
        <c:crosses val="autoZero"/>
        <c:crossBetween val="between"/>
      </c:valAx>
    </c:plotArea>
    <c:legend>
      <c:legendPos val="r"/>
      <c:layout/>
    </c:legend>
    <c:plotVisOnly val="1"/>
  </c:chart>
  <c:spPr>
    <a:ln>
      <a:noFill/>
    </a:ln>
  </c:sp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558573928258976"/>
          <c:y val="5.1341131491511538E-2"/>
          <c:w val="0.84798359580052507"/>
          <c:h val="0.79845833143689404"/>
        </c:manualLayout>
      </c:layout>
      <c:lineChart>
        <c:grouping val="standard"/>
        <c:ser>
          <c:idx val="0"/>
          <c:order val="0"/>
          <c:tx>
            <c:strRef>
              <c:f>Equity_Debt_Cash!$L$13</c:f>
              <c:strCache>
                <c:ptCount val="1"/>
                <c:pt idx="0">
                  <c:v>Debt / Equity</c:v>
                </c:pt>
              </c:strCache>
            </c:strRef>
          </c:tx>
          <c:marker>
            <c:symbol val="none"/>
          </c:marker>
          <c:cat>
            <c:strRef>
              <c:f>Equity_Debt_Cash!$K$14:$K$20</c:f>
              <c:strCache>
                <c:ptCount val="7"/>
                <c:pt idx="0">
                  <c:v>2010</c:v>
                </c:pt>
                <c:pt idx="1">
                  <c:v>2011</c:v>
                </c:pt>
                <c:pt idx="2">
                  <c:v>2012</c:v>
                </c:pt>
                <c:pt idx="3">
                  <c:v>2013</c:v>
                </c:pt>
                <c:pt idx="4">
                  <c:v>2014</c:v>
                </c:pt>
                <c:pt idx="5">
                  <c:v>2015</c:v>
                </c:pt>
                <c:pt idx="6">
                  <c:v>2016 E</c:v>
                </c:pt>
              </c:strCache>
            </c:strRef>
          </c:cat>
          <c:val>
            <c:numRef>
              <c:f>Equity_Debt_Cash!$L$14:$L$20</c:f>
              <c:numCache>
                <c:formatCode>#,##0.00</c:formatCode>
                <c:ptCount val="7"/>
                <c:pt idx="0">
                  <c:v>0.48963944705714696</c:v>
                </c:pt>
                <c:pt idx="1">
                  <c:v>0.49294648466502938</c:v>
                </c:pt>
                <c:pt idx="2">
                  <c:v>0.5306655067420617</c:v>
                </c:pt>
                <c:pt idx="3">
                  <c:v>0.61801388398635138</c:v>
                </c:pt>
                <c:pt idx="4">
                  <c:v>0.5975019831702727</c:v>
                </c:pt>
                <c:pt idx="5">
                  <c:v>0.66059260788767282</c:v>
                </c:pt>
                <c:pt idx="6">
                  <c:v>0.66876270214872591</c:v>
                </c:pt>
              </c:numCache>
            </c:numRef>
          </c:val>
        </c:ser>
        <c:ser>
          <c:idx val="1"/>
          <c:order val="1"/>
          <c:tx>
            <c:strRef>
              <c:f>Equity_Debt_Cash!$M$13</c:f>
              <c:strCache>
                <c:ptCount val="1"/>
                <c:pt idx="0">
                  <c:v>Net Debt / Equity</c:v>
                </c:pt>
              </c:strCache>
            </c:strRef>
          </c:tx>
          <c:marker>
            <c:symbol val="none"/>
          </c:marker>
          <c:cat>
            <c:strRef>
              <c:f>Equity_Debt_Cash!$K$14:$K$20</c:f>
              <c:strCache>
                <c:ptCount val="7"/>
                <c:pt idx="0">
                  <c:v>2010</c:v>
                </c:pt>
                <c:pt idx="1">
                  <c:v>2011</c:v>
                </c:pt>
                <c:pt idx="2">
                  <c:v>2012</c:v>
                </c:pt>
                <c:pt idx="3">
                  <c:v>2013</c:v>
                </c:pt>
                <c:pt idx="4">
                  <c:v>2014</c:v>
                </c:pt>
                <c:pt idx="5">
                  <c:v>2015</c:v>
                </c:pt>
                <c:pt idx="6">
                  <c:v>2016 E</c:v>
                </c:pt>
              </c:strCache>
            </c:strRef>
          </c:cat>
          <c:val>
            <c:numRef>
              <c:f>Equity_Debt_Cash!$M$14:$M$20</c:f>
              <c:numCache>
                <c:formatCode>#,##0.00</c:formatCode>
                <c:ptCount val="7"/>
                <c:pt idx="0">
                  <c:v>0.24127119851788517</c:v>
                </c:pt>
                <c:pt idx="1">
                  <c:v>0.36345593694671308</c:v>
                </c:pt>
                <c:pt idx="2">
                  <c:v>0.42327248728832623</c:v>
                </c:pt>
                <c:pt idx="3">
                  <c:v>0.54503470996587833</c:v>
                </c:pt>
                <c:pt idx="4">
                  <c:v>0.52025944533449475</c:v>
                </c:pt>
                <c:pt idx="5">
                  <c:v>0.58051139101108118</c:v>
                </c:pt>
                <c:pt idx="6">
                  <c:v>0.57006374958745165</c:v>
                </c:pt>
              </c:numCache>
            </c:numRef>
          </c:val>
        </c:ser>
        <c:marker val="1"/>
        <c:axId val="87010304"/>
        <c:axId val="87012096"/>
      </c:lineChart>
      <c:catAx>
        <c:axId val="87010304"/>
        <c:scaling>
          <c:orientation val="minMax"/>
        </c:scaling>
        <c:axPos val="b"/>
        <c:tickLblPos val="nextTo"/>
        <c:crossAx val="87012096"/>
        <c:crosses val="autoZero"/>
        <c:auto val="1"/>
        <c:lblAlgn val="ctr"/>
        <c:lblOffset val="100"/>
      </c:catAx>
      <c:valAx>
        <c:axId val="87012096"/>
        <c:scaling>
          <c:orientation val="minMax"/>
        </c:scaling>
        <c:axPos val="l"/>
        <c:majorGridlines/>
        <c:numFmt formatCode="#,##0.00" sourceLinked="1"/>
        <c:tickLblPos val="nextTo"/>
        <c:crossAx val="87010304"/>
        <c:crosses val="autoZero"/>
        <c:crossBetween val="between"/>
      </c:valAx>
    </c:plotArea>
    <c:legend>
      <c:legendPos val="r"/>
      <c:layout>
        <c:manualLayout>
          <c:xMode val="edge"/>
          <c:yMode val="edge"/>
          <c:x val="0.65356933508311499"/>
          <c:y val="0.56898056529061036"/>
          <c:w val="0.27687983331980454"/>
          <c:h val="0.17534946313528998"/>
        </c:manualLayout>
      </c:layout>
    </c:legend>
    <c:plotVisOnly val="1"/>
  </c:chart>
  <c:spPr>
    <a:ln>
      <a:noFill/>
    </a:ln>
  </c:sp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manualLayout>
          <c:layoutTarget val="inner"/>
          <c:xMode val="edge"/>
          <c:yMode val="edge"/>
          <c:x val="0.10853676079983866"/>
          <c:y val="8.4979639860600809E-2"/>
          <c:w val="0.86051220725531841"/>
          <c:h val="0.75688600560681174"/>
        </c:manualLayout>
      </c:layout>
      <c:lineChart>
        <c:grouping val="stacked"/>
        <c:ser>
          <c:idx val="0"/>
          <c:order val="0"/>
          <c:tx>
            <c:strRef>
              <c:f>Stock_Graph!$E$1001</c:f>
              <c:strCache>
                <c:ptCount val="1"/>
                <c:pt idx="0">
                  <c:v>Close</c:v>
                </c:pt>
              </c:strCache>
            </c:strRef>
          </c:tx>
          <c:spPr>
            <a:ln w="6350"/>
          </c:spPr>
          <c:marker>
            <c:symbol val="none"/>
          </c:marker>
          <c:cat>
            <c:numRef>
              <c:f>Stock_Graph!$D$1002:$D$1256</c:f>
              <c:numCache>
                <c:formatCode>d/m/yyyy</c:formatCode>
                <c:ptCount val="255"/>
                <c:pt idx="0">
                  <c:v>42208</c:v>
                </c:pt>
                <c:pt idx="1">
                  <c:v>42209</c:v>
                </c:pt>
                <c:pt idx="2">
                  <c:v>42212</c:v>
                </c:pt>
                <c:pt idx="3">
                  <c:v>42213</c:v>
                </c:pt>
                <c:pt idx="4">
                  <c:v>42214</c:v>
                </c:pt>
                <c:pt idx="5">
                  <c:v>42215</c:v>
                </c:pt>
                <c:pt idx="6">
                  <c:v>42216</c:v>
                </c:pt>
                <c:pt idx="7">
                  <c:v>42219</c:v>
                </c:pt>
                <c:pt idx="8">
                  <c:v>42220</c:v>
                </c:pt>
                <c:pt idx="9">
                  <c:v>42221</c:v>
                </c:pt>
                <c:pt idx="10">
                  <c:v>42222</c:v>
                </c:pt>
                <c:pt idx="11">
                  <c:v>42223</c:v>
                </c:pt>
                <c:pt idx="12">
                  <c:v>42226</c:v>
                </c:pt>
                <c:pt idx="13">
                  <c:v>42227</c:v>
                </c:pt>
                <c:pt idx="14">
                  <c:v>42228</c:v>
                </c:pt>
                <c:pt idx="15">
                  <c:v>42229</c:v>
                </c:pt>
                <c:pt idx="16">
                  <c:v>42230</c:v>
                </c:pt>
                <c:pt idx="17">
                  <c:v>42233</c:v>
                </c:pt>
                <c:pt idx="18">
                  <c:v>42234</c:v>
                </c:pt>
                <c:pt idx="19">
                  <c:v>42235</c:v>
                </c:pt>
                <c:pt idx="20">
                  <c:v>42236</c:v>
                </c:pt>
                <c:pt idx="21">
                  <c:v>42237</c:v>
                </c:pt>
                <c:pt idx="22">
                  <c:v>42240</c:v>
                </c:pt>
                <c:pt idx="23">
                  <c:v>42241</c:v>
                </c:pt>
                <c:pt idx="24">
                  <c:v>42242</c:v>
                </c:pt>
                <c:pt idx="25">
                  <c:v>42243</c:v>
                </c:pt>
                <c:pt idx="26">
                  <c:v>42244</c:v>
                </c:pt>
                <c:pt idx="27">
                  <c:v>42247</c:v>
                </c:pt>
                <c:pt idx="28">
                  <c:v>42248</c:v>
                </c:pt>
                <c:pt idx="29">
                  <c:v>42249</c:v>
                </c:pt>
                <c:pt idx="30">
                  <c:v>42250</c:v>
                </c:pt>
                <c:pt idx="31">
                  <c:v>42251</c:v>
                </c:pt>
                <c:pt idx="32">
                  <c:v>42255</c:v>
                </c:pt>
                <c:pt idx="33">
                  <c:v>42256</c:v>
                </c:pt>
                <c:pt idx="34">
                  <c:v>42257</c:v>
                </c:pt>
                <c:pt idx="35">
                  <c:v>42258</c:v>
                </c:pt>
                <c:pt idx="36">
                  <c:v>42261</c:v>
                </c:pt>
                <c:pt idx="37">
                  <c:v>42262</c:v>
                </c:pt>
                <c:pt idx="38">
                  <c:v>42263</c:v>
                </c:pt>
                <c:pt idx="39">
                  <c:v>42264</c:v>
                </c:pt>
                <c:pt idx="40">
                  <c:v>42265</c:v>
                </c:pt>
                <c:pt idx="41">
                  <c:v>42268</c:v>
                </c:pt>
                <c:pt idx="42">
                  <c:v>42269</c:v>
                </c:pt>
                <c:pt idx="43">
                  <c:v>42270</c:v>
                </c:pt>
                <c:pt idx="44">
                  <c:v>42271</c:v>
                </c:pt>
                <c:pt idx="45">
                  <c:v>42272</c:v>
                </c:pt>
                <c:pt idx="46">
                  <c:v>42275</c:v>
                </c:pt>
                <c:pt idx="47">
                  <c:v>42276</c:v>
                </c:pt>
                <c:pt idx="48">
                  <c:v>42277</c:v>
                </c:pt>
                <c:pt idx="49">
                  <c:v>42278</c:v>
                </c:pt>
                <c:pt idx="50">
                  <c:v>42279</c:v>
                </c:pt>
                <c:pt idx="51">
                  <c:v>42282</c:v>
                </c:pt>
                <c:pt idx="52">
                  <c:v>42283</c:v>
                </c:pt>
                <c:pt idx="53">
                  <c:v>42284</c:v>
                </c:pt>
                <c:pt idx="54">
                  <c:v>42285</c:v>
                </c:pt>
                <c:pt idx="55">
                  <c:v>42286</c:v>
                </c:pt>
                <c:pt idx="56">
                  <c:v>42289</c:v>
                </c:pt>
                <c:pt idx="57">
                  <c:v>42290</c:v>
                </c:pt>
                <c:pt idx="58">
                  <c:v>42291</c:v>
                </c:pt>
                <c:pt idx="59">
                  <c:v>42292</c:v>
                </c:pt>
                <c:pt idx="60">
                  <c:v>42293</c:v>
                </c:pt>
                <c:pt idx="61">
                  <c:v>42296</c:v>
                </c:pt>
                <c:pt idx="62">
                  <c:v>42297</c:v>
                </c:pt>
                <c:pt idx="63">
                  <c:v>42298</c:v>
                </c:pt>
                <c:pt idx="64">
                  <c:v>42299</c:v>
                </c:pt>
                <c:pt idx="65">
                  <c:v>42300</c:v>
                </c:pt>
                <c:pt idx="66">
                  <c:v>42303</c:v>
                </c:pt>
                <c:pt idx="67">
                  <c:v>42304</c:v>
                </c:pt>
                <c:pt idx="68">
                  <c:v>42305</c:v>
                </c:pt>
                <c:pt idx="69">
                  <c:v>42306</c:v>
                </c:pt>
                <c:pt idx="70">
                  <c:v>42307</c:v>
                </c:pt>
                <c:pt idx="71">
                  <c:v>42310</c:v>
                </c:pt>
                <c:pt idx="72">
                  <c:v>42311</c:v>
                </c:pt>
                <c:pt idx="73">
                  <c:v>42312</c:v>
                </c:pt>
                <c:pt idx="74">
                  <c:v>42313</c:v>
                </c:pt>
                <c:pt idx="75">
                  <c:v>42314</c:v>
                </c:pt>
                <c:pt idx="76">
                  <c:v>42317</c:v>
                </c:pt>
                <c:pt idx="77">
                  <c:v>42318</c:v>
                </c:pt>
                <c:pt idx="78">
                  <c:v>42319</c:v>
                </c:pt>
                <c:pt idx="79">
                  <c:v>42320</c:v>
                </c:pt>
                <c:pt idx="80">
                  <c:v>42321</c:v>
                </c:pt>
                <c:pt idx="81">
                  <c:v>42324</c:v>
                </c:pt>
                <c:pt idx="82">
                  <c:v>42325</c:v>
                </c:pt>
                <c:pt idx="83">
                  <c:v>42326</c:v>
                </c:pt>
                <c:pt idx="84">
                  <c:v>42327</c:v>
                </c:pt>
                <c:pt idx="85">
                  <c:v>42328</c:v>
                </c:pt>
                <c:pt idx="86">
                  <c:v>42331</c:v>
                </c:pt>
                <c:pt idx="87">
                  <c:v>42332</c:v>
                </c:pt>
                <c:pt idx="88">
                  <c:v>42333</c:v>
                </c:pt>
                <c:pt idx="89">
                  <c:v>42335</c:v>
                </c:pt>
                <c:pt idx="90">
                  <c:v>42338</c:v>
                </c:pt>
                <c:pt idx="91">
                  <c:v>42339</c:v>
                </c:pt>
                <c:pt idx="92">
                  <c:v>42340</c:v>
                </c:pt>
                <c:pt idx="93">
                  <c:v>42341</c:v>
                </c:pt>
                <c:pt idx="94">
                  <c:v>42342</c:v>
                </c:pt>
                <c:pt idx="95">
                  <c:v>42345</c:v>
                </c:pt>
                <c:pt idx="96">
                  <c:v>42346</c:v>
                </c:pt>
                <c:pt idx="97">
                  <c:v>42347</c:v>
                </c:pt>
                <c:pt idx="98">
                  <c:v>42348</c:v>
                </c:pt>
                <c:pt idx="99">
                  <c:v>42349</c:v>
                </c:pt>
                <c:pt idx="100">
                  <c:v>42352</c:v>
                </c:pt>
                <c:pt idx="101">
                  <c:v>42353</c:v>
                </c:pt>
                <c:pt idx="102">
                  <c:v>42354</c:v>
                </c:pt>
                <c:pt idx="103">
                  <c:v>42355</c:v>
                </c:pt>
                <c:pt idx="104">
                  <c:v>42356</c:v>
                </c:pt>
                <c:pt idx="105">
                  <c:v>42359</c:v>
                </c:pt>
                <c:pt idx="106">
                  <c:v>42360</c:v>
                </c:pt>
                <c:pt idx="107">
                  <c:v>42361</c:v>
                </c:pt>
                <c:pt idx="108">
                  <c:v>42362</c:v>
                </c:pt>
                <c:pt idx="109">
                  <c:v>42366</c:v>
                </c:pt>
                <c:pt idx="110">
                  <c:v>42367</c:v>
                </c:pt>
                <c:pt idx="111">
                  <c:v>42368</c:v>
                </c:pt>
                <c:pt idx="112">
                  <c:v>42369</c:v>
                </c:pt>
                <c:pt idx="113">
                  <c:v>42373</c:v>
                </c:pt>
                <c:pt idx="114">
                  <c:v>42374</c:v>
                </c:pt>
                <c:pt idx="115">
                  <c:v>42375</c:v>
                </c:pt>
                <c:pt idx="116">
                  <c:v>42376</c:v>
                </c:pt>
                <c:pt idx="117">
                  <c:v>42377</c:v>
                </c:pt>
                <c:pt idx="118">
                  <c:v>42380</c:v>
                </c:pt>
                <c:pt idx="119">
                  <c:v>42381</c:v>
                </c:pt>
                <c:pt idx="120">
                  <c:v>42382</c:v>
                </c:pt>
                <c:pt idx="121">
                  <c:v>42383</c:v>
                </c:pt>
                <c:pt idx="122">
                  <c:v>42384</c:v>
                </c:pt>
                <c:pt idx="123">
                  <c:v>42388</c:v>
                </c:pt>
                <c:pt idx="124">
                  <c:v>42389</c:v>
                </c:pt>
                <c:pt idx="125">
                  <c:v>42390</c:v>
                </c:pt>
                <c:pt idx="126">
                  <c:v>42391</c:v>
                </c:pt>
                <c:pt idx="127">
                  <c:v>42394</c:v>
                </c:pt>
                <c:pt idx="128">
                  <c:v>42395</c:v>
                </c:pt>
                <c:pt idx="129">
                  <c:v>42396</c:v>
                </c:pt>
                <c:pt idx="130">
                  <c:v>42397</c:v>
                </c:pt>
                <c:pt idx="131">
                  <c:v>42398</c:v>
                </c:pt>
                <c:pt idx="132">
                  <c:v>42401</c:v>
                </c:pt>
                <c:pt idx="133">
                  <c:v>42402</c:v>
                </c:pt>
                <c:pt idx="134">
                  <c:v>42403</c:v>
                </c:pt>
                <c:pt idx="135">
                  <c:v>42404</c:v>
                </c:pt>
                <c:pt idx="136">
                  <c:v>42405</c:v>
                </c:pt>
                <c:pt idx="137">
                  <c:v>42408</c:v>
                </c:pt>
                <c:pt idx="138">
                  <c:v>42409</c:v>
                </c:pt>
                <c:pt idx="139">
                  <c:v>42410</c:v>
                </c:pt>
                <c:pt idx="140">
                  <c:v>42411</c:v>
                </c:pt>
                <c:pt idx="141">
                  <c:v>42412</c:v>
                </c:pt>
                <c:pt idx="142">
                  <c:v>42416</c:v>
                </c:pt>
                <c:pt idx="143">
                  <c:v>42417</c:v>
                </c:pt>
                <c:pt idx="144">
                  <c:v>42418</c:v>
                </c:pt>
                <c:pt idx="145">
                  <c:v>42419</c:v>
                </c:pt>
                <c:pt idx="146">
                  <c:v>42422</c:v>
                </c:pt>
                <c:pt idx="147">
                  <c:v>42423</c:v>
                </c:pt>
                <c:pt idx="148">
                  <c:v>42424</c:v>
                </c:pt>
                <c:pt idx="149">
                  <c:v>42425</c:v>
                </c:pt>
                <c:pt idx="150">
                  <c:v>42426</c:v>
                </c:pt>
                <c:pt idx="151">
                  <c:v>42429</c:v>
                </c:pt>
                <c:pt idx="152">
                  <c:v>42430</c:v>
                </c:pt>
                <c:pt idx="153">
                  <c:v>42431</c:v>
                </c:pt>
                <c:pt idx="154">
                  <c:v>42432</c:v>
                </c:pt>
                <c:pt idx="155">
                  <c:v>42433</c:v>
                </c:pt>
                <c:pt idx="156">
                  <c:v>42436</c:v>
                </c:pt>
                <c:pt idx="157">
                  <c:v>42437</c:v>
                </c:pt>
                <c:pt idx="158">
                  <c:v>42438</c:v>
                </c:pt>
                <c:pt idx="159">
                  <c:v>42439</c:v>
                </c:pt>
                <c:pt idx="160">
                  <c:v>42440</c:v>
                </c:pt>
                <c:pt idx="161">
                  <c:v>42443</c:v>
                </c:pt>
                <c:pt idx="162">
                  <c:v>42444</c:v>
                </c:pt>
                <c:pt idx="163">
                  <c:v>42445</c:v>
                </c:pt>
                <c:pt idx="164">
                  <c:v>42446</c:v>
                </c:pt>
                <c:pt idx="165">
                  <c:v>42447</c:v>
                </c:pt>
                <c:pt idx="166">
                  <c:v>42450</c:v>
                </c:pt>
                <c:pt idx="167">
                  <c:v>42451</c:v>
                </c:pt>
                <c:pt idx="168">
                  <c:v>42452</c:v>
                </c:pt>
                <c:pt idx="169">
                  <c:v>42453</c:v>
                </c:pt>
                <c:pt idx="170">
                  <c:v>42457</c:v>
                </c:pt>
                <c:pt idx="171">
                  <c:v>42458</c:v>
                </c:pt>
                <c:pt idx="172">
                  <c:v>42459</c:v>
                </c:pt>
                <c:pt idx="173">
                  <c:v>42460</c:v>
                </c:pt>
                <c:pt idx="174">
                  <c:v>42461</c:v>
                </c:pt>
                <c:pt idx="175">
                  <c:v>42464</c:v>
                </c:pt>
                <c:pt idx="176">
                  <c:v>42465</c:v>
                </c:pt>
                <c:pt idx="177">
                  <c:v>42466</c:v>
                </c:pt>
                <c:pt idx="178">
                  <c:v>42467</c:v>
                </c:pt>
                <c:pt idx="179">
                  <c:v>42468</c:v>
                </c:pt>
                <c:pt idx="180">
                  <c:v>42471</c:v>
                </c:pt>
                <c:pt idx="181">
                  <c:v>42472</c:v>
                </c:pt>
                <c:pt idx="182">
                  <c:v>42473</c:v>
                </c:pt>
                <c:pt idx="183">
                  <c:v>42474</c:v>
                </c:pt>
                <c:pt idx="184">
                  <c:v>42475</c:v>
                </c:pt>
                <c:pt idx="185">
                  <c:v>42478</c:v>
                </c:pt>
                <c:pt idx="186">
                  <c:v>42479</c:v>
                </c:pt>
                <c:pt idx="187">
                  <c:v>42480</c:v>
                </c:pt>
                <c:pt idx="188">
                  <c:v>42481</c:v>
                </c:pt>
                <c:pt idx="189">
                  <c:v>42482</c:v>
                </c:pt>
                <c:pt idx="190">
                  <c:v>42485</c:v>
                </c:pt>
                <c:pt idx="191">
                  <c:v>42486</c:v>
                </c:pt>
                <c:pt idx="192">
                  <c:v>42487</c:v>
                </c:pt>
                <c:pt idx="193">
                  <c:v>42488</c:v>
                </c:pt>
                <c:pt idx="194">
                  <c:v>42489</c:v>
                </c:pt>
                <c:pt idx="195">
                  <c:v>42492</c:v>
                </c:pt>
                <c:pt idx="196">
                  <c:v>42493</c:v>
                </c:pt>
                <c:pt idx="197">
                  <c:v>42494</c:v>
                </c:pt>
                <c:pt idx="198">
                  <c:v>42495</c:v>
                </c:pt>
                <c:pt idx="199">
                  <c:v>42496</c:v>
                </c:pt>
                <c:pt idx="200">
                  <c:v>42499</c:v>
                </c:pt>
                <c:pt idx="201">
                  <c:v>42500</c:v>
                </c:pt>
                <c:pt idx="202">
                  <c:v>42501</c:v>
                </c:pt>
                <c:pt idx="203">
                  <c:v>42502</c:v>
                </c:pt>
                <c:pt idx="204">
                  <c:v>42503</c:v>
                </c:pt>
                <c:pt idx="205">
                  <c:v>42506</c:v>
                </c:pt>
                <c:pt idx="206">
                  <c:v>42507</c:v>
                </c:pt>
                <c:pt idx="207">
                  <c:v>42508</c:v>
                </c:pt>
                <c:pt idx="208">
                  <c:v>42509</c:v>
                </c:pt>
                <c:pt idx="209">
                  <c:v>42510</c:v>
                </c:pt>
                <c:pt idx="210">
                  <c:v>42513</c:v>
                </c:pt>
                <c:pt idx="211">
                  <c:v>42514</c:v>
                </c:pt>
                <c:pt idx="212">
                  <c:v>42515</c:v>
                </c:pt>
                <c:pt idx="213">
                  <c:v>42516</c:v>
                </c:pt>
                <c:pt idx="214">
                  <c:v>42517</c:v>
                </c:pt>
                <c:pt idx="215">
                  <c:v>42521</c:v>
                </c:pt>
                <c:pt idx="216">
                  <c:v>42522</c:v>
                </c:pt>
                <c:pt idx="217">
                  <c:v>42523</c:v>
                </c:pt>
                <c:pt idx="218">
                  <c:v>42524</c:v>
                </c:pt>
                <c:pt idx="219">
                  <c:v>42527</c:v>
                </c:pt>
                <c:pt idx="220">
                  <c:v>42528</c:v>
                </c:pt>
                <c:pt idx="221">
                  <c:v>42529</c:v>
                </c:pt>
                <c:pt idx="222">
                  <c:v>42530</c:v>
                </c:pt>
                <c:pt idx="223">
                  <c:v>42531</c:v>
                </c:pt>
                <c:pt idx="224">
                  <c:v>42534</c:v>
                </c:pt>
                <c:pt idx="225">
                  <c:v>42535</c:v>
                </c:pt>
                <c:pt idx="226">
                  <c:v>42536</c:v>
                </c:pt>
                <c:pt idx="227">
                  <c:v>42537</c:v>
                </c:pt>
                <c:pt idx="228">
                  <c:v>42538</c:v>
                </c:pt>
                <c:pt idx="229">
                  <c:v>42541</c:v>
                </c:pt>
                <c:pt idx="230">
                  <c:v>42542</c:v>
                </c:pt>
                <c:pt idx="231">
                  <c:v>42543</c:v>
                </c:pt>
                <c:pt idx="232">
                  <c:v>42544</c:v>
                </c:pt>
                <c:pt idx="233">
                  <c:v>42545</c:v>
                </c:pt>
                <c:pt idx="234">
                  <c:v>42548</c:v>
                </c:pt>
                <c:pt idx="235">
                  <c:v>42549</c:v>
                </c:pt>
                <c:pt idx="236">
                  <c:v>42550</c:v>
                </c:pt>
                <c:pt idx="237">
                  <c:v>42551</c:v>
                </c:pt>
                <c:pt idx="238">
                  <c:v>42552</c:v>
                </c:pt>
                <c:pt idx="239">
                  <c:v>42556</c:v>
                </c:pt>
                <c:pt idx="240">
                  <c:v>42557</c:v>
                </c:pt>
                <c:pt idx="241">
                  <c:v>42558</c:v>
                </c:pt>
                <c:pt idx="242">
                  <c:v>42559</c:v>
                </c:pt>
                <c:pt idx="243">
                  <c:v>42562</c:v>
                </c:pt>
                <c:pt idx="244">
                  <c:v>42563</c:v>
                </c:pt>
                <c:pt idx="245">
                  <c:v>42564</c:v>
                </c:pt>
                <c:pt idx="246">
                  <c:v>42565</c:v>
                </c:pt>
                <c:pt idx="247">
                  <c:v>42566</c:v>
                </c:pt>
                <c:pt idx="248">
                  <c:v>42569</c:v>
                </c:pt>
                <c:pt idx="249">
                  <c:v>42570</c:v>
                </c:pt>
                <c:pt idx="250">
                  <c:v>42571</c:v>
                </c:pt>
                <c:pt idx="251">
                  <c:v>42572</c:v>
                </c:pt>
                <c:pt idx="252">
                  <c:v>42573</c:v>
                </c:pt>
                <c:pt idx="253">
                  <c:v>42576</c:v>
                </c:pt>
                <c:pt idx="254">
                  <c:v>42577</c:v>
                </c:pt>
              </c:numCache>
            </c:numRef>
          </c:cat>
          <c:val>
            <c:numRef>
              <c:f>Stock_Graph!$E$1002:$E$1256</c:f>
              <c:numCache>
                <c:formatCode>0.00</c:formatCode>
                <c:ptCount val="255"/>
                <c:pt idx="0">
                  <c:v>104.115371</c:v>
                </c:pt>
                <c:pt idx="1">
                  <c:v>102.930797</c:v>
                </c:pt>
                <c:pt idx="2">
                  <c:v>102.480463</c:v>
                </c:pt>
                <c:pt idx="3">
                  <c:v>103.939153</c:v>
                </c:pt>
                <c:pt idx="4">
                  <c:v>105.89712900000001</c:v>
                </c:pt>
                <c:pt idx="5">
                  <c:v>102.314037</c:v>
                </c:pt>
                <c:pt idx="6">
                  <c:v>103.27344100000001</c:v>
                </c:pt>
                <c:pt idx="7">
                  <c:v>101.56021200000001</c:v>
                </c:pt>
                <c:pt idx="8">
                  <c:v>101.785383</c:v>
                </c:pt>
                <c:pt idx="9">
                  <c:v>103.06785499999999</c:v>
                </c:pt>
                <c:pt idx="10">
                  <c:v>102.98953400000001</c:v>
                </c:pt>
                <c:pt idx="11">
                  <c:v>102.490255</c:v>
                </c:pt>
                <c:pt idx="12">
                  <c:v>103.762935</c:v>
                </c:pt>
                <c:pt idx="13">
                  <c:v>102.813316</c:v>
                </c:pt>
                <c:pt idx="14">
                  <c:v>102.490255</c:v>
                </c:pt>
                <c:pt idx="15">
                  <c:v>102.30424499999999</c:v>
                </c:pt>
                <c:pt idx="16">
                  <c:v>103.195128</c:v>
                </c:pt>
                <c:pt idx="17">
                  <c:v>103.51818799999999</c:v>
                </c:pt>
                <c:pt idx="18">
                  <c:v>103.625877</c:v>
                </c:pt>
                <c:pt idx="19">
                  <c:v>103.537772</c:v>
                </c:pt>
                <c:pt idx="20">
                  <c:v>102.362982</c:v>
                </c:pt>
                <c:pt idx="21">
                  <c:v>99.024636999999998</c:v>
                </c:pt>
                <c:pt idx="22">
                  <c:v>94.609398999999996</c:v>
                </c:pt>
                <c:pt idx="23">
                  <c:v>92.671007000000003</c:v>
                </c:pt>
                <c:pt idx="24">
                  <c:v>95.784182000000001</c:v>
                </c:pt>
                <c:pt idx="25">
                  <c:v>98.613463999999993</c:v>
                </c:pt>
                <c:pt idx="26">
                  <c:v>98.388293000000004</c:v>
                </c:pt>
                <c:pt idx="27">
                  <c:v>99.386858000000004</c:v>
                </c:pt>
                <c:pt idx="28">
                  <c:v>96.293259000000006</c:v>
                </c:pt>
                <c:pt idx="29">
                  <c:v>97.553404</c:v>
                </c:pt>
                <c:pt idx="30">
                  <c:v>97.750307000000006</c:v>
                </c:pt>
                <c:pt idx="31">
                  <c:v>96.273567</c:v>
                </c:pt>
                <c:pt idx="32">
                  <c:v>98.724952999999999</c:v>
                </c:pt>
                <c:pt idx="33">
                  <c:v>97.553404</c:v>
                </c:pt>
                <c:pt idx="34">
                  <c:v>97.198993000000002</c:v>
                </c:pt>
                <c:pt idx="35">
                  <c:v>98.331153999999998</c:v>
                </c:pt>
                <c:pt idx="36">
                  <c:v>97.474649999999997</c:v>
                </c:pt>
                <c:pt idx="37">
                  <c:v>99.679912000000002</c:v>
                </c:pt>
                <c:pt idx="38">
                  <c:v>100.12293099999999</c:v>
                </c:pt>
                <c:pt idx="39">
                  <c:v>99.384561000000005</c:v>
                </c:pt>
                <c:pt idx="40">
                  <c:v>98.754486</c:v>
                </c:pt>
                <c:pt idx="41">
                  <c:v>99.148285000000001</c:v>
                </c:pt>
                <c:pt idx="42">
                  <c:v>97.582944999999995</c:v>
                </c:pt>
                <c:pt idx="43">
                  <c:v>97.120232000000001</c:v>
                </c:pt>
                <c:pt idx="44">
                  <c:v>96.736279999999994</c:v>
                </c:pt>
                <c:pt idx="45">
                  <c:v>96.824881000000005</c:v>
                </c:pt>
                <c:pt idx="46">
                  <c:v>95.161092999999994</c:v>
                </c:pt>
                <c:pt idx="47">
                  <c:v>93.428382999999997</c:v>
                </c:pt>
                <c:pt idx="48">
                  <c:v>95.476129999999998</c:v>
                </c:pt>
                <c:pt idx="49">
                  <c:v>95.121712000000002</c:v>
                </c:pt>
                <c:pt idx="50">
                  <c:v>95.948683000000003</c:v>
                </c:pt>
                <c:pt idx="51">
                  <c:v>98.242553000000001</c:v>
                </c:pt>
                <c:pt idx="52">
                  <c:v>98.331153999999998</c:v>
                </c:pt>
                <c:pt idx="53">
                  <c:v>98.882474999999999</c:v>
                </c:pt>
                <c:pt idx="54">
                  <c:v>100.162311</c:v>
                </c:pt>
                <c:pt idx="55">
                  <c:v>99.975262999999998</c:v>
                </c:pt>
                <c:pt idx="56">
                  <c:v>99.935882000000007</c:v>
                </c:pt>
                <c:pt idx="57">
                  <c:v>98.764332999999993</c:v>
                </c:pt>
                <c:pt idx="58">
                  <c:v>96.903642000000005</c:v>
                </c:pt>
                <c:pt idx="59">
                  <c:v>97.198993000000002</c:v>
                </c:pt>
                <c:pt idx="60">
                  <c:v>96.982403000000005</c:v>
                </c:pt>
                <c:pt idx="61">
                  <c:v>96.716586000000007</c:v>
                </c:pt>
                <c:pt idx="62">
                  <c:v>97.071004000000002</c:v>
                </c:pt>
                <c:pt idx="63">
                  <c:v>96.627984999999995</c:v>
                </c:pt>
                <c:pt idx="64">
                  <c:v>103.834473</c:v>
                </c:pt>
                <c:pt idx="65">
                  <c:v>104.40548099999999</c:v>
                </c:pt>
                <c:pt idx="66">
                  <c:v>104.533463</c:v>
                </c:pt>
                <c:pt idx="67">
                  <c:v>104.30702599999999</c:v>
                </c:pt>
                <c:pt idx="68">
                  <c:v>105.47857500000001</c:v>
                </c:pt>
                <c:pt idx="69">
                  <c:v>104.809119</c:v>
                </c:pt>
                <c:pt idx="70">
                  <c:v>104.336567</c:v>
                </c:pt>
                <c:pt idx="71">
                  <c:v>105.645937</c:v>
                </c:pt>
                <c:pt idx="72">
                  <c:v>105.783765</c:v>
                </c:pt>
                <c:pt idx="73">
                  <c:v>105.61640300000001</c:v>
                </c:pt>
                <c:pt idx="74">
                  <c:v>105.44904099999999</c:v>
                </c:pt>
                <c:pt idx="75">
                  <c:v>105.832993</c:v>
                </c:pt>
                <c:pt idx="76">
                  <c:v>104.907567</c:v>
                </c:pt>
                <c:pt idx="77">
                  <c:v>105.222605</c:v>
                </c:pt>
                <c:pt idx="78">
                  <c:v>105.39981400000001</c:v>
                </c:pt>
                <c:pt idx="79">
                  <c:v>103.43082800000001</c:v>
                </c:pt>
                <c:pt idx="80">
                  <c:v>102.820447</c:v>
                </c:pt>
                <c:pt idx="81">
                  <c:v>104.051063</c:v>
                </c:pt>
                <c:pt idx="82">
                  <c:v>103.489902</c:v>
                </c:pt>
                <c:pt idx="83">
                  <c:v>105.340746</c:v>
                </c:pt>
                <c:pt idx="84">
                  <c:v>105.67547</c:v>
                </c:pt>
                <c:pt idx="85">
                  <c:v>106.049583</c:v>
                </c:pt>
                <c:pt idx="86">
                  <c:v>106.315392</c:v>
                </c:pt>
                <c:pt idx="87">
                  <c:v>105.813306</c:v>
                </c:pt>
                <c:pt idx="88">
                  <c:v>106.610743</c:v>
                </c:pt>
                <c:pt idx="89">
                  <c:v>107.36879999999999</c:v>
                </c:pt>
                <c:pt idx="90">
                  <c:v>107.46725499999999</c:v>
                </c:pt>
                <c:pt idx="91">
                  <c:v>108.441901</c:v>
                </c:pt>
                <c:pt idx="92">
                  <c:v>108.21433500000001</c:v>
                </c:pt>
                <c:pt idx="93">
                  <c:v>107.14574500000001</c:v>
                </c:pt>
                <c:pt idx="94">
                  <c:v>108.89703799999999</c:v>
                </c:pt>
                <c:pt idx="95">
                  <c:v>109.005877</c:v>
                </c:pt>
                <c:pt idx="96">
                  <c:v>108.184645</c:v>
                </c:pt>
                <c:pt idx="97">
                  <c:v>106.94785299999999</c:v>
                </c:pt>
                <c:pt idx="98">
                  <c:v>107.422785</c:v>
                </c:pt>
                <c:pt idx="99">
                  <c:v>105.86937500000001</c:v>
                </c:pt>
                <c:pt idx="100">
                  <c:v>107.581098</c:v>
                </c:pt>
                <c:pt idx="101">
                  <c:v>106.373988</c:v>
                </c:pt>
                <c:pt idx="102">
                  <c:v>108.244016</c:v>
                </c:pt>
                <c:pt idx="103">
                  <c:v>106.40367000000001</c:v>
                </c:pt>
                <c:pt idx="104">
                  <c:v>103.455155</c:v>
                </c:pt>
                <c:pt idx="105">
                  <c:v>103.474948</c:v>
                </c:pt>
                <c:pt idx="106">
                  <c:v>104.622686</c:v>
                </c:pt>
                <c:pt idx="107">
                  <c:v>105.928738</c:v>
                </c:pt>
                <c:pt idx="108">
                  <c:v>105.8199</c:v>
                </c:pt>
                <c:pt idx="109">
                  <c:v>105.859478</c:v>
                </c:pt>
                <c:pt idx="110">
                  <c:v>106.779652</c:v>
                </c:pt>
                <c:pt idx="111">
                  <c:v>106.096948</c:v>
                </c:pt>
                <c:pt idx="112">
                  <c:v>105.602231</c:v>
                </c:pt>
                <c:pt idx="113">
                  <c:v>103.76188399999999</c:v>
                </c:pt>
                <c:pt idx="114">
                  <c:v>101.62470399999999</c:v>
                </c:pt>
                <c:pt idx="115">
                  <c:v>100.219711</c:v>
                </c:pt>
                <c:pt idx="116">
                  <c:v>97.370144999999994</c:v>
                </c:pt>
                <c:pt idx="117">
                  <c:v>95.420959999999994</c:v>
                </c:pt>
                <c:pt idx="118">
                  <c:v>95.272543999999996</c:v>
                </c:pt>
                <c:pt idx="119">
                  <c:v>96.875428999999997</c:v>
                </c:pt>
                <c:pt idx="120">
                  <c:v>95.213179999999994</c:v>
                </c:pt>
                <c:pt idx="121">
                  <c:v>96.786376000000004</c:v>
                </c:pt>
                <c:pt idx="122">
                  <c:v>94.688773999999995</c:v>
                </c:pt>
                <c:pt idx="123">
                  <c:v>94.659092000000001</c:v>
                </c:pt>
                <c:pt idx="124">
                  <c:v>92.680224999999993</c:v>
                </c:pt>
                <c:pt idx="125">
                  <c:v>91.868889999999993</c:v>
                </c:pt>
                <c:pt idx="126">
                  <c:v>92.996843999999996</c:v>
                </c:pt>
                <c:pt idx="127">
                  <c:v>92.620862000000002</c:v>
                </c:pt>
                <c:pt idx="128">
                  <c:v>95.203283999999996</c:v>
                </c:pt>
                <c:pt idx="129">
                  <c:v>95.104342000000003</c:v>
                </c:pt>
                <c:pt idx="130">
                  <c:v>90.849774999999994</c:v>
                </c:pt>
                <c:pt idx="131">
                  <c:v>93.343143999999995</c:v>
                </c:pt>
                <c:pt idx="132">
                  <c:v>93.234313</c:v>
                </c:pt>
                <c:pt idx="133">
                  <c:v>91.977728999999997</c:v>
                </c:pt>
                <c:pt idx="134">
                  <c:v>94.500787000000003</c:v>
                </c:pt>
                <c:pt idx="135">
                  <c:v>95.094444999999993</c:v>
                </c:pt>
                <c:pt idx="136">
                  <c:v>92.264664999999994</c:v>
                </c:pt>
                <c:pt idx="137">
                  <c:v>89.464567000000002</c:v>
                </c:pt>
                <c:pt idx="138">
                  <c:v>89.672347000000002</c:v>
                </c:pt>
                <c:pt idx="139">
                  <c:v>90.305583999999996</c:v>
                </c:pt>
                <c:pt idx="140">
                  <c:v>89.187527000000003</c:v>
                </c:pt>
                <c:pt idx="141">
                  <c:v>90.790412000000003</c:v>
                </c:pt>
                <c:pt idx="142">
                  <c:v>91.987624999999994</c:v>
                </c:pt>
                <c:pt idx="143">
                  <c:v>92.076671000000005</c:v>
                </c:pt>
                <c:pt idx="144">
                  <c:v>91.631428</c:v>
                </c:pt>
                <c:pt idx="145">
                  <c:v>91.027873999999997</c:v>
                </c:pt>
                <c:pt idx="146">
                  <c:v>93.115578999999997</c:v>
                </c:pt>
                <c:pt idx="147">
                  <c:v>92.610964999999993</c:v>
                </c:pt>
                <c:pt idx="148">
                  <c:v>92.729699999999994</c:v>
                </c:pt>
                <c:pt idx="149">
                  <c:v>94.065433999999996</c:v>
                </c:pt>
                <c:pt idx="150">
                  <c:v>94.579936000000004</c:v>
                </c:pt>
                <c:pt idx="151">
                  <c:v>93.554930999999996</c:v>
                </c:pt>
                <c:pt idx="152">
                  <c:v>96.311519000000004</c:v>
                </c:pt>
                <c:pt idx="153">
                  <c:v>96.351326</c:v>
                </c:pt>
                <c:pt idx="154">
                  <c:v>97.037987999999999</c:v>
                </c:pt>
                <c:pt idx="155">
                  <c:v>98.112755000000007</c:v>
                </c:pt>
                <c:pt idx="156">
                  <c:v>98.650141000000005</c:v>
                </c:pt>
                <c:pt idx="157">
                  <c:v>98.182423</c:v>
                </c:pt>
                <c:pt idx="158">
                  <c:v>98.510819999999995</c:v>
                </c:pt>
                <c:pt idx="159">
                  <c:v>97.873918000000003</c:v>
                </c:pt>
                <c:pt idx="160">
                  <c:v>99.515933000000004</c:v>
                </c:pt>
                <c:pt idx="161">
                  <c:v>99.247242999999997</c:v>
                </c:pt>
                <c:pt idx="162">
                  <c:v>99.336804000000001</c:v>
                </c:pt>
                <c:pt idx="163">
                  <c:v>99.316903999999994</c:v>
                </c:pt>
                <c:pt idx="164">
                  <c:v>101.217654</c:v>
                </c:pt>
                <c:pt idx="165">
                  <c:v>101.267415</c:v>
                </c:pt>
                <c:pt idx="166">
                  <c:v>102.979091</c:v>
                </c:pt>
                <c:pt idx="167">
                  <c:v>102.68053999999999</c:v>
                </c:pt>
                <c:pt idx="168">
                  <c:v>102.45165</c:v>
                </c:pt>
                <c:pt idx="169">
                  <c:v>103.008944</c:v>
                </c:pt>
                <c:pt idx="170">
                  <c:v>103.22788</c:v>
                </c:pt>
                <c:pt idx="171">
                  <c:v>105.198292</c:v>
                </c:pt>
                <c:pt idx="172">
                  <c:v>104.660905</c:v>
                </c:pt>
                <c:pt idx="173">
                  <c:v>104.700712</c:v>
                </c:pt>
                <c:pt idx="174">
                  <c:v>106.12379</c:v>
                </c:pt>
                <c:pt idx="175">
                  <c:v>104.929602</c:v>
                </c:pt>
                <c:pt idx="176">
                  <c:v>104.063811</c:v>
                </c:pt>
                <c:pt idx="177">
                  <c:v>105.228145</c:v>
                </c:pt>
                <c:pt idx="178">
                  <c:v>104.262839</c:v>
                </c:pt>
                <c:pt idx="179">
                  <c:v>105.32765999999999</c:v>
                </c:pt>
                <c:pt idx="180">
                  <c:v>105.586403</c:v>
                </c:pt>
                <c:pt idx="181">
                  <c:v>106.969674</c:v>
                </c:pt>
                <c:pt idx="182">
                  <c:v>108.711203</c:v>
                </c:pt>
                <c:pt idx="183">
                  <c:v>108.432559</c:v>
                </c:pt>
                <c:pt idx="184">
                  <c:v>108.263384</c:v>
                </c:pt>
                <c:pt idx="185">
                  <c:v>108.581835</c:v>
                </c:pt>
                <c:pt idx="186">
                  <c:v>108.53207399999999</c:v>
                </c:pt>
                <c:pt idx="187">
                  <c:v>107.696144</c:v>
                </c:pt>
                <c:pt idx="188">
                  <c:v>111.726534</c:v>
                </c:pt>
                <c:pt idx="189">
                  <c:v>111.12944</c:v>
                </c:pt>
                <c:pt idx="190">
                  <c:v>110.980165</c:v>
                </c:pt>
                <c:pt idx="191">
                  <c:v>112.23406799999999</c:v>
                </c:pt>
                <c:pt idx="192">
                  <c:v>112.642087</c:v>
                </c:pt>
                <c:pt idx="193">
                  <c:v>111.865864</c:v>
                </c:pt>
                <c:pt idx="194">
                  <c:v>111.37823</c:v>
                </c:pt>
                <c:pt idx="195">
                  <c:v>111.537459</c:v>
                </c:pt>
                <c:pt idx="196">
                  <c:v>110.04472</c:v>
                </c:pt>
                <c:pt idx="197">
                  <c:v>109.81583000000001</c:v>
                </c:pt>
                <c:pt idx="198">
                  <c:v>109.825784</c:v>
                </c:pt>
                <c:pt idx="199">
                  <c:v>110.761236</c:v>
                </c:pt>
                <c:pt idx="200">
                  <c:v>110.323364</c:v>
                </c:pt>
                <c:pt idx="201">
                  <c:v>112.44305</c:v>
                </c:pt>
                <c:pt idx="202">
                  <c:v>112.42315000000001</c:v>
                </c:pt>
                <c:pt idx="203">
                  <c:v>113.099859</c:v>
                </c:pt>
                <c:pt idx="204">
                  <c:v>112.661987</c:v>
                </c:pt>
                <c:pt idx="205">
                  <c:v>113.458117</c:v>
                </c:pt>
                <c:pt idx="206">
                  <c:v>112.95058400000001</c:v>
                </c:pt>
                <c:pt idx="207">
                  <c:v>112.70179400000001</c:v>
                </c:pt>
                <c:pt idx="208">
                  <c:v>111.786249</c:v>
                </c:pt>
                <c:pt idx="209">
                  <c:v>112.42315000000001</c:v>
                </c:pt>
                <c:pt idx="210">
                  <c:v>112.383343</c:v>
                </c:pt>
                <c:pt idx="211">
                  <c:v>113.91588900000001</c:v>
                </c:pt>
                <c:pt idx="212">
                  <c:v>113.657146</c:v>
                </c:pt>
                <c:pt idx="213">
                  <c:v>113.07000600000001</c:v>
                </c:pt>
                <c:pt idx="214">
                  <c:v>113.18</c:v>
                </c:pt>
                <c:pt idx="215">
                  <c:v>113.18</c:v>
                </c:pt>
                <c:pt idx="216">
                  <c:v>113.540001</c:v>
                </c:pt>
                <c:pt idx="217">
                  <c:v>113.980003</c:v>
                </c:pt>
                <c:pt idx="218">
                  <c:v>113.339996</c:v>
                </c:pt>
                <c:pt idx="219">
                  <c:v>113.730003</c:v>
                </c:pt>
                <c:pt idx="220">
                  <c:v>114.220001</c:v>
                </c:pt>
                <c:pt idx="221">
                  <c:v>114.019997</c:v>
                </c:pt>
                <c:pt idx="222">
                  <c:v>114.370003</c:v>
                </c:pt>
                <c:pt idx="223">
                  <c:v>112.94000200000001</c:v>
                </c:pt>
                <c:pt idx="224">
                  <c:v>112.33000199999999</c:v>
                </c:pt>
                <c:pt idx="225">
                  <c:v>111.120003</c:v>
                </c:pt>
                <c:pt idx="226">
                  <c:v>111.839996</c:v>
                </c:pt>
                <c:pt idx="227">
                  <c:v>112.019997</c:v>
                </c:pt>
                <c:pt idx="228">
                  <c:v>112.589996</c:v>
                </c:pt>
                <c:pt idx="229">
                  <c:v>114.339996</c:v>
                </c:pt>
                <c:pt idx="230">
                  <c:v>114.07</c:v>
                </c:pt>
                <c:pt idx="231">
                  <c:v>113.650002</c:v>
                </c:pt>
                <c:pt idx="232">
                  <c:v>115.050003</c:v>
                </c:pt>
                <c:pt idx="233">
                  <c:v>107.230003</c:v>
                </c:pt>
                <c:pt idx="234">
                  <c:v>104.239998</c:v>
                </c:pt>
                <c:pt idx="235">
                  <c:v>106.220001</c:v>
                </c:pt>
                <c:pt idx="236">
                  <c:v>108.08000199999999</c:v>
                </c:pt>
                <c:pt idx="237">
                  <c:v>111.220001</c:v>
                </c:pt>
                <c:pt idx="238">
                  <c:v>112.32</c:v>
                </c:pt>
                <c:pt idx="239">
                  <c:v>111.400002</c:v>
                </c:pt>
                <c:pt idx="240">
                  <c:v>112.099998</c:v>
                </c:pt>
                <c:pt idx="241">
                  <c:v>112.970001</c:v>
                </c:pt>
                <c:pt idx="242">
                  <c:v>114.970001</c:v>
                </c:pt>
                <c:pt idx="243">
                  <c:v>115.860001</c:v>
                </c:pt>
                <c:pt idx="244">
                  <c:v>116.839996</c:v>
                </c:pt>
                <c:pt idx="245">
                  <c:v>117.239998</c:v>
                </c:pt>
                <c:pt idx="246">
                  <c:v>117.459999</c:v>
                </c:pt>
                <c:pt idx="247">
                  <c:v>117.339996</c:v>
                </c:pt>
                <c:pt idx="248">
                  <c:v>117.33000199999999</c:v>
                </c:pt>
                <c:pt idx="249">
                  <c:v>116.589996</c:v>
                </c:pt>
                <c:pt idx="250">
                  <c:v>116.989998</c:v>
                </c:pt>
                <c:pt idx="251">
                  <c:v>114.970001</c:v>
                </c:pt>
                <c:pt idx="252">
                  <c:v>120.489998</c:v>
                </c:pt>
                <c:pt idx="253">
                  <c:v>121.49</c:v>
                </c:pt>
                <c:pt idx="254">
                  <c:v>122.01</c:v>
                </c:pt>
              </c:numCache>
            </c:numRef>
          </c:val>
          <c:extLst xmlns:c16r2="http://schemas.microsoft.com/office/drawing/2015/06/chart">
            <c:ext xmlns:c16="http://schemas.microsoft.com/office/drawing/2014/chart" uri="{C3380CC4-5D6E-409C-BE32-E72D297353CC}">
              <c16:uniqueId val="{00000000-670A-4987-88D8-B1906D432E2B}"/>
            </c:ext>
          </c:extLst>
        </c:ser>
        <c:marker val="1"/>
        <c:axId val="87075072"/>
        <c:axId val="87085056"/>
      </c:lineChart>
      <c:dateAx>
        <c:axId val="87075072"/>
        <c:scaling>
          <c:orientation val="minMax"/>
        </c:scaling>
        <c:axPos val="b"/>
        <c:numFmt formatCode="d/m/yyyy" sourceLinked="0"/>
        <c:tickLblPos val="nextTo"/>
        <c:txPr>
          <a:bodyPr rot="-2700000" vert="horz"/>
          <a:lstStyle/>
          <a:p>
            <a:pPr>
              <a:defRPr/>
            </a:pPr>
            <a:endParaRPr lang="el-GR"/>
          </a:p>
        </c:txPr>
        <c:crossAx val="87085056"/>
        <c:crosses val="autoZero"/>
        <c:lblOffset val="100"/>
        <c:baseTimeUnit val="days"/>
        <c:majorUnit val="70"/>
        <c:majorTimeUnit val="days"/>
      </c:dateAx>
      <c:valAx>
        <c:axId val="87085056"/>
        <c:scaling>
          <c:orientation val="minMax"/>
          <c:min val="70"/>
        </c:scaling>
        <c:axPos val="l"/>
        <c:majorGridlines/>
        <c:numFmt formatCode="#,##0" sourceLinked="0"/>
        <c:tickLblPos val="nextTo"/>
        <c:txPr>
          <a:bodyPr rot="0" vert="horz"/>
          <a:lstStyle/>
          <a:p>
            <a:pPr>
              <a:defRPr/>
            </a:pPr>
            <a:endParaRPr lang="el-GR"/>
          </a:p>
        </c:txPr>
        <c:crossAx val="87075072"/>
        <c:crosses val="autoZero"/>
        <c:crossBetween val="between"/>
      </c:valAx>
    </c:plotArea>
    <c:plotVisOnly val="1"/>
    <c:dispBlanksAs val="zero"/>
  </c:chart>
  <c:spPr>
    <a:ln>
      <a:noFill/>
    </a:ln>
  </c:spPr>
  <c:txPr>
    <a:bodyPr/>
    <a:lstStyle/>
    <a:p>
      <a:pPr>
        <a:defRPr sz="800" b="0" i="0" u="none" strike="noStrike" baseline="0">
          <a:solidFill>
            <a:srgbClr val="000000"/>
          </a:solidFill>
          <a:latin typeface="Calibri"/>
          <a:ea typeface="Calibri"/>
          <a:cs typeface="Calibri"/>
        </a:defRPr>
      </a:pPr>
      <a:endParaRPr lang="el-GR"/>
    </a:p>
  </c:txPr>
  <c:printSettings>
    <c:headerFooter/>
    <c:pageMargins b="0.75000000000000744" l="0.70000000000000062" r="0.70000000000000062" t="0.750000000000007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l-GR"/>
  <c:style val="3"/>
  <c:chart>
    <c:plotArea>
      <c:layout>
        <c:manualLayout>
          <c:layoutTarget val="inner"/>
          <c:xMode val="edge"/>
          <c:yMode val="edge"/>
          <c:x val="7.0400000000000004E-2"/>
          <c:y val="4.8611111111111112E-2"/>
          <c:w val="0.88800000000000001"/>
          <c:h val="0.8298611111111116"/>
        </c:manualLayout>
      </c:layout>
      <c:lineChart>
        <c:grouping val="standard"/>
        <c:ser>
          <c:idx val="0"/>
          <c:order val="0"/>
          <c:tx>
            <c:strRef>
              <c:f>Beta_Coefficient_Model_by_VRS!$O$2</c:f>
              <c:strCache>
                <c:ptCount val="1"/>
                <c:pt idx="0">
                  <c:v>S&amp;P 500 INDEX</c:v>
                </c:pt>
              </c:strCache>
            </c:strRef>
          </c:tx>
          <c:marker>
            <c:symbol val="none"/>
          </c:marker>
          <c:cat>
            <c:numRef>
              <c:f>Beta_Coefficient_Model_by_VRS!$N$3:$N$1248</c:f>
              <c:numCache>
                <c:formatCode>d/m/yyyy</c:formatCode>
                <c:ptCount val="1246"/>
                <c:pt idx="0">
                  <c:v>40767</c:v>
                </c:pt>
                <c:pt idx="1">
                  <c:v>40770</c:v>
                </c:pt>
                <c:pt idx="2">
                  <c:v>40771</c:v>
                </c:pt>
                <c:pt idx="3">
                  <c:v>40772</c:v>
                </c:pt>
                <c:pt idx="4">
                  <c:v>40773</c:v>
                </c:pt>
                <c:pt idx="5">
                  <c:v>40774</c:v>
                </c:pt>
                <c:pt idx="6">
                  <c:v>40777</c:v>
                </c:pt>
                <c:pt idx="7">
                  <c:v>40778</c:v>
                </c:pt>
                <c:pt idx="8">
                  <c:v>40779</c:v>
                </c:pt>
                <c:pt idx="9">
                  <c:v>40780</c:v>
                </c:pt>
                <c:pt idx="10">
                  <c:v>40781</c:v>
                </c:pt>
                <c:pt idx="11">
                  <c:v>40784</c:v>
                </c:pt>
                <c:pt idx="12">
                  <c:v>40785</c:v>
                </c:pt>
                <c:pt idx="13">
                  <c:v>40786</c:v>
                </c:pt>
                <c:pt idx="14">
                  <c:v>40787</c:v>
                </c:pt>
                <c:pt idx="15">
                  <c:v>40788</c:v>
                </c:pt>
                <c:pt idx="16">
                  <c:v>40792</c:v>
                </c:pt>
                <c:pt idx="17">
                  <c:v>40793</c:v>
                </c:pt>
                <c:pt idx="18">
                  <c:v>40794</c:v>
                </c:pt>
                <c:pt idx="19">
                  <c:v>40795</c:v>
                </c:pt>
                <c:pt idx="20">
                  <c:v>40798</c:v>
                </c:pt>
                <c:pt idx="21">
                  <c:v>40799</c:v>
                </c:pt>
                <c:pt idx="22">
                  <c:v>40800</c:v>
                </c:pt>
                <c:pt idx="23">
                  <c:v>40801</c:v>
                </c:pt>
                <c:pt idx="24">
                  <c:v>40802</c:v>
                </c:pt>
                <c:pt idx="25">
                  <c:v>40805</c:v>
                </c:pt>
                <c:pt idx="26">
                  <c:v>40806</c:v>
                </c:pt>
                <c:pt idx="27">
                  <c:v>40807</c:v>
                </c:pt>
                <c:pt idx="28">
                  <c:v>40808</c:v>
                </c:pt>
                <c:pt idx="29">
                  <c:v>40809</c:v>
                </c:pt>
                <c:pt idx="30">
                  <c:v>40812</c:v>
                </c:pt>
                <c:pt idx="31">
                  <c:v>40813</c:v>
                </c:pt>
                <c:pt idx="32">
                  <c:v>40814</c:v>
                </c:pt>
                <c:pt idx="33">
                  <c:v>40815</c:v>
                </c:pt>
                <c:pt idx="34">
                  <c:v>40816</c:v>
                </c:pt>
                <c:pt idx="35">
                  <c:v>40819</c:v>
                </c:pt>
                <c:pt idx="36">
                  <c:v>40820</c:v>
                </c:pt>
                <c:pt idx="37">
                  <c:v>40821</c:v>
                </c:pt>
                <c:pt idx="38">
                  <c:v>40822</c:v>
                </c:pt>
                <c:pt idx="39">
                  <c:v>40823</c:v>
                </c:pt>
                <c:pt idx="40">
                  <c:v>40826</c:v>
                </c:pt>
                <c:pt idx="41">
                  <c:v>40827</c:v>
                </c:pt>
                <c:pt idx="42">
                  <c:v>40828</c:v>
                </c:pt>
                <c:pt idx="43">
                  <c:v>40829</c:v>
                </c:pt>
                <c:pt idx="44">
                  <c:v>40830</c:v>
                </c:pt>
                <c:pt idx="45">
                  <c:v>40833</c:v>
                </c:pt>
                <c:pt idx="46">
                  <c:v>40834</c:v>
                </c:pt>
                <c:pt idx="47">
                  <c:v>40835</c:v>
                </c:pt>
                <c:pt idx="48">
                  <c:v>40836</c:v>
                </c:pt>
                <c:pt idx="49">
                  <c:v>40837</c:v>
                </c:pt>
                <c:pt idx="50">
                  <c:v>40840</c:v>
                </c:pt>
                <c:pt idx="51">
                  <c:v>40841</c:v>
                </c:pt>
                <c:pt idx="52">
                  <c:v>40842</c:v>
                </c:pt>
                <c:pt idx="53">
                  <c:v>40843</c:v>
                </c:pt>
                <c:pt idx="54">
                  <c:v>40844</c:v>
                </c:pt>
                <c:pt idx="55">
                  <c:v>40847</c:v>
                </c:pt>
                <c:pt idx="56">
                  <c:v>40848</c:v>
                </c:pt>
                <c:pt idx="57">
                  <c:v>40849</c:v>
                </c:pt>
                <c:pt idx="58">
                  <c:v>40850</c:v>
                </c:pt>
                <c:pt idx="59">
                  <c:v>40851</c:v>
                </c:pt>
                <c:pt idx="60">
                  <c:v>40854</c:v>
                </c:pt>
                <c:pt idx="61">
                  <c:v>40855</c:v>
                </c:pt>
                <c:pt idx="62">
                  <c:v>40856</c:v>
                </c:pt>
                <c:pt idx="63">
                  <c:v>40857</c:v>
                </c:pt>
                <c:pt idx="64">
                  <c:v>40858</c:v>
                </c:pt>
                <c:pt idx="65">
                  <c:v>40861</c:v>
                </c:pt>
                <c:pt idx="66">
                  <c:v>40862</c:v>
                </c:pt>
                <c:pt idx="67">
                  <c:v>40863</c:v>
                </c:pt>
                <c:pt idx="68">
                  <c:v>40864</c:v>
                </c:pt>
                <c:pt idx="69">
                  <c:v>40865</c:v>
                </c:pt>
                <c:pt idx="70">
                  <c:v>40868</c:v>
                </c:pt>
                <c:pt idx="71">
                  <c:v>40869</c:v>
                </c:pt>
                <c:pt idx="72">
                  <c:v>40870</c:v>
                </c:pt>
                <c:pt idx="73">
                  <c:v>40872</c:v>
                </c:pt>
                <c:pt idx="74">
                  <c:v>40875</c:v>
                </c:pt>
                <c:pt idx="75">
                  <c:v>40876</c:v>
                </c:pt>
                <c:pt idx="76">
                  <c:v>40877</c:v>
                </c:pt>
                <c:pt idx="77">
                  <c:v>40878</c:v>
                </c:pt>
                <c:pt idx="78">
                  <c:v>40879</c:v>
                </c:pt>
                <c:pt idx="79">
                  <c:v>40882</c:v>
                </c:pt>
                <c:pt idx="80">
                  <c:v>40883</c:v>
                </c:pt>
                <c:pt idx="81">
                  <c:v>40884</c:v>
                </c:pt>
                <c:pt idx="82">
                  <c:v>40885</c:v>
                </c:pt>
                <c:pt idx="83">
                  <c:v>40886</c:v>
                </c:pt>
                <c:pt idx="84">
                  <c:v>40889</c:v>
                </c:pt>
                <c:pt idx="85">
                  <c:v>40890</c:v>
                </c:pt>
                <c:pt idx="86">
                  <c:v>40891</c:v>
                </c:pt>
                <c:pt idx="87">
                  <c:v>40892</c:v>
                </c:pt>
                <c:pt idx="88">
                  <c:v>40893</c:v>
                </c:pt>
                <c:pt idx="89">
                  <c:v>40896</c:v>
                </c:pt>
                <c:pt idx="90">
                  <c:v>40897</c:v>
                </c:pt>
                <c:pt idx="91">
                  <c:v>40898</c:v>
                </c:pt>
                <c:pt idx="92">
                  <c:v>40899</c:v>
                </c:pt>
                <c:pt idx="93">
                  <c:v>40900</c:v>
                </c:pt>
                <c:pt idx="94">
                  <c:v>40904</c:v>
                </c:pt>
                <c:pt idx="95">
                  <c:v>40905</c:v>
                </c:pt>
                <c:pt idx="96">
                  <c:v>40906</c:v>
                </c:pt>
                <c:pt idx="97">
                  <c:v>40907</c:v>
                </c:pt>
                <c:pt idx="98">
                  <c:v>40911</c:v>
                </c:pt>
                <c:pt idx="99">
                  <c:v>40912</c:v>
                </c:pt>
                <c:pt idx="100">
                  <c:v>40913</c:v>
                </c:pt>
                <c:pt idx="101">
                  <c:v>40914</c:v>
                </c:pt>
                <c:pt idx="102">
                  <c:v>40917</c:v>
                </c:pt>
                <c:pt idx="103">
                  <c:v>40918</c:v>
                </c:pt>
                <c:pt idx="104">
                  <c:v>40919</c:v>
                </c:pt>
                <c:pt idx="105">
                  <c:v>40920</c:v>
                </c:pt>
                <c:pt idx="106">
                  <c:v>40921</c:v>
                </c:pt>
                <c:pt idx="107">
                  <c:v>40925</c:v>
                </c:pt>
                <c:pt idx="108">
                  <c:v>40926</c:v>
                </c:pt>
                <c:pt idx="109">
                  <c:v>40927</c:v>
                </c:pt>
                <c:pt idx="110">
                  <c:v>40928</c:v>
                </c:pt>
                <c:pt idx="111">
                  <c:v>40931</c:v>
                </c:pt>
                <c:pt idx="112">
                  <c:v>40932</c:v>
                </c:pt>
                <c:pt idx="113">
                  <c:v>40933</c:v>
                </c:pt>
                <c:pt idx="114">
                  <c:v>40934</c:v>
                </c:pt>
                <c:pt idx="115">
                  <c:v>40935</c:v>
                </c:pt>
                <c:pt idx="116">
                  <c:v>40938</c:v>
                </c:pt>
                <c:pt idx="117">
                  <c:v>40939</c:v>
                </c:pt>
                <c:pt idx="118">
                  <c:v>40940</c:v>
                </c:pt>
                <c:pt idx="119">
                  <c:v>40941</c:v>
                </c:pt>
                <c:pt idx="120">
                  <c:v>40942</c:v>
                </c:pt>
                <c:pt idx="121">
                  <c:v>40945</c:v>
                </c:pt>
                <c:pt idx="122">
                  <c:v>40946</c:v>
                </c:pt>
                <c:pt idx="123">
                  <c:v>40947</c:v>
                </c:pt>
                <c:pt idx="124">
                  <c:v>40948</c:v>
                </c:pt>
                <c:pt idx="125">
                  <c:v>40949</c:v>
                </c:pt>
                <c:pt idx="126">
                  <c:v>40952</c:v>
                </c:pt>
                <c:pt idx="127">
                  <c:v>40953</c:v>
                </c:pt>
                <c:pt idx="128">
                  <c:v>40954</c:v>
                </c:pt>
                <c:pt idx="129">
                  <c:v>40955</c:v>
                </c:pt>
                <c:pt idx="130">
                  <c:v>40956</c:v>
                </c:pt>
                <c:pt idx="131">
                  <c:v>40960</c:v>
                </c:pt>
                <c:pt idx="132">
                  <c:v>40961</c:v>
                </c:pt>
                <c:pt idx="133">
                  <c:v>40962</c:v>
                </c:pt>
                <c:pt idx="134">
                  <c:v>40963</c:v>
                </c:pt>
                <c:pt idx="135">
                  <c:v>40966</c:v>
                </c:pt>
                <c:pt idx="136">
                  <c:v>40967</c:v>
                </c:pt>
                <c:pt idx="137">
                  <c:v>40968</c:v>
                </c:pt>
                <c:pt idx="138">
                  <c:v>40969</c:v>
                </c:pt>
                <c:pt idx="139">
                  <c:v>40970</c:v>
                </c:pt>
                <c:pt idx="140">
                  <c:v>40973</c:v>
                </c:pt>
                <c:pt idx="141">
                  <c:v>40974</c:v>
                </c:pt>
                <c:pt idx="142">
                  <c:v>40975</c:v>
                </c:pt>
                <c:pt idx="143">
                  <c:v>40976</c:v>
                </c:pt>
                <c:pt idx="144">
                  <c:v>40977</c:v>
                </c:pt>
                <c:pt idx="145">
                  <c:v>40980</c:v>
                </c:pt>
                <c:pt idx="146">
                  <c:v>40981</c:v>
                </c:pt>
                <c:pt idx="147">
                  <c:v>40982</c:v>
                </c:pt>
                <c:pt idx="148">
                  <c:v>40983</c:v>
                </c:pt>
                <c:pt idx="149">
                  <c:v>40984</c:v>
                </c:pt>
                <c:pt idx="150">
                  <c:v>40987</c:v>
                </c:pt>
                <c:pt idx="151">
                  <c:v>40988</c:v>
                </c:pt>
                <c:pt idx="152">
                  <c:v>40989</c:v>
                </c:pt>
                <c:pt idx="153">
                  <c:v>40990</c:v>
                </c:pt>
                <c:pt idx="154">
                  <c:v>40991</c:v>
                </c:pt>
                <c:pt idx="155">
                  <c:v>40994</c:v>
                </c:pt>
                <c:pt idx="156">
                  <c:v>40995</c:v>
                </c:pt>
                <c:pt idx="157">
                  <c:v>40996</c:v>
                </c:pt>
                <c:pt idx="158">
                  <c:v>40997</c:v>
                </c:pt>
                <c:pt idx="159">
                  <c:v>40998</c:v>
                </c:pt>
                <c:pt idx="160">
                  <c:v>41001</c:v>
                </c:pt>
                <c:pt idx="161">
                  <c:v>41002</c:v>
                </c:pt>
                <c:pt idx="162">
                  <c:v>41003</c:v>
                </c:pt>
                <c:pt idx="163">
                  <c:v>41004</c:v>
                </c:pt>
                <c:pt idx="164">
                  <c:v>41008</c:v>
                </c:pt>
                <c:pt idx="165">
                  <c:v>41009</c:v>
                </c:pt>
                <c:pt idx="166">
                  <c:v>41010</c:v>
                </c:pt>
                <c:pt idx="167">
                  <c:v>41011</c:v>
                </c:pt>
                <c:pt idx="168">
                  <c:v>41012</c:v>
                </c:pt>
                <c:pt idx="169">
                  <c:v>41015</c:v>
                </c:pt>
                <c:pt idx="170">
                  <c:v>41016</c:v>
                </c:pt>
                <c:pt idx="171">
                  <c:v>41017</c:v>
                </c:pt>
                <c:pt idx="172">
                  <c:v>41018</c:v>
                </c:pt>
                <c:pt idx="173">
                  <c:v>41019</c:v>
                </c:pt>
                <c:pt idx="174">
                  <c:v>41022</c:v>
                </c:pt>
                <c:pt idx="175">
                  <c:v>41023</c:v>
                </c:pt>
                <c:pt idx="176">
                  <c:v>41024</c:v>
                </c:pt>
                <c:pt idx="177">
                  <c:v>41025</c:v>
                </c:pt>
                <c:pt idx="178">
                  <c:v>41026</c:v>
                </c:pt>
                <c:pt idx="179">
                  <c:v>41029</c:v>
                </c:pt>
                <c:pt idx="180">
                  <c:v>41030</c:v>
                </c:pt>
                <c:pt idx="181">
                  <c:v>41031</c:v>
                </c:pt>
                <c:pt idx="182">
                  <c:v>41032</c:v>
                </c:pt>
                <c:pt idx="183">
                  <c:v>41033</c:v>
                </c:pt>
                <c:pt idx="184">
                  <c:v>41036</c:v>
                </c:pt>
                <c:pt idx="185">
                  <c:v>41037</c:v>
                </c:pt>
                <c:pt idx="186">
                  <c:v>41038</c:v>
                </c:pt>
                <c:pt idx="187">
                  <c:v>41039</c:v>
                </c:pt>
                <c:pt idx="188">
                  <c:v>41040</c:v>
                </c:pt>
                <c:pt idx="189">
                  <c:v>41043</c:v>
                </c:pt>
                <c:pt idx="190">
                  <c:v>41044</c:v>
                </c:pt>
                <c:pt idx="191">
                  <c:v>41045</c:v>
                </c:pt>
                <c:pt idx="192">
                  <c:v>41046</c:v>
                </c:pt>
                <c:pt idx="193">
                  <c:v>41047</c:v>
                </c:pt>
                <c:pt idx="194">
                  <c:v>41050</c:v>
                </c:pt>
                <c:pt idx="195">
                  <c:v>41051</c:v>
                </c:pt>
                <c:pt idx="196">
                  <c:v>41052</c:v>
                </c:pt>
                <c:pt idx="197">
                  <c:v>41053</c:v>
                </c:pt>
                <c:pt idx="198">
                  <c:v>41054</c:v>
                </c:pt>
                <c:pt idx="199">
                  <c:v>41058</c:v>
                </c:pt>
                <c:pt idx="200">
                  <c:v>41059</c:v>
                </c:pt>
                <c:pt idx="201">
                  <c:v>41060</c:v>
                </c:pt>
                <c:pt idx="202">
                  <c:v>41061</c:v>
                </c:pt>
                <c:pt idx="203">
                  <c:v>41064</c:v>
                </c:pt>
                <c:pt idx="204">
                  <c:v>41065</c:v>
                </c:pt>
                <c:pt idx="205">
                  <c:v>41066</c:v>
                </c:pt>
                <c:pt idx="206">
                  <c:v>41067</c:v>
                </c:pt>
                <c:pt idx="207">
                  <c:v>41068</c:v>
                </c:pt>
                <c:pt idx="208">
                  <c:v>41071</c:v>
                </c:pt>
                <c:pt idx="209">
                  <c:v>41072</c:v>
                </c:pt>
                <c:pt idx="210">
                  <c:v>41073</c:v>
                </c:pt>
                <c:pt idx="211">
                  <c:v>41074</c:v>
                </c:pt>
                <c:pt idx="212">
                  <c:v>41075</c:v>
                </c:pt>
                <c:pt idx="213">
                  <c:v>41078</c:v>
                </c:pt>
                <c:pt idx="214">
                  <c:v>41079</c:v>
                </c:pt>
                <c:pt idx="215">
                  <c:v>41080</c:v>
                </c:pt>
                <c:pt idx="216">
                  <c:v>41081</c:v>
                </c:pt>
                <c:pt idx="217">
                  <c:v>41082</c:v>
                </c:pt>
                <c:pt idx="218">
                  <c:v>41085</c:v>
                </c:pt>
                <c:pt idx="219">
                  <c:v>41086</c:v>
                </c:pt>
                <c:pt idx="220">
                  <c:v>41087</c:v>
                </c:pt>
                <c:pt idx="221">
                  <c:v>41088</c:v>
                </c:pt>
                <c:pt idx="222">
                  <c:v>41089</c:v>
                </c:pt>
                <c:pt idx="223">
                  <c:v>41092</c:v>
                </c:pt>
                <c:pt idx="224">
                  <c:v>41093</c:v>
                </c:pt>
                <c:pt idx="225">
                  <c:v>41095</c:v>
                </c:pt>
                <c:pt idx="226">
                  <c:v>41096</c:v>
                </c:pt>
                <c:pt idx="227">
                  <c:v>41099</c:v>
                </c:pt>
                <c:pt idx="228">
                  <c:v>41100</c:v>
                </c:pt>
                <c:pt idx="229">
                  <c:v>41101</c:v>
                </c:pt>
                <c:pt idx="230">
                  <c:v>41102</c:v>
                </c:pt>
                <c:pt idx="231">
                  <c:v>41103</c:v>
                </c:pt>
                <c:pt idx="232">
                  <c:v>41106</c:v>
                </c:pt>
                <c:pt idx="233">
                  <c:v>41107</c:v>
                </c:pt>
                <c:pt idx="234">
                  <c:v>41108</c:v>
                </c:pt>
                <c:pt idx="235">
                  <c:v>41109</c:v>
                </c:pt>
                <c:pt idx="236">
                  <c:v>41110</c:v>
                </c:pt>
                <c:pt idx="237">
                  <c:v>41113</c:v>
                </c:pt>
                <c:pt idx="238">
                  <c:v>41114</c:v>
                </c:pt>
                <c:pt idx="239">
                  <c:v>41115</c:v>
                </c:pt>
                <c:pt idx="240">
                  <c:v>41116</c:v>
                </c:pt>
                <c:pt idx="241">
                  <c:v>41117</c:v>
                </c:pt>
                <c:pt idx="242">
                  <c:v>41120</c:v>
                </c:pt>
                <c:pt idx="243">
                  <c:v>41121</c:v>
                </c:pt>
                <c:pt idx="244">
                  <c:v>41122</c:v>
                </c:pt>
                <c:pt idx="245">
                  <c:v>41123</c:v>
                </c:pt>
                <c:pt idx="246">
                  <c:v>41124</c:v>
                </c:pt>
                <c:pt idx="247">
                  <c:v>41127</c:v>
                </c:pt>
                <c:pt idx="248">
                  <c:v>41128</c:v>
                </c:pt>
                <c:pt idx="249">
                  <c:v>41129</c:v>
                </c:pt>
                <c:pt idx="250">
                  <c:v>41130</c:v>
                </c:pt>
                <c:pt idx="251">
                  <c:v>41131</c:v>
                </c:pt>
                <c:pt idx="252">
                  <c:v>41134</c:v>
                </c:pt>
                <c:pt idx="253">
                  <c:v>41135</c:v>
                </c:pt>
                <c:pt idx="254">
                  <c:v>41136</c:v>
                </c:pt>
                <c:pt idx="255">
                  <c:v>41137</c:v>
                </c:pt>
                <c:pt idx="256">
                  <c:v>41138</c:v>
                </c:pt>
                <c:pt idx="257">
                  <c:v>41141</c:v>
                </c:pt>
                <c:pt idx="258">
                  <c:v>41142</c:v>
                </c:pt>
                <c:pt idx="259">
                  <c:v>41143</c:v>
                </c:pt>
                <c:pt idx="260">
                  <c:v>41144</c:v>
                </c:pt>
                <c:pt idx="261">
                  <c:v>41145</c:v>
                </c:pt>
                <c:pt idx="262">
                  <c:v>41148</c:v>
                </c:pt>
                <c:pt idx="263">
                  <c:v>41149</c:v>
                </c:pt>
                <c:pt idx="264">
                  <c:v>41150</c:v>
                </c:pt>
                <c:pt idx="265">
                  <c:v>41151</c:v>
                </c:pt>
                <c:pt idx="266">
                  <c:v>41152</c:v>
                </c:pt>
                <c:pt idx="267">
                  <c:v>41156</c:v>
                </c:pt>
                <c:pt idx="268">
                  <c:v>41157</c:v>
                </c:pt>
                <c:pt idx="269">
                  <c:v>41158</c:v>
                </c:pt>
                <c:pt idx="270">
                  <c:v>41159</c:v>
                </c:pt>
                <c:pt idx="271">
                  <c:v>41162</c:v>
                </c:pt>
                <c:pt idx="272">
                  <c:v>41163</c:v>
                </c:pt>
                <c:pt idx="273">
                  <c:v>41164</c:v>
                </c:pt>
                <c:pt idx="274">
                  <c:v>41165</c:v>
                </c:pt>
                <c:pt idx="275">
                  <c:v>41166</c:v>
                </c:pt>
                <c:pt idx="276">
                  <c:v>41169</c:v>
                </c:pt>
                <c:pt idx="277">
                  <c:v>41170</c:v>
                </c:pt>
                <c:pt idx="278">
                  <c:v>41171</c:v>
                </c:pt>
                <c:pt idx="279">
                  <c:v>41172</c:v>
                </c:pt>
                <c:pt idx="280">
                  <c:v>41173</c:v>
                </c:pt>
                <c:pt idx="281">
                  <c:v>41176</c:v>
                </c:pt>
                <c:pt idx="282">
                  <c:v>41177</c:v>
                </c:pt>
                <c:pt idx="283">
                  <c:v>41178</c:v>
                </c:pt>
                <c:pt idx="284">
                  <c:v>41179</c:v>
                </c:pt>
                <c:pt idx="285">
                  <c:v>41180</c:v>
                </c:pt>
                <c:pt idx="286">
                  <c:v>41183</c:v>
                </c:pt>
                <c:pt idx="287">
                  <c:v>41184</c:v>
                </c:pt>
                <c:pt idx="288">
                  <c:v>41185</c:v>
                </c:pt>
                <c:pt idx="289">
                  <c:v>41186</c:v>
                </c:pt>
                <c:pt idx="290">
                  <c:v>41187</c:v>
                </c:pt>
                <c:pt idx="291">
                  <c:v>41190</c:v>
                </c:pt>
                <c:pt idx="292">
                  <c:v>41191</c:v>
                </c:pt>
                <c:pt idx="293">
                  <c:v>41192</c:v>
                </c:pt>
                <c:pt idx="294">
                  <c:v>41193</c:v>
                </c:pt>
                <c:pt idx="295">
                  <c:v>41194</c:v>
                </c:pt>
                <c:pt idx="296">
                  <c:v>41197</c:v>
                </c:pt>
                <c:pt idx="297">
                  <c:v>41198</c:v>
                </c:pt>
                <c:pt idx="298">
                  <c:v>41199</c:v>
                </c:pt>
                <c:pt idx="299">
                  <c:v>41200</c:v>
                </c:pt>
                <c:pt idx="300">
                  <c:v>41201</c:v>
                </c:pt>
                <c:pt idx="301">
                  <c:v>41204</c:v>
                </c:pt>
                <c:pt idx="302">
                  <c:v>41205</c:v>
                </c:pt>
                <c:pt idx="303">
                  <c:v>41206</c:v>
                </c:pt>
                <c:pt idx="304">
                  <c:v>41207</c:v>
                </c:pt>
                <c:pt idx="305">
                  <c:v>41208</c:v>
                </c:pt>
                <c:pt idx="306">
                  <c:v>41213</c:v>
                </c:pt>
                <c:pt idx="307">
                  <c:v>41214</c:v>
                </c:pt>
                <c:pt idx="308">
                  <c:v>41215</c:v>
                </c:pt>
                <c:pt idx="309">
                  <c:v>41218</c:v>
                </c:pt>
                <c:pt idx="310">
                  <c:v>41219</c:v>
                </c:pt>
                <c:pt idx="311">
                  <c:v>41220</c:v>
                </c:pt>
                <c:pt idx="312">
                  <c:v>41221</c:v>
                </c:pt>
                <c:pt idx="313">
                  <c:v>41222</c:v>
                </c:pt>
                <c:pt idx="314">
                  <c:v>41225</c:v>
                </c:pt>
                <c:pt idx="315">
                  <c:v>41226</c:v>
                </c:pt>
                <c:pt idx="316">
                  <c:v>41227</c:v>
                </c:pt>
                <c:pt idx="317">
                  <c:v>41228</c:v>
                </c:pt>
                <c:pt idx="318">
                  <c:v>41229</c:v>
                </c:pt>
                <c:pt idx="319">
                  <c:v>41232</c:v>
                </c:pt>
                <c:pt idx="320">
                  <c:v>41233</c:v>
                </c:pt>
                <c:pt idx="321">
                  <c:v>41234</c:v>
                </c:pt>
                <c:pt idx="322">
                  <c:v>41236</c:v>
                </c:pt>
                <c:pt idx="323">
                  <c:v>41239</c:v>
                </c:pt>
                <c:pt idx="324">
                  <c:v>41240</c:v>
                </c:pt>
                <c:pt idx="325">
                  <c:v>41241</c:v>
                </c:pt>
                <c:pt idx="326">
                  <c:v>41242</c:v>
                </c:pt>
                <c:pt idx="327">
                  <c:v>41243</c:v>
                </c:pt>
                <c:pt idx="328">
                  <c:v>41246</c:v>
                </c:pt>
                <c:pt idx="329">
                  <c:v>41247</c:v>
                </c:pt>
                <c:pt idx="330">
                  <c:v>41248</c:v>
                </c:pt>
                <c:pt idx="331">
                  <c:v>41249</c:v>
                </c:pt>
                <c:pt idx="332">
                  <c:v>41250</c:v>
                </c:pt>
                <c:pt idx="333">
                  <c:v>41253</c:v>
                </c:pt>
                <c:pt idx="334">
                  <c:v>41254</c:v>
                </c:pt>
                <c:pt idx="335">
                  <c:v>41255</c:v>
                </c:pt>
                <c:pt idx="336">
                  <c:v>41256</c:v>
                </c:pt>
                <c:pt idx="337">
                  <c:v>41257</c:v>
                </c:pt>
                <c:pt idx="338">
                  <c:v>41260</c:v>
                </c:pt>
                <c:pt idx="339">
                  <c:v>41261</c:v>
                </c:pt>
                <c:pt idx="340">
                  <c:v>41262</c:v>
                </c:pt>
                <c:pt idx="341">
                  <c:v>41263</c:v>
                </c:pt>
                <c:pt idx="342">
                  <c:v>41264</c:v>
                </c:pt>
                <c:pt idx="343">
                  <c:v>41267</c:v>
                </c:pt>
                <c:pt idx="344">
                  <c:v>41269</c:v>
                </c:pt>
                <c:pt idx="345">
                  <c:v>41270</c:v>
                </c:pt>
                <c:pt idx="346">
                  <c:v>41271</c:v>
                </c:pt>
                <c:pt idx="347">
                  <c:v>41274</c:v>
                </c:pt>
                <c:pt idx="348">
                  <c:v>41276</c:v>
                </c:pt>
                <c:pt idx="349">
                  <c:v>41277</c:v>
                </c:pt>
                <c:pt idx="350">
                  <c:v>41278</c:v>
                </c:pt>
                <c:pt idx="351">
                  <c:v>41281</c:v>
                </c:pt>
                <c:pt idx="352">
                  <c:v>41282</c:v>
                </c:pt>
                <c:pt idx="353">
                  <c:v>41283</c:v>
                </c:pt>
                <c:pt idx="354">
                  <c:v>41284</c:v>
                </c:pt>
                <c:pt idx="355">
                  <c:v>41285</c:v>
                </c:pt>
                <c:pt idx="356">
                  <c:v>41288</c:v>
                </c:pt>
                <c:pt idx="357">
                  <c:v>41289</c:v>
                </c:pt>
                <c:pt idx="358">
                  <c:v>41290</c:v>
                </c:pt>
                <c:pt idx="359">
                  <c:v>41291</c:v>
                </c:pt>
                <c:pt idx="360">
                  <c:v>41292</c:v>
                </c:pt>
                <c:pt idx="361">
                  <c:v>41296</c:v>
                </c:pt>
                <c:pt idx="362">
                  <c:v>41297</c:v>
                </c:pt>
                <c:pt idx="363">
                  <c:v>41298</c:v>
                </c:pt>
                <c:pt idx="364">
                  <c:v>41299</c:v>
                </c:pt>
                <c:pt idx="365">
                  <c:v>41302</c:v>
                </c:pt>
                <c:pt idx="366">
                  <c:v>41303</c:v>
                </c:pt>
                <c:pt idx="367">
                  <c:v>41304</c:v>
                </c:pt>
                <c:pt idx="368">
                  <c:v>41305</c:v>
                </c:pt>
                <c:pt idx="369">
                  <c:v>41306</c:v>
                </c:pt>
                <c:pt idx="370">
                  <c:v>41309</c:v>
                </c:pt>
                <c:pt idx="371">
                  <c:v>41310</c:v>
                </c:pt>
                <c:pt idx="372">
                  <c:v>41311</c:v>
                </c:pt>
                <c:pt idx="373">
                  <c:v>41312</c:v>
                </c:pt>
                <c:pt idx="374">
                  <c:v>41313</c:v>
                </c:pt>
                <c:pt idx="375">
                  <c:v>41316</c:v>
                </c:pt>
                <c:pt idx="376">
                  <c:v>41317</c:v>
                </c:pt>
                <c:pt idx="377">
                  <c:v>41318</c:v>
                </c:pt>
                <c:pt idx="378">
                  <c:v>41319</c:v>
                </c:pt>
                <c:pt idx="379">
                  <c:v>41320</c:v>
                </c:pt>
                <c:pt idx="380">
                  <c:v>41324</c:v>
                </c:pt>
                <c:pt idx="381">
                  <c:v>41325</c:v>
                </c:pt>
                <c:pt idx="382">
                  <c:v>41326</c:v>
                </c:pt>
                <c:pt idx="383">
                  <c:v>41327</c:v>
                </c:pt>
                <c:pt idx="384">
                  <c:v>41330</c:v>
                </c:pt>
                <c:pt idx="385">
                  <c:v>41331</c:v>
                </c:pt>
                <c:pt idx="386">
                  <c:v>41332</c:v>
                </c:pt>
                <c:pt idx="387">
                  <c:v>41333</c:v>
                </c:pt>
                <c:pt idx="388">
                  <c:v>41334</c:v>
                </c:pt>
                <c:pt idx="389">
                  <c:v>41337</c:v>
                </c:pt>
                <c:pt idx="390">
                  <c:v>41338</c:v>
                </c:pt>
                <c:pt idx="391">
                  <c:v>41339</c:v>
                </c:pt>
                <c:pt idx="392">
                  <c:v>41340</c:v>
                </c:pt>
                <c:pt idx="393">
                  <c:v>41341</c:v>
                </c:pt>
                <c:pt idx="394">
                  <c:v>41344</c:v>
                </c:pt>
                <c:pt idx="395">
                  <c:v>41345</c:v>
                </c:pt>
                <c:pt idx="396">
                  <c:v>41346</c:v>
                </c:pt>
                <c:pt idx="397">
                  <c:v>41347</c:v>
                </c:pt>
                <c:pt idx="398">
                  <c:v>41348</c:v>
                </c:pt>
                <c:pt idx="399">
                  <c:v>41351</c:v>
                </c:pt>
                <c:pt idx="400">
                  <c:v>41352</c:v>
                </c:pt>
                <c:pt idx="401">
                  <c:v>41353</c:v>
                </c:pt>
                <c:pt idx="402">
                  <c:v>41354</c:v>
                </c:pt>
                <c:pt idx="403">
                  <c:v>41355</c:v>
                </c:pt>
                <c:pt idx="404">
                  <c:v>41358</c:v>
                </c:pt>
                <c:pt idx="405">
                  <c:v>41359</c:v>
                </c:pt>
                <c:pt idx="406">
                  <c:v>41360</c:v>
                </c:pt>
                <c:pt idx="407">
                  <c:v>41361</c:v>
                </c:pt>
                <c:pt idx="408">
                  <c:v>41365</c:v>
                </c:pt>
                <c:pt idx="409">
                  <c:v>41366</c:v>
                </c:pt>
                <c:pt idx="410">
                  <c:v>41367</c:v>
                </c:pt>
                <c:pt idx="411">
                  <c:v>41368</c:v>
                </c:pt>
                <c:pt idx="412">
                  <c:v>41369</c:v>
                </c:pt>
                <c:pt idx="413">
                  <c:v>41372</c:v>
                </c:pt>
                <c:pt idx="414">
                  <c:v>41373</c:v>
                </c:pt>
                <c:pt idx="415">
                  <c:v>41374</c:v>
                </c:pt>
                <c:pt idx="416">
                  <c:v>41375</c:v>
                </c:pt>
                <c:pt idx="417">
                  <c:v>41376</c:v>
                </c:pt>
                <c:pt idx="418">
                  <c:v>41379</c:v>
                </c:pt>
                <c:pt idx="419">
                  <c:v>41380</c:v>
                </c:pt>
                <c:pt idx="420">
                  <c:v>41381</c:v>
                </c:pt>
                <c:pt idx="421">
                  <c:v>41382</c:v>
                </c:pt>
                <c:pt idx="422">
                  <c:v>41383</c:v>
                </c:pt>
                <c:pt idx="423">
                  <c:v>41386</c:v>
                </c:pt>
                <c:pt idx="424">
                  <c:v>41387</c:v>
                </c:pt>
                <c:pt idx="425">
                  <c:v>41388</c:v>
                </c:pt>
                <c:pt idx="426">
                  <c:v>41389</c:v>
                </c:pt>
                <c:pt idx="427">
                  <c:v>41390</c:v>
                </c:pt>
                <c:pt idx="428">
                  <c:v>41393</c:v>
                </c:pt>
                <c:pt idx="429">
                  <c:v>41394</c:v>
                </c:pt>
                <c:pt idx="430">
                  <c:v>41395</c:v>
                </c:pt>
                <c:pt idx="431">
                  <c:v>41396</c:v>
                </c:pt>
                <c:pt idx="432">
                  <c:v>41397</c:v>
                </c:pt>
                <c:pt idx="433">
                  <c:v>41400</c:v>
                </c:pt>
                <c:pt idx="434">
                  <c:v>41401</c:v>
                </c:pt>
                <c:pt idx="435">
                  <c:v>41402</c:v>
                </c:pt>
                <c:pt idx="436">
                  <c:v>41403</c:v>
                </c:pt>
                <c:pt idx="437">
                  <c:v>41404</c:v>
                </c:pt>
                <c:pt idx="438">
                  <c:v>41407</c:v>
                </c:pt>
                <c:pt idx="439">
                  <c:v>41408</c:v>
                </c:pt>
                <c:pt idx="440">
                  <c:v>41409</c:v>
                </c:pt>
                <c:pt idx="441">
                  <c:v>41410</c:v>
                </c:pt>
                <c:pt idx="442">
                  <c:v>41411</c:v>
                </c:pt>
                <c:pt idx="443">
                  <c:v>41414</c:v>
                </c:pt>
                <c:pt idx="444">
                  <c:v>41415</c:v>
                </c:pt>
                <c:pt idx="445">
                  <c:v>41416</c:v>
                </c:pt>
                <c:pt idx="446">
                  <c:v>41417</c:v>
                </c:pt>
                <c:pt idx="447">
                  <c:v>41418</c:v>
                </c:pt>
                <c:pt idx="448">
                  <c:v>41422</c:v>
                </c:pt>
                <c:pt idx="449">
                  <c:v>41423</c:v>
                </c:pt>
                <c:pt idx="450">
                  <c:v>41424</c:v>
                </c:pt>
                <c:pt idx="451">
                  <c:v>41425</c:v>
                </c:pt>
                <c:pt idx="452">
                  <c:v>41428</c:v>
                </c:pt>
                <c:pt idx="453">
                  <c:v>41429</c:v>
                </c:pt>
                <c:pt idx="454">
                  <c:v>41430</c:v>
                </c:pt>
                <c:pt idx="455">
                  <c:v>41431</c:v>
                </c:pt>
                <c:pt idx="456">
                  <c:v>41432</c:v>
                </c:pt>
                <c:pt idx="457">
                  <c:v>41435</c:v>
                </c:pt>
                <c:pt idx="458">
                  <c:v>41436</c:v>
                </c:pt>
                <c:pt idx="459">
                  <c:v>41437</c:v>
                </c:pt>
                <c:pt idx="460">
                  <c:v>41438</c:v>
                </c:pt>
                <c:pt idx="461">
                  <c:v>41439</c:v>
                </c:pt>
                <c:pt idx="462">
                  <c:v>41442</c:v>
                </c:pt>
                <c:pt idx="463">
                  <c:v>41443</c:v>
                </c:pt>
                <c:pt idx="464">
                  <c:v>41444</c:v>
                </c:pt>
                <c:pt idx="465">
                  <c:v>41445</c:v>
                </c:pt>
                <c:pt idx="466">
                  <c:v>41446</c:v>
                </c:pt>
                <c:pt idx="467">
                  <c:v>41449</c:v>
                </c:pt>
                <c:pt idx="468">
                  <c:v>41450</c:v>
                </c:pt>
                <c:pt idx="469">
                  <c:v>41451</c:v>
                </c:pt>
                <c:pt idx="470">
                  <c:v>41452</c:v>
                </c:pt>
                <c:pt idx="471">
                  <c:v>41453</c:v>
                </c:pt>
                <c:pt idx="472">
                  <c:v>41456</c:v>
                </c:pt>
                <c:pt idx="473">
                  <c:v>41457</c:v>
                </c:pt>
                <c:pt idx="474">
                  <c:v>41458</c:v>
                </c:pt>
                <c:pt idx="475">
                  <c:v>41460</c:v>
                </c:pt>
                <c:pt idx="476">
                  <c:v>41463</c:v>
                </c:pt>
                <c:pt idx="477">
                  <c:v>41464</c:v>
                </c:pt>
                <c:pt idx="478">
                  <c:v>41465</c:v>
                </c:pt>
                <c:pt idx="479">
                  <c:v>41466</c:v>
                </c:pt>
                <c:pt idx="480">
                  <c:v>41467</c:v>
                </c:pt>
                <c:pt idx="481">
                  <c:v>41470</c:v>
                </c:pt>
                <c:pt idx="482">
                  <c:v>41471</c:v>
                </c:pt>
                <c:pt idx="483">
                  <c:v>41472</c:v>
                </c:pt>
                <c:pt idx="484">
                  <c:v>41473</c:v>
                </c:pt>
                <c:pt idx="485">
                  <c:v>41474</c:v>
                </c:pt>
                <c:pt idx="486">
                  <c:v>41477</c:v>
                </c:pt>
                <c:pt idx="487">
                  <c:v>41478</c:v>
                </c:pt>
                <c:pt idx="488">
                  <c:v>41479</c:v>
                </c:pt>
                <c:pt idx="489">
                  <c:v>41480</c:v>
                </c:pt>
                <c:pt idx="490">
                  <c:v>41481</c:v>
                </c:pt>
                <c:pt idx="491">
                  <c:v>41484</c:v>
                </c:pt>
                <c:pt idx="492">
                  <c:v>41485</c:v>
                </c:pt>
                <c:pt idx="493">
                  <c:v>41486</c:v>
                </c:pt>
                <c:pt idx="494">
                  <c:v>41487</c:v>
                </c:pt>
                <c:pt idx="495">
                  <c:v>41488</c:v>
                </c:pt>
                <c:pt idx="496">
                  <c:v>41491</c:v>
                </c:pt>
                <c:pt idx="497">
                  <c:v>41492</c:v>
                </c:pt>
                <c:pt idx="498">
                  <c:v>41493</c:v>
                </c:pt>
                <c:pt idx="499">
                  <c:v>41494</c:v>
                </c:pt>
                <c:pt idx="500">
                  <c:v>41495</c:v>
                </c:pt>
                <c:pt idx="501">
                  <c:v>41498</c:v>
                </c:pt>
                <c:pt idx="502">
                  <c:v>41499</c:v>
                </c:pt>
                <c:pt idx="503">
                  <c:v>41500</c:v>
                </c:pt>
                <c:pt idx="504">
                  <c:v>41501</c:v>
                </c:pt>
                <c:pt idx="505">
                  <c:v>41502</c:v>
                </c:pt>
                <c:pt idx="506">
                  <c:v>41505</c:v>
                </c:pt>
                <c:pt idx="507">
                  <c:v>41506</c:v>
                </c:pt>
                <c:pt idx="508">
                  <c:v>41507</c:v>
                </c:pt>
                <c:pt idx="509">
                  <c:v>41508</c:v>
                </c:pt>
                <c:pt idx="510">
                  <c:v>41509</c:v>
                </c:pt>
                <c:pt idx="511">
                  <c:v>41512</c:v>
                </c:pt>
                <c:pt idx="512">
                  <c:v>41513</c:v>
                </c:pt>
                <c:pt idx="513">
                  <c:v>41514</c:v>
                </c:pt>
                <c:pt idx="514">
                  <c:v>41515</c:v>
                </c:pt>
                <c:pt idx="515">
                  <c:v>41516</c:v>
                </c:pt>
                <c:pt idx="516">
                  <c:v>41520</c:v>
                </c:pt>
                <c:pt idx="517">
                  <c:v>41521</c:v>
                </c:pt>
                <c:pt idx="518">
                  <c:v>41522</c:v>
                </c:pt>
                <c:pt idx="519">
                  <c:v>41523</c:v>
                </c:pt>
                <c:pt idx="520">
                  <c:v>41526</c:v>
                </c:pt>
                <c:pt idx="521">
                  <c:v>41527</c:v>
                </c:pt>
                <c:pt idx="522">
                  <c:v>41528</c:v>
                </c:pt>
                <c:pt idx="523">
                  <c:v>41529</c:v>
                </c:pt>
                <c:pt idx="524">
                  <c:v>41530</c:v>
                </c:pt>
                <c:pt idx="525">
                  <c:v>41533</c:v>
                </c:pt>
                <c:pt idx="526">
                  <c:v>41534</c:v>
                </c:pt>
                <c:pt idx="527">
                  <c:v>41535</c:v>
                </c:pt>
                <c:pt idx="528">
                  <c:v>41536</c:v>
                </c:pt>
                <c:pt idx="529">
                  <c:v>41537</c:v>
                </c:pt>
                <c:pt idx="530">
                  <c:v>41540</c:v>
                </c:pt>
                <c:pt idx="531">
                  <c:v>41541</c:v>
                </c:pt>
                <c:pt idx="532">
                  <c:v>41542</c:v>
                </c:pt>
                <c:pt idx="533">
                  <c:v>41543</c:v>
                </c:pt>
                <c:pt idx="534">
                  <c:v>41544</c:v>
                </c:pt>
                <c:pt idx="535">
                  <c:v>41547</c:v>
                </c:pt>
                <c:pt idx="536">
                  <c:v>41548</c:v>
                </c:pt>
                <c:pt idx="537">
                  <c:v>41549</c:v>
                </c:pt>
                <c:pt idx="538">
                  <c:v>41550</c:v>
                </c:pt>
                <c:pt idx="539">
                  <c:v>41551</c:v>
                </c:pt>
                <c:pt idx="540">
                  <c:v>41554</c:v>
                </c:pt>
                <c:pt idx="541">
                  <c:v>41555</c:v>
                </c:pt>
                <c:pt idx="542">
                  <c:v>41556</c:v>
                </c:pt>
                <c:pt idx="543">
                  <c:v>41557</c:v>
                </c:pt>
                <c:pt idx="544">
                  <c:v>41558</c:v>
                </c:pt>
                <c:pt idx="545">
                  <c:v>41561</c:v>
                </c:pt>
                <c:pt idx="546">
                  <c:v>41562</c:v>
                </c:pt>
                <c:pt idx="547">
                  <c:v>41563</c:v>
                </c:pt>
                <c:pt idx="548">
                  <c:v>41564</c:v>
                </c:pt>
                <c:pt idx="549">
                  <c:v>41565</c:v>
                </c:pt>
                <c:pt idx="550">
                  <c:v>41568</c:v>
                </c:pt>
                <c:pt idx="551">
                  <c:v>41569</c:v>
                </c:pt>
                <c:pt idx="552">
                  <c:v>41570</c:v>
                </c:pt>
                <c:pt idx="553">
                  <c:v>41571</c:v>
                </c:pt>
                <c:pt idx="554">
                  <c:v>41572</c:v>
                </c:pt>
                <c:pt idx="555">
                  <c:v>41575</c:v>
                </c:pt>
                <c:pt idx="556">
                  <c:v>41576</c:v>
                </c:pt>
                <c:pt idx="557">
                  <c:v>41577</c:v>
                </c:pt>
                <c:pt idx="558">
                  <c:v>41578</c:v>
                </c:pt>
                <c:pt idx="559">
                  <c:v>41579</c:v>
                </c:pt>
                <c:pt idx="560">
                  <c:v>41582</c:v>
                </c:pt>
                <c:pt idx="561">
                  <c:v>41583</c:v>
                </c:pt>
                <c:pt idx="562">
                  <c:v>41584</c:v>
                </c:pt>
                <c:pt idx="563">
                  <c:v>41585</c:v>
                </c:pt>
                <c:pt idx="564">
                  <c:v>41586</c:v>
                </c:pt>
                <c:pt idx="565">
                  <c:v>41589</c:v>
                </c:pt>
                <c:pt idx="566">
                  <c:v>41590</c:v>
                </c:pt>
                <c:pt idx="567">
                  <c:v>41591</c:v>
                </c:pt>
                <c:pt idx="568">
                  <c:v>41592</c:v>
                </c:pt>
                <c:pt idx="569">
                  <c:v>41593</c:v>
                </c:pt>
                <c:pt idx="570">
                  <c:v>41596</c:v>
                </c:pt>
                <c:pt idx="571">
                  <c:v>41597</c:v>
                </c:pt>
                <c:pt idx="572">
                  <c:v>41598</c:v>
                </c:pt>
                <c:pt idx="573">
                  <c:v>41599</c:v>
                </c:pt>
                <c:pt idx="574">
                  <c:v>41600</c:v>
                </c:pt>
                <c:pt idx="575">
                  <c:v>41603</c:v>
                </c:pt>
                <c:pt idx="576">
                  <c:v>41604</c:v>
                </c:pt>
                <c:pt idx="577">
                  <c:v>41605</c:v>
                </c:pt>
                <c:pt idx="578">
                  <c:v>41607</c:v>
                </c:pt>
                <c:pt idx="579">
                  <c:v>41610</c:v>
                </c:pt>
                <c:pt idx="580">
                  <c:v>41611</c:v>
                </c:pt>
                <c:pt idx="581">
                  <c:v>41612</c:v>
                </c:pt>
                <c:pt idx="582">
                  <c:v>41613</c:v>
                </c:pt>
                <c:pt idx="583">
                  <c:v>41614</c:v>
                </c:pt>
                <c:pt idx="584">
                  <c:v>41617</c:v>
                </c:pt>
                <c:pt idx="585">
                  <c:v>41618</c:v>
                </c:pt>
                <c:pt idx="586">
                  <c:v>41619</c:v>
                </c:pt>
                <c:pt idx="587">
                  <c:v>41620</c:v>
                </c:pt>
                <c:pt idx="588">
                  <c:v>41621</c:v>
                </c:pt>
                <c:pt idx="589">
                  <c:v>41624</c:v>
                </c:pt>
                <c:pt idx="590">
                  <c:v>41625</c:v>
                </c:pt>
                <c:pt idx="591">
                  <c:v>41626</c:v>
                </c:pt>
                <c:pt idx="592">
                  <c:v>41627</c:v>
                </c:pt>
                <c:pt idx="593">
                  <c:v>41628</c:v>
                </c:pt>
                <c:pt idx="594">
                  <c:v>41631</c:v>
                </c:pt>
                <c:pt idx="595">
                  <c:v>41632</c:v>
                </c:pt>
                <c:pt idx="596">
                  <c:v>41634</c:v>
                </c:pt>
                <c:pt idx="597">
                  <c:v>41635</c:v>
                </c:pt>
                <c:pt idx="598">
                  <c:v>41638</c:v>
                </c:pt>
                <c:pt idx="599">
                  <c:v>41639</c:v>
                </c:pt>
                <c:pt idx="600">
                  <c:v>41641</c:v>
                </c:pt>
                <c:pt idx="601">
                  <c:v>41642</c:v>
                </c:pt>
                <c:pt idx="602">
                  <c:v>41645</c:v>
                </c:pt>
                <c:pt idx="603">
                  <c:v>41646</c:v>
                </c:pt>
                <c:pt idx="604">
                  <c:v>41647</c:v>
                </c:pt>
                <c:pt idx="605">
                  <c:v>41648</c:v>
                </c:pt>
                <c:pt idx="606">
                  <c:v>41649</c:v>
                </c:pt>
                <c:pt idx="607">
                  <c:v>41652</c:v>
                </c:pt>
                <c:pt idx="608">
                  <c:v>41653</c:v>
                </c:pt>
                <c:pt idx="609">
                  <c:v>41654</c:v>
                </c:pt>
                <c:pt idx="610">
                  <c:v>41655</c:v>
                </c:pt>
                <c:pt idx="611">
                  <c:v>41656</c:v>
                </c:pt>
                <c:pt idx="612">
                  <c:v>41660</c:v>
                </c:pt>
                <c:pt idx="613">
                  <c:v>41661</c:v>
                </c:pt>
                <c:pt idx="614">
                  <c:v>41662</c:v>
                </c:pt>
                <c:pt idx="615">
                  <c:v>41663</c:v>
                </c:pt>
                <c:pt idx="616">
                  <c:v>41666</c:v>
                </c:pt>
                <c:pt idx="617">
                  <c:v>41667</c:v>
                </c:pt>
                <c:pt idx="618">
                  <c:v>41668</c:v>
                </c:pt>
                <c:pt idx="619">
                  <c:v>41669</c:v>
                </c:pt>
                <c:pt idx="620">
                  <c:v>41670</c:v>
                </c:pt>
                <c:pt idx="621">
                  <c:v>41673</c:v>
                </c:pt>
                <c:pt idx="622">
                  <c:v>41674</c:v>
                </c:pt>
                <c:pt idx="623">
                  <c:v>41675</c:v>
                </c:pt>
                <c:pt idx="624">
                  <c:v>41676</c:v>
                </c:pt>
                <c:pt idx="625">
                  <c:v>41677</c:v>
                </c:pt>
                <c:pt idx="626">
                  <c:v>41680</c:v>
                </c:pt>
                <c:pt idx="627">
                  <c:v>41681</c:v>
                </c:pt>
                <c:pt idx="628">
                  <c:v>41682</c:v>
                </c:pt>
                <c:pt idx="629">
                  <c:v>41683</c:v>
                </c:pt>
                <c:pt idx="630">
                  <c:v>41684</c:v>
                </c:pt>
                <c:pt idx="631">
                  <c:v>41688</c:v>
                </c:pt>
                <c:pt idx="632">
                  <c:v>41689</c:v>
                </c:pt>
                <c:pt idx="633">
                  <c:v>41690</c:v>
                </c:pt>
                <c:pt idx="634">
                  <c:v>41691</c:v>
                </c:pt>
                <c:pt idx="635">
                  <c:v>41694</c:v>
                </c:pt>
                <c:pt idx="636">
                  <c:v>41695</c:v>
                </c:pt>
                <c:pt idx="637">
                  <c:v>41696</c:v>
                </c:pt>
                <c:pt idx="638">
                  <c:v>41697</c:v>
                </c:pt>
                <c:pt idx="639">
                  <c:v>41698</c:v>
                </c:pt>
                <c:pt idx="640">
                  <c:v>41701</c:v>
                </c:pt>
                <c:pt idx="641">
                  <c:v>41702</c:v>
                </c:pt>
                <c:pt idx="642">
                  <c:v>41703</c:v>
                </c:pt>
                <c:pt idx="643">
                  <c:v>41704</c:v>
                </c:pt>
                <c:pt idx="644">
                  <c:v>41705</c:v>
                </c:pt>
                <c:pt idx="645">
                  <c:v>41708</c:v>
                </c:pt>
                <c:pt idx="646">
                  <c:v>41709</c:v>
                </c:pt>
                <c:pt idx="647">
                  <c:v>41710</c:v>
                </c:pt>
                <c:pt idx="648">
                  <c:v>41711</c:v>
                </c:pt>
                <c:pt idx="649">
                  <c:v>41712</c:v>
                </c:pt>
                <c:pt idx="650">
                  <c:v>41715</c:v>
                </c:pt>
                <c:pt idx="651">
                  <c:v>41716</c:v>
                </c:pt>
                <c:pt idx="652">
                  <c:v>41717</c:v>
                </c:pt>
                <c:pt idx="653">
                  <c:v>41718</c:v>
                </c:pt>
                <c:pt idx="654">
                  <c:v>41719</c:v>
                </c:pt>
                <c:pt idx="655">
                  <c:v>41722</c:v>
                </c:pt>
                <c:pt idx="656">
                  <c:v>41723</c:v>
                </c:pt>
                <c:pt idx="657">
                  <c:v>41724</c:v>
                </c:pt>
                <c:pt idx="658">
                  <c:v>41725</c:v>
                </c:pt>
                <c:pt idx="659">
                  <c:v>41726</c:v>
                </c:pt>
                <c:pt idx="660">
                  <c:v>41729</c:v>
                </c:pt>
                <c:pt idx="661">
                  <c:v>41730</c:v>
                </c:pt>
                <c:pt idx="662">
                  <c:v>41731</c:v>
                </c:pt>
                <c:pt idx="663">
                  <c:v>41732</c:v>
                </c:pt>
                <c:pt idx="664">
                  <c:v>41733</c:v>
                </c:pt>
                <c:pt idx="665">
                  <c:v>41736</c:v>
                </c:pt>
                <c:pt idx="666">
                  <c:v>41737</c:v>
                </c:pt>
                <c:pt idx="667">
                  <c:v>41738</c:v>
                </c:pt>
                <c:pt idx="668">
                  <c:v>41739</c:v>
                </c:pt>
                <c:pt idx="669">
                  <c:v>41740</c:v>
                </c:pt>
                <c:pt idx="670">
                  <c:v>41743</c:v>
                </c:pt>
                <c:pt idx="671">
                  <c:v>41744</c:v>
                </c:pt>
                <c:pt idx="672">
                  <c:v>41745</c:v>
                </c:pt>
                <c:pt idx="673">
                  <c:v>41746</c:v>
                </c:pt>
                <c:pt idx="674">
                  <c:v>41750</c:v>
                </c:pt>
                <c:pt idx="675">
                  <c:v>41751</c:v>
                </c:pt>
                <c:pt idx="676">
                  <c:v>41752</c:v>
                </c:pt>
                <c:pt idx="677">
                  <c:v>41753</c:v>
                </c:pt>
                <c:pt idx="678">
                  <c:v>41754</c:v>
                </c:pt>
                <c:pt idx="679">
                  <c:v>41757</c:v>
                </c:pt>
                <c:pt idx="680">
                  <c:v>41758</c:v>
                </c:pt>
                <c:pt idx="681">
                  <c:v>41759</c:v>
                </c:pt>
                <c:pt idx="682">
                  <c:v>41760</c:v>
                </c:pt>
                <c:pt idx="683">
                  <c:v>41761</c:v>
                </c:pt>
                <c:pt idx="684">
                  <c:v>41764</c:v>
                </c:pt>
                <c:pt idx="685">
                  <c:v>41765</c:v>
                </c:pt>
                <c:pt idx="686">
                  <c:v>41766</c:v>
                </c:pt>
                <c:pt idx="687">
                  <c:v>41767</c:v>
                </c:pt>
                <c:pt idx="688">
                  <c:v>41768</c:v>
                </c:pt>
                <c:pt idx="689">
                  <c:v>41771</c:v>
                </c:pt>
                <c:pt idx="690">
                  <c:v>41772</c:v>
                </c:pt>
                <c:pt idx="691">
                  <c:v>41773</c:v>
                </c:pt>
                <c:pt idx="692">
                  <c:v>41774</c:v>
                </c:pt>
                <c:pt idx="693">
                  <c:v>41775</c:v>
                </c:pt>
                <c:pt idx="694">
                  <c:v>41778</c:v>
                </c:pt>
                <c:pt idx="695">
                  <c:v>41779</c:v>
                </c:pt>
                <c:pt idx="696">
                  <c:v>41780</c:v>
                </c:pt>
                <c:pt idx="697">
                  <c:v>41781</c:v>
                </c:pt>
                <c:pt idx="698">
                  <c:v>41782</c:v>
                </c:pt>
                <c:pt idx="699">
                  <c:v>41786</c:v>
                </c:pt>
                <c:pt idx="700">
                  <c:v>41787</c:v>
                </c:pt>
                <c:pt idx="701">
                  <c:v>41788</c:v>
                </c:pt>
                <c:pt idx="702">
                  <c:v>41789</c:v>
                </c:pt>
                <c:pt idx="703">
                  <c:v>41792</c:v>
                </c:pt>
                <c:pt idx="704">
                  <c:v>41793</c:v>
                </c:pt>
                <c:pt idx="705">
                  <c:v>41794</c:v>
                </c:pt>
                <c:pt idx="706">
                  <c:v>41795</c:v>
                </c:pt>
                <c:pt idx="707">
                  <c:v>41796</c:v>
                </c:pt>
                <c:pt idx="708">
                  <c:v>41799</c:v>
                </c:pt>
                <c:pt idx="709">
                  <c:v>41800</c:v>
                </c:pt>
                <c:pt idx="710">
                  <c:v>41801</c:v>
                </c:pt>
                <c:pt idx="711">
                  <c:v>41802</c:v>
                </c:pt>
                <c:pt idx="712">
                  <c:v>41803</c:v>
                </c:pt>
                <c:pt idx="713">
                  <c:v>41806</c:v>
                </c:pt>
                <c:pt idx="714">
                  <c:v>41807</c:v>
                </c:pt>
                <c:pt idx="715">
                  <c:v>41808</c:v>
                </c:pt>
                <c:pt idx="716">
                  <c:v>41809</c:v>
                </c:pt>
                <c:pt idx="717">
                  <c:v>41810</c:v>
                </c:pt>
                <c:pt idx="718">
                  <c:v>41813</c:v>
                </c:pt>
                <c:pt idx="719">
                  <c:v>41814</c:v>
                </c:pt>
                <c:pt idx="720">
                  <c:v>41815</c:v>
                </c:pt>
                <c:pt idx="721">
                  <c:v>41816</c:v>
                </c:pt>
                <c:pt idx="722">
                  <c:v>41817</c:v>
                </c:pt>
                <c:pt idx="723">
                  <c:v>41820</c:v>
                </c:pt>
                <c:pt idx="724">
                  <c:v>41821</c:v>
                </c:pt>
                <c:pt idx="725">
                  <c:v>41822</c:v>
                </c:pt>
                <c:pt idx="726">
                  <c:v>41823</c:v>
                </c:pt>
                <c:pt idx="727">
                  <c:v>41827</c:v>
                </c:pt>
                <c:pt idx="728">
                  <c:v>41828</c:v>
                </c:pt>
                <c:pt idx="729">
                  <c:v>41829</c:v>
                </c:pt>
                <c:pt idx="730">
                  <c:v>41830</c:v>
                </c:pt>
                <c:pt idx="731">
                  <c:v>41831</c:v>
                </c:pt>
                <c:pt idx="732">
                  <c:v>41834</c:v>
                </c:pt>
                <c:pt idx="733">
                  <c:v>41835</c:v>
                </c:pt>
                <c:pt idx="734">
                  <c:v>41836</c:v>
                </c:pt>
                <c:pt idx="735">
                  <c:v>41837</c:v>
                </c:pt>
                <c:pt idx="736">
                  <c:v>41838</c:v>
                </c:pt>
                <c:pt idx="737">
                  <c:v>41841</c:v>
                </c:pt>
                <c:pt idx="738">
                  <c:v>41842</c:v>
                </c:pt>
                <c:pt idx="739">
                  <c:v>41843</c:v>
                </c:pt>
                <c:pt idx="740">
                  <c:v>41844</c:v>
                </c:pt>
                <c:pt idx="741">
                  <c:v>41845</c:v>
                </c:pt>
                <c:pt idx="742">
                  <c:v>41848</c:v>
                </c:pt>
                <c:pt idx="743">
                  <c:v>41849</c:v>
                </c:pt>
                <c:pt idx="744">
                  <c:v>41850</c:v>
                </c:pt>
                <c:pt idx="745">
                  <c:v>41851</c:v>
                </c:pt>
                <c:pt idx="746">
                  <c:v>41852</c:v>
                </c:pt>
                <c:pt idx="747">
                  <c:v>41855</c:v>
                </c:pt>
                <c:pt idx="748">
                  <c:v>41856</c:v>
                </c:pt>
                <c:pt idx="749">
                  <c:v>41857</c:v>
                </c:pt>
                <c:pt idx="750">
                  <c:v>41858</c:v>
                </c:pt>
                <c:pt idx="751">
                  <c:v>41859</c:v>
                </c:pt>
                <c:pt idx="752">
                  <c:v>41862</c:v>
                </c:pt>
                <c:pt idx="753">
                  <c:v>41863</c:v>
                </c:pt>
                <c:pt idx="754">
                  <c:v>41864</c:v>
                </c:pt>
                <c:pt idx="755">
                  <c:v>41865</c:v>
                </c:pt>
                <c:pt idx="756">
                  <c:v>41866</c:v>
                </c:pt>
                <c:pt idx="757">
                  <c:v>41869</c:v>
                </c:pt>
                <c:pt idx="758">
                  <c:v>41870</c:v>
                </c:pt>
                <c:pt idx="759">
                  <c:v>41871</c:v>
                </c:pt>
                <c:pt idx="760">
                  <c:v>41872</c:v>
                </c:pt>
                <c:pt idx="761">
                  <c:v>41873</c:v>
                </c:pt>
                <c:pt idx="762">
                  <c:v>41876</c:v>
                </c:pt>
                <c:pt idx="763">
                  <c:v>41877</c:v>
                </c:pt>
                <c:pt idx="764">
                  <c:v>41878</c:v>
                </c:pt>
                <c:pt idx="765">
                  <c:v>41879</c:v>
                </c:pt>
                <c:pt idx="766">
                  <c:v>41880</c:v>
                </c:pt>
                <c:pt idx="767">
                  <c:v>41884</c:v>
                </c:pt>
                <c:pt idx="768">
                  <c:v>41885</c:v>
                </c:pt>
                <c:pt idx="769">
                  <c:v>41886</c:v>
                </c:pt>
                <c:pt idx="770">
                  <c:v>41887</c:v>
                </c:pt>
                <c:pt idx="771">
                  <c:v>41890</c:v>
                </c:pt>
                <c:pt idx="772">
                  <c:v>41891</c:v>
                </c:pt>
                <c:pt idx="773">
                  <c:v>41892</c:v>
                </c:pt>
                <c:pt idx="774">
                  <c:v>41893</c:v>
                </c:pt>
                <c:pt idx="775">
                  <c:v>41894</c:v>
                </c:pt>
                <c:pt idx="776">
                  <c:v>41897</c:v>
                </c:pt>
                <c:pt idx="777">
                  <c:v>41898</c:v>
                </c:pt>
                <c:pt idx="778">
                  <c:v>41899</c:v>
                </c:pt>
                <c:pt idx="779">
                  <c:v>41900</c:v>
                </c:pt>
                <c:pt idx="780">
                  <c:v>41901</c:v>
                </c:pt>
                <c:pt idx="781">
                  <c:v>41904</c:v>
                </c:pt>
                <c:pt idx="782">
                  <c:v>41905</c:v>
                </c:pt>
                <c:pt idx="783">
                  <c:v>41906</c:v>
                </c:pt>
                <c:pt idx="784">
                  <c:v>41907</c:v>
                </c:pt>
                <c:pt idx="785">
                  <c:v>41908</c:v>
                </c:pt>
                <c:pt idx="786">
                  <c:v>41911</c:v>
                </c:pt>
                <c:pt idx="787">
                  <c:v>41912</c:v>
                </c:pt>
                <c:pt idx="788">
                  <c:v>41913</c:v>
                </c:pt>
                <c:pt idx="789">
                  <c:v>41914</c:v>
                </c:pt>
                <c:pt idx="790">
                  <c:v>41915</c:v>
                </c:pt>
                <c:pt idx="791">
                  <c:v>41918</c:v>
                </c:pt>
                <c:pt idx="792">
                  <c:v>41919</c:v>
                </c:pt>
                <c:pt idx="793">
                  <c:v>41920</c:v>
                </c:pt>
                <c:pt idx="794">
                  <c:v>41921</c:v>
                </c:pt>
                <c:pt idx="795">
                  <c:v>41922</c:v>
                </c:pt>
                <c:pt idx="796">
                  <c:v>41925</c:v>
                </c:pt>
                <c:pt idx="797">
                  <c:v>41926</c:v>
                </c:pt>
                <c:pt idx="798">
                  <c:v>41927</c:v>
                </c:pt>
                <c:pt idx="799">
                  <c:v>41928</c:v>
                </c:pt>
                <c:pt idx="800">
                  <c:v>41929</c:v>
                </c:pt>
                <c:pt idx="801">
                  <c:v>41932</c:v>
                </c:pt>
                <c:pt idx="802">
                  <c:v>41933</c:v>
                </c:pt>
                <c:pt idx="803">
                  <c:v>41934</c:v>
                </c:pt>
                <c:pt idx="804">
                  <c:v>41935</c:v>
                </c:pt>
                <c:pt idx="805">
                  <c:v>41936</c:v>
                </c:pt>
                <c:pt idx="806">
                  <c:v>41939</c:v>
                </c:pt>
                <c:pt idx="807">
                  <c:v>41940</c:v>
                </c:pt>
                <c:pt idx="808">
                  <c:v>41941</c:v>
                </c:pt>
                <c:pt idx="809">
                  <c:v>41942</c:v>
                </c:pt>
                <c:pt idx="810">
                  <c:v>41943</c:v>
                </c:pt>
                <c:pt idx="811">
                  <c:v>41946</c:v>
                </c:pt>
                <c:pt idx="812">
                  <c:v>41947</c:v>
                </c:pt>
                <c:pt idx="813">
                  <c:v>41948</c:v>
                </c:pt>
                <c:pt idx="814">
                  <c:v>41949</c:v>
                </c:pt>
                <c:pt idx="815">
                  <c:v>41950</c:v>
                </c:pt>
                <c:pt idx="816">
                  <c:v>41953</c:v>
                </c:pt>
                <c:pt idx="817">
                  <c:v>41954</c:v>
                </c:pt>
                <c:pt idx="818">
                  <c:v>41955</c:v>
                </c:pt>
                <c:pt idx="819">
                  <c:v>41956</c:v>
                </c:pt>
                <c:pt idx="820">
                  <c:v>41957</c:v>
                </c:pt>
                <c:pt idx="821">
                  <c:v>41960</c:v>
                </c:pt>
                <c:pt idx="822">
                  <c:v>41961</c:v>
                </c:pt>
                <c:pt idx="823">
                  <c:v>41962</c:v>
                </c:pt>
                <c:pt idx="824">
                  <c:v>41963</c:v>
                </c:pt>
                <c:pt idx="825">
                  <c:v>41964</c:v>
                </c:pt>
                <c:pt idx="826">
                  <c:v>41967</c:v>
                </c:pt>
                <c:pt idx="827">
                  <c:v>41968</c:v>
                </c:pt>
                <c:pt idx="828">
                  <c:v>41969</c:v>
                </c:pt>
                <c:pt idx="829">
                  <c:v>41971</c:v>
                </c:pt>
                <c:pt idx="830">
                  <c:v>41974</c:v>
                </c:pt>
                <c:pt idx="831">
                  <c:v>41975</c:v>
                </c:pt>
                <c:pt idx="832">
                  <c:v>41976</c:v>
                </c:pt>
                <c:pt idx="833">
                  <c:v>41977</c:v>
                </c:pt>
                <c:pt idx="834">
                  <c:v>41978</c:v>
                </c:pt>
                <c:pt idx="835">
                  <c:v>41981</c:v>
                </c:pt>
                <c:pt idx="836">
                  <c:v>41982</c:v>
                </c:pt>
                <c:pt idx="837">
                  <c:v>41983</c:v>
                </c:pt>
                <c:pt idx="838">
                  <c:v>41984</c:v>
                </c:pt>
                <c:pt idx="839">
                  <c:v>41985</c:v>
                </c:pt>
                <c:pt idx="840">
                  <c:v>41988</c:v>
                </c:pt>
                <c:pt idx="841">
                  <c:v>41989</c:v>
                </c:pt>
                <c:pt idx="842">
                  <c:v>41990</c:v>
                </c:pt>
                <c:pt idx="843">
                  <c:v>41991</c:v>
                </c:pt>
                <c:pt idx="844">
                  <c:v>41992</c:v>
                </c:pt>
                <c:pt idx="845">
                  <c:v>41995</c:v>
                </c:pt>
                <c:pt idx="846">
                  <c:v>41996</c:v>
                </c:pt>
                <c:pt idx="847">
                  <c:v>41997</c:v>
                </c:pt>
                <c:pt idx="848">
                  <c:v>41999</c:v>
                </c:pt>
                <c:pt idx="849">
                  <c:v>42002</c:v>
                </c:pt>
                <c:pt idx="850">
                  <c:v>42003</c:v>
                </c:pt>
                <c:pt idx="851">
                  <c:v>42004</c:v>
                </c:pt>
                <c:pt idx="852">
                  <c:v>42006</c:v>
                </c:pt>
                <c:pt idx="853">
                  <c:v>42009</c:v>
                </c:pt>
                <c:pt idx="854">
                  <c:v>42010</c:v>
                </c:pt>
                <c:pt idx="855">
                  <c:v>42011</c:v>
                </c:pt>
                <c:pt idx="856">
                  <c:v>42012</c:v>
                </c:pt>
                <c:pt idx="857">
                  <c:v>42013</c:v>
                </c:pt>
                <c:pt idx="858">
                  <c:v>42016</c:v>
                </c:pt>
                <c:pt idx="859">
                  <c:v>42017</c:v>
                </c:pt>
                <c:pt idx="860">
                  <c:v>42018</c:v>
                </c:pt>
                <c:pt idx="861">
                  <c:v>42019</c:v>
                </c:pt>
                <c:pt idx="862">
                  <c:v>42020</c:v>
                </c:pt>
                <c:pt idx="863">
                  <c:v>42024</c:v>
                </c:pt>
                <c:pt idx="864">
                  <c:v>42025</c:v>
                </c:pt>
                <c:pt idx="865">
                  <c:v>42026</c:v>
                </c:pt>
                <c:pt idx="866">
                  <c:v>42027</c:v>
                </c:pt>
                <c:pt idx="867">
                  <c:v>42030</c:v>
                </c:pt>
                <c:pt idx="868">
                  <c:v>42031</c:v>
                </c:pt>
                <c:pt idx="869">
                  <c:v>42032</c:v>
                </c:pt>
                <c:pt idx="870">
                  <c:v>42033</c:v>
                </c:pt>
                <c:pt idx="871">
                  <c:v>42034</c:v>
                </c:pt>
                <c:pt idx="872">
                  <c:v>42037</c:v>
                </c:pt>
                <c:pt idx="873">
                  <c:v>42038</c:v>
                </c:pt>
                <c:pt idx="874">
                  <c:v>42039</c:v>
                </c:pt>
                <c:pt idx="875">
                  <c:v>42040</c:v>
                </c:pt>
                <c:pt idx="876">
                  <c:v>42041</c:v>
                </c:pt>
                <c:pt idx="877">
                  <c:v>42044</c:v>
                </c:pt>
                <c:pt idx="878">
                  <c:v>42045</c:v>
                </c:pt>
                <c:pt idx="879">
                  <c:v>42046</c:v>
                </c:pt>
                <c:pt idx="880">
                  <c:v>42047</c:v>
                </c:pt>
                <c:pt idx="881">
                  <c:v>42048</c:v>
                </c:pt>
                <c:pt idx="882">
                  <c:v>42052</c:v>
                </c:pt>
                <c:pt idx="883">
                  <c:v>42053</c:v>
                </c:pt>
                <c:pt idx="884">
                  <c:v>42054</c:v>
                </c:pt>
                <c:pt idx="885">
                  <c:v>42055</c:v>
                </c:pt>
                <c:pt idx="886">
                  <c:v>42058</c:v>
                </c:pt>
                <c:pt idx="887">
                  <c:v>42059</c:v>
                </c:pt>
                <c:pt idx="888">
                  <c:v>42060</c:v>
                </c:pt>
                <c:pt idx="889">
                  <c:v>42061</c:v>
                </c:pt>
                <c:pt idx="890">
                  <c:v>42062</c:v>
                </c:pt>
                <c:pt idx="891">
                  <c:v>42065</c:v>
                </c:pt>
                <c:pt idx="892">
                  <c:v>42066</c:v>
                </c:pt>
                <c:pt idx="893">
                  <c:v>42067</c:v>
                </c:pt>
                <c:pt idx="894">
                  <c:v>42068</c:v>
                </c:pt>
                <c:pt idx="895">
                  <c:v>42069</c:v>
                </c:pt>
                <c:pt idx="896">
                  <c:v>42072</c:v>
                </c:pt>
                <c:pt idx="897">
                  <c:v>42073</c:v>
                </c:pt>
                <c:pt idx="898">
                  <c:v>42074</c:v>
                </c:pt>
                <c:pt idx="899">
                  <c:v>42075</c:v>
                </c:pt>
                <c:pt idx="900">
                  <c:v>42076</c:v>
                </c:pt>
                <c:pt idx="901">
                  <c:v>42079</c:v>
                </c:pt>
                <c:pt idx="902">
                  <c:v>42080</c:v>
                </c:pt>
                <c:pt idx="903">
                  <c:v>42081</c:v>
                </c:pt>
                <c:pt idx="904">
                  <c:v>42082</c:v>
                </c:pt>
                <c:pt idx="905">
                  <c:v>42083</c:v>
                </c:pt>
                <c:pt idx="906">
                  <c:v>42086</c:v>
                </c:pt>
                <c:pt idx="907">
                  <c:v>42087</c:v>
                </c:pt>
                <c:pt idx="908">
                  <c:v>42088</c:v>
                </c:pt>
                <c:pt idx="909">
                  <c:v>42089</c:v>
                </c:pt>
                <c:pt idx="910">
                  <c:v>42090</c:v>
                </c:pt>
                <c:pt idx="911">
                  <c:v>42093</c:v>
                </c:pt>
                <c:pt idx="912">
                  <c:v>42094</c:v>
                </c:pt>
                <c:pt idx="913">
                  <c:v>42095</c:v>
                </c:pt>
                <c:pt idx="914">
                  <c:v>42096</c:v>
                </c:pt>
                <c:pt idx="915">
                  <c:v>42100</c:v>
                </c:pt>
                <c:pt idx="916">
                  <c:v>42101</c:v>
                </c:pt>
                <c:pt idx="917">
                  <c:v>42102</c:v>
                </c:pt>
                <c:pt idx="918">
                  <c:v>42103</c:v>
                </c:pt>
                <c:pt idx="919">
                  <c:v>42104</c:v>
                </c:pt>
                <c:pt idx="920">
                  <c:v>42107</c:v>
                </c:pt>
                <c:pt idx="921">
                  <c:v>42108</c:v>
                </c:pt>
                <c:pt idx="922">
                  <c:v>42109</c:v>
                </c:pt>
                <c:pt idx="923">
                  <c:v>42110</c:v>
                </c:pt>
                <c:pt idx="924">
                  <c:v>42111</c:v>
                </c:pt>
                <c:pt idx="925">
                  <c:v>42114</c:v>
                </c:pt>
                <c:pt idx="926">
                  <c:v>42115</c:v>
                </c:pt>
                <c:pt idx="927">
                  <c:v>42116</c:v>
                </c:pt>
                <c:pt idx="928">
                  <c:v>42117</c:v>
                </c:pt>
                <c:pt idx="929">
                  <c:v>42118</c:v>
                </c:pt>
                <c:pt idx="930">
                  <c:v>42121</c:v>
                </c:pt>
                <c:pt idx="931">
                  <c:v>42122</c:v>
                </c:pt>
                <c:pt idx="932">
                  <c:v>42123</c:v>
                </c:pt>
                <c:pt idx="933">
                  <c:v>42124</c:v>
                </c:pt>
                <c:pt idx="934">
                  <c:v>42125</c:v>
                </c:pt>
                <c:pt idx="935">
                  <c:v>42128</c:v>
                </c:pt>
                <c:pt idx="936">
                  <c:v>42129</c:v>
                </c:pt>
                <c:pt idx="937">
                  <c:v>42130</c:v>
                </c:pt>
                <c:pt idx="938">
                  <c:v>42131</c:v>
                </c:pt>
                <c:pt idx="939">
                  <c:v>42132</c:v>
                </c:pt>
                <c:pt idx="940">
                  <c:v>42135</c:v>
                </c:pt>
                <c:pt idx="941">
                  <c:v>42136</c:v>
                </c:pt>
                <c:pt idx="942">
                  <c:v>42137</c:v>
                </c:pt>
                <c:pt idx="943">
                  <c:v>42138</c:v>
                </c:pt>
                <c:pt idx="944">
                  <c:v>42139</c:v>
                </c:pt>
                <c:pt idx="945">
                  <c:v>42142</c:v>
                </c:pt>
                <c:pt idx="946">
                  <c:v>42143</c:v>
                </c:pt>
                <c:pt idx="947">
                  <c:v>42144</c:v>
                </c:pt>
                <c:pt idx="948">
                  <c:v>42145</c:v>
                </c:pt>
                <c:pt idx="949">
                  <c:v>42146</c:v>
                </c:pt>
                <c:pt idx="950">
                  <c:v>42150</c:v>
                </c:pt>
                <c:pt idx="951">
                  <c:v>42151</c:v>
                </c:pt>
                <c:pt idx="952">
                  <c:v>42152</c:v>
                </c:pt>
                <c:pt idx="953">
                  <c:v>42153</c:v>
                </c:pt>
                <c:pt idx="954">
                  <c:v>42156</c:v>
                </c:pt>
                <c:pt idx="955">
                  <c:v>42157</c:v>
                </c:pt>
                <c:pt idx="956">
                  <c:v>42158</c:v>
                </c:pt>
                <c:pt idx="957">
                  <c:v>42159</c:v>
                </c:pt>
                <c:pt idx="958">
                  <c:v>42160</c:v>
                </c:pt>
                <c:pt idx="959">
                  <c:v>42163</c:v>
                </c:pt>
                <c:pt idx="960">
                  <c:v>42164</c:v>
                </c:pt>
                <c:pt idx="961">
                  <c:v>42165</c:v>
                </c:pt>
                <c:pt idx="962">
                  <c:v>42166</c:v>
                </c:pt>
                <c:pt idx="963">
                  <c:v>42167</c:v>
                </c:pt>
                <c:pt idx="964">
                  <c:v>42170</c:v>
                </c:pt>
                <c:pt idx="965">
                  <c:v>42171</c:v>
                </c:pt>
                <c:pt idx="966">
                  <c:v>42172</c:v>
                </c:pt>
                <c:pt idx="967">
                  <c:v>42173</c:v>
                </c:pt>
                <c:pt idx="968">
                  <c:v>42174</c:v>
                </c:pt>
                <c:pt idx="969">
                  <c:v>42177</c:v>
                </c:pt>
                <c:pt idx="970">
                  <c:v>42178</c:v>
                </c:pt>
                <c:pt idx="971">
                  <c:v>42179</c:v>
                </c:pt>
                <c:pt idx="972">
                  <c:v>42180</c:v>
                </c:pt>
                <c:pt idx="973">
                  <c:v>42181</c:v>
                </c:pt>
                <c:pt idx="974">
                  <c:v>42184</c:v>
                </c:pt>
                <c:pt idx="975">
                  <c:v>42185</c:v>
                </c:pt>
                <c:pt idx="976">
                  <c:v>42186</c:v>
                </c:pt>
                <c:pt idx="977">
                  <c:v>42187</c:v>
                </c:pt>
                <c:pt idx="978">
                  <c:v>42191</c:v>
                </c:pt>
                <c:pt idx="979">
                  <c:v>42192</c:v>
                </c:pt>
                <c:pt idx="980">
                  <c:v>42193</c:v>
                </c:pt>
                <c:pt idx="981">
                  <c:v>42194</c:v>
                </c:pt>
                <c:pt idx="982">
                  <c:v>42195</c:v>
                </c:pt>
                <c:pt idx="983">
                  <c:v>42198</c:v>
                </c:pt>
                <c:pt idx="984">
                  <c:v>42199</c:v>
                </c:pt>
                <c:pt idx="985">
                  <c:v>42200</c:v>
                </c:pt>
                <c:pt idx="986">
                  <c:v>42201</c:v>
                </c:pt>
                <c:pt idx="987">
                  <c:v>42202</c:v>
                </c:pt>
                <c:pt idx="988">
                  <c:v>42205</c:v>
                </c:pt>
                <c:pt idx="989">
                  <c:v>42206</c:v>
                </c:pt>
                <c:pt idx="990">
                  <c:v>42207</c:v>
                </c:pt>
                <c:pt idx="991">
                  <c:v>42208</c:v>
                </c:pt>
                <c:pt idx="992">
                  <c:v>42209</c:v>
                </c:pt>
                <c:pt idx="993">
                  <c:v>42212</c:v>
                </c:pt>
                <c:pt idx="994">
                  <c:v>42213</c:v>
                </c:pt>
                <c:pt idx="995">
                  <c:v>42214</c:v>
                </c:pt>
                <c:pt idx="996">
                  <c:v>42215</c:v>
                </c:pt>
                <c:pt idx="997">
                  <c:v>42216</c:v>
                </c:pt>
                <c:pt idx="998">
                  <c:v>42219</c:v>
                </c:pt>
                <c:pt idx="999">
                  <c:v>42220</c:v>
                </c:pt>
                <c:pt idx="1000">
                  <c:v>42221</c:v>
                </c:pt>
                <c:pt idx="1001">
                  <c:v>42222</c:v>
                </c:pt>
                <c:pt idx="1002">
                  <c:v>42223</c:v>
                </c:pt>
                <c:pt idx="1003">
                  <c:v>42226</c:v>
                </c:pt>
                <c:pt idx="1004">
                  <c:v>42227</c:v>
                </c:pt>
                <c:pt idx="1005">
                  <c:v>42228</c:v>
                </c:pt>
                <c:pt idx="1006">
                  <c:v>42229</c:v>
                </c:pt>
                <c:pt idx="1007">
                  <c:v>42230</c:v>
                </c:pt>
                <c:pt idx="1008">
                  <c:v>42233</c:v>
                </c:pt>
                <c:pt idx="1009">
                  <c:v>42234</c:v>
                </c:pt>
                <c:pt idx="1010">
                  <c:v>42235</c:v>
                </c:pt>
                <c:pt idx="1011">
                  <c:v>42236</c:v>
                </c:pt>
                <c:pt idx="1012">
                  <c:v>42237</c:v>
                </c:pt>
                <c:pt idx="1013">
                  <c:v>42240</c:v>
                </c:pt>
                <c:pt idx="1014">
                  <c:v>42241</c:v>
                </c:pt>
                <c:pt idx="1015">
                  <c:v>42242</c:v>
                </c:pt>
                <c:pt idx="1016">
                  <c:v>42243</c:v>
                </c:pt>
                <c:pt idx="1017">
                  <c:v>42244</c:v>
                </c:pt>
                <c:pt idx="1018">
                  <c:v>42247</c:v>
                </c:pt>
                <c:pt idx="1019">
                  <c:v>42248</c:v>
                </c:pt>
                <c:pt idx="1020">
                  <c:v>42249</c:v>
                </c:pt>
                <c:pt idx="1021">
                  <c:v>42250</c:v>
                </c:pt>
                <c:pt idx="1022">
                  <c:v>42251</c:v>
                </c:pt>
                <c:pt idx="1023">
                  <c:v>42255</c:v>
                </c:pt>
                <c:pt idx="1024">
                  <c:v>42256</c:v>
                </c:pt>
                <c:pt idx="1025">
                  <c:v>42257</c:v>
                </c:pt>
                <c:pt idx="1026">
                  <c:v>42258</c:v>
                </c:pt>
                <c:pt idx="1027">
                  <c:v>42261</c:v>
                </c:pt>
                <c:pt idx="1028">
                  <c:v>42262</c:v>
                </c:pt>
                <c:pt idx="1029">
                  <c:v>42263</c:v>
                </c:pt>
                <c:pt idx="1030">
                  <c:v>42264</c:v>
                </c:pt>
                <c:pt idx="1031">
                  <c:v>42265</c:v>
                </c:pt>
                <c:pt idx="1032">
                  <c:v>42268</c:v>
                </c:pt>
                <c:pt idx="1033">
                  <c:v>42269</c:v>
                </c:pt>
                <c:pt idx="1034">
                  <c:v>42270</c:v>
                </c:pt>
                <c:pt idx="1035">
                  <c:v>42271</c:v>
                </c:pt>
                <c:pt idx="1036">
                  <c:v>42272</c:v>
                </c:pt>
                <c:pt idx="1037">
                  <c:v>42275</c:v>
                </c:pt>
                <c:pt idx="1038">
                  <c:v>42276</c:v>
                </c:pt>
                <c:pt idx="1039">
                  <c:v>42277</c:v>
                </c:pt>
                <c:pt idx="1040">
                  <c:v>42278</c:v>
                </c:pt>
                <c:pt idx="1041">
                  <c:v>42279</c:v>
                </c:pt>
                <c:pt idx="1042">
                  <c:v>42282</c:v>
                </c:pt>
                <c:pt idx="1043">
                  <c:v>42283</c:v>
                </c:pt>
                <c:pt idx="1044">
                  <c:v>42284</c:v>
                </c:pt>
                <c:pt idx="1045">
                  <c:v>42285</c:v>
                </c:pt>
                <c:pt idx="1046">
                  <c:v>42286</c:v>
                </c:pt>
                <c:pt idx="1047">
                  <c:v>42289</c:v>
                </c:pt>
                <c:pt idx="1048">
                  <c:v>42290</c:v>
                </c:pt>
                <c:pt idx="1049">
                  <c:v>42291</c:v>
                </c:pt>
                <c:pt idx="1050">
                  <c:v>42292</c:v>
                </c:pt>
                <c:pt idx="1051">
                  <c:v>42293</c:v>
                </c:pt>
                <c:pt idx="1052">
                  <c:v>42296</c:v>
                </c:pt>
                <c:pt idx="1053">
                  <c:v>42297</c:v>
                </c:pt>
                <c:pt idx="1054">
                  <c:v>42298</c:v>
                </c:pt>
                <c:pt idx="1055">
                  <c:v>42299</c:v>
                </c:pt>
                <c:pt idx="1056">
                  <c:v>42300</c:v>
                </c:pt>
                <c:pt idx="1057">
                  <c:v>42303</c:v>
                </c:pt>
                <c:pt idx="1058">
                  <c:v>42304</c:v>
                </c:pt>
                <c:pt idx="1059">
                  <c:v>42305</c:v>
                </c:pt>
                <c:pt idx="1060">
                  <c:v>42306</c:v>
                </c:pt>
                <c:pt idx="1061">
                  <c:v>42307</c:v>
                </c:pt>
                <c:pt idx="1062">
                  <c:v>42310</c:v>
                </c:pt>
                <c:pt idx="1063">
                  <c:v>42311</c:v>
                </c:pt>
                <c:pt idx="1064">
                  <c:v>42312</c:v>
                </c:pt>
                <c:pt idx="1065">
                  <c:v>42313</c:v>
                </c:pt>
                <c:pt idx="1066">
                  <c:v>42314</c:v>
                </c:pt>
                <c:pt idx="1067">
                  <c:v>42317</c:v>
                </c:pt>
                <c:pt idx="1068">
                  <c:v>42318</c:v>
                </c:pt>
                <c:pt idx="1069">
                  <c:v>42319</c:v>
                </c:pt>
                <c:pt idx="1070">
                  <c:v>42320</c:v>
                </c:pt>
                <c:pt idx="1071">
                  <c:v>42321</c:v>
                </c:pt>
                <c:pt idx="1072">
                  <c:v>42324</c:v>
                </c:pt>
                <c:pt idx="1073">
                  <c:v>42325</c:v>
                </c:pt>
                <c:pt idx="1074">
                  <c:v>42326</c:v>
                </c:pt>
                <c:pt idx="1075">
                  <c:v>42327</c:v>
                </c:pt>
                <c:pt idx="1076">
                  <c:v>42328</c:v>
                </c:pt>
                <c:pt idx="1077">
                  <c:v>42331</c:v>
                </c:pt>
                <c:pt idx="1078">
                  <c:v>42332</c:v>
                </c:pt>
                <c:pt idx="1079">
                  <c:v>42333</c:v>
                </c:pt>
                <c:pt idx="1080">
                  <c:v>42335</c:v>
                </c:pt>
                <c:pt idx="1081">
                  <c:v>42338</c:v>
                </c:pt>
                <c:pt idx="1082">
                  <c:v>42339</c:v>
                </c:pt>
                <c:pt idx="1083">
                  <c:v>42340</c:v>
                </c:pt>
                <c:pt idx="1084">
                  <c:v>42341</c:v>
                </c:pt>
                <c:pt idx="1085">
                  <c:v>42342</c:v>
                </c:pt>
                <c:pt idx="1086">
                  <c:v>42345</c:v>
                </c:pt>
                <c:pt idx="1087">
                  <c:v>42346</c:v>
                </c:pt>
                <c:pt idx="1088">
                  <c:v>42347</c:v>
                </c:pt>
                <c:pt idx="1089">
                  <c:v>42348</c:v>
                </c:pt>
                <c:pt idx="1090">
                  <c:v>42349</c:v>
                </c:pt>
                <c:pt idx="1091">
                  <c:v>42352</c:v>
                </c:pt>
                <c:pt idx="1092">
                  <c:v>42353</c:v>
                </c:pt>
                <c:pt idx="1093">
                  <c:v>42354</c:v>
                </c:pt>
                <c:pt idx="1094">
                  <c:v>42355</c:v>
                </c:pt>
                <c:pt idx="1095">
                  <c:v>42356</c:v>
                </c:pt>
                <c:pt idx="1096">
                  <c:v>42359</c:v>
                </c:pt>
                <c:pt idx="1097">
                  <c:v>42360</c:v>
                </c:pt>
                <c:pt idx="1098">
                  <c:v>42361</c:v>
                </c:pt>
                <c:pt idx="1099">
                  <c:v>42362</c:v>
                </c:pt>
                <c:pt idx="1100">
                  <c:v>42366</c:v>
                </c:pt>
                <c:pt idx="1101">
                  <c:v>42367</c:v>
                </c:pt>
                <c:pt idx="1102">
                  <c:v>42368</c:v>
                </c:pt>
                <c:pt idx="1103">
                  <c:v>42369</c:v>
                </c:pt>
                <c:pt idx="1104">
                  <c:v>42373</c:v>
                </c:pt>
                <c:pt idx="1105">
                  <c:v>42374</c:v>
                </c:pt>
                <c:pt idx="1106">
                  <c:v>42375</c:v>
                </c:pt>
                <c:pt idx="1107">
                  <c:v>42376</c:v>
                </c:pt>
                <c:pt idx="1108">
                  <c:v>42377</c:v>
                </c:pt>
                <c:pt idx="1109">
                  <c:v>42380</c:v>
                </c:pt>
                <c:pt idx="1110">
                  <c:v>42381</c:v>
                </c:pt>
                <c:pt idx="1111">
                  <c:v>42382</c:v>
                </c:pt>
                <c:pt idx="1112">
                  <c:v>42383</c:v>
                </c:pt>
                <c:pt idx="1113">
                  <c:v>42384</c:v>
                </c:pt>
                <c:pt idx="1114">
                  <c:v>42388</c:v>
                </c:pt>
                <c:pt idx="1115">
                  <c:v>42389</c:v>
                </c:pt>
                <c:pt idx="1116">
                  <c:v>42390</c:v>
                </c:pt>
                <c:pt idx="1117">
                  <c:v>42391</c:v>
                </c:pt>
                <c:pt idx="1118">
                  <c:v>42394</c:v>
                </c:pt>
                <c:pt idx="1119">
                  <c:v>42395</c:v>
                </c:pt>
                <c:pt idx="1120">
                  <c:v>42396</c:v>
                </c:pt>
                <c:pt idx="1121">
                  <c:v>42397</c:v>
                </c:pt>
                <c:pt idx="1122">
                  <c:v>42398</c:v>
                </c:pt>
                <c:pt idx="1123">
                  <c:v>42401</c:v>
                </c:pt>
                <c:pt idx="1124">
                  <c:v>42402</c:v>
                </c:pt>
                <c:pt idx="1125">
                  <c:v>42403</c:v>
                </c:pt>
                <c:pt idx="1126">
                  <c:v>42404</c:v>
                </c:pt>
                <c:pt idx="1127">
                  <c:v>42405</c:v>
                </c:pt>
                <c:pt idx="1128">
                  <c:v>42408</c:v>
                </c:pt>
                <c:pt idx="1129">
                  <c:v>42409</c:v>
                </c:pt>
                <c:pt idx="1130">
                  <c:v>42410</c:v>
                </c:pt>
                <c:pt idx="1131">
                  <c:v>42411</c:v>
                </c:pt>
                <c:pt idx="1132">
                  <c:v>42412</c:v>
                </c:pt>
                <c:pt idx="1133">
                  <c:v>42416</c:v>
                </c:pt>
                <c:pt idx="1134">
                  <c:v>42417</c:v>
                </c:pt>
                <c:pt idx="1135">
                  <c:v>42418</c:v>
                </c:pt>
                <c:pt idx="1136">
                  <c:v>42419</c:v>
                </c:pt>
                <c:pt idx="1137">
                  <c:v>42422</c:v>
                </c:pt>
                <c:pt idx="1138">
                  <c:v>42423</c:v>
                </c:pt>
                <c:pt idx="1139">
                  <c:v>42424</c:v>
                </c:pt>
                <c:pt idx="1140">
                  <c:v>42425</c:v>
                </c:pt>
                <c:pt idx="1141">
                  <c:v>42426</c:v>
                </c:pt>
                <c:pt idx="1142">
                  <c:v>42429</c:v>
                </c:pt>
                <c:pt idx="1143">
                  <c:v>42430</c:v>
                </c:pt>
                <c:pt idx="1144">
                  <c:v>42431</c:v>
                </c:pt>
                <c:pt idx="1145">
                  <c:v>42432</c:v>
                </c:pt>
                <c:pt idx="1146">
                  <c:v>42433</c:v>
                </c:pt>
                <c:pt idx="1147">
                  <c:v>42436</c:v>
                </c:pt>
                <c:pt idx="1148">
                  <c:v>42437</c:v>
                </c:pt>
                <c:pt idx="1149">
                  <c:v>42438</c:v>
                </c:pt>
                <c:pt idx="1150">
                  <c:v>42439</c:v>
                </c:pt>
                <c:pt idx="1151">
                  <c:v>42440</c:v>
                </c:pt>
                <c:pt idx="1152">
                  <c:v>42443</c:v>
                </c:pt>
                <c:pt idx="1153">
                  <c:v>42444</c:v>
                </c:pt>
                <c:pt idx="1154">
                  <c:v>42445</c:v>
                </c:pt>
                <c:pt idx="1155">
                  <c:v>42446</c:v>
                </c:pt>
                <c:pt idx="1156">
                  <c:v>42447</c:v>
                </c:pt>
                <c:pt idx="1157">
                  <c:v>42450</c:v>
                </c:pt>
                <c:pt idx="1158">
                  <c:v>42451</c:v>
                </c:pt>
                <c:pt idx="1159">
                  <c:v>42452</c:v>
                </c:pt>
                <c:pt idx="1160">
                  <c:v>42453</c:v>
                </c:pt>
                <c:pt idx="1161">
                  <c:v>42457</c:v>
                </c:pt>
                <c:pt idx="1162">
                  <c:v>42458</c:v>
                </c:pt>
                <c:pt idx="1163">
                  <c:v>42459</c:v>
                </c:pt>
                <c:pt idx="1164">
                  <c:v>42460</c:v>
                </c:pt>
                <c:pt idx="1165">
                  <c:v>42461</c:v>
                </c:pt>
                <c:pt idx="1166">
                  <c:v>42464</c:v>
                </c:pt>
                <c:pt idx="1167">
                  <c:v>42465</c:v>
                </c:pt>
                <c:pt idx="1168">
                  <c:v>42466</c:v>
                </c:pt>
                <c:pt idx="1169">
                  <c:v>42467</c:v>
                </c:pt>
                <c:pt idx="1170">
                  <c:v>42468</c:v>
                </c:pt>
                <c:pt idx="1171">
                  <c:v>42471</c:v>
                </c:pt>
                <c:pt idx="1172">
                  <c:v>42472</c:v>
                </c:pt>
                <c:pt idx="1173">
                  <c:v>42473</c:v>
                </c:pt>
                <c:pt idx="1174">
                  <c:v>42474</c:v>
                </c:pt>
                <c:pt idx="1175">
                  <c:v>42475</c:v>
                </c:pt>
                <c:pt idx="1176">
                  <c:v>42478</c:v>
                </c:pt>
                <c:pt idx="1177">
                  <c:v>42479</c:v>
                </c:pt>
                <c:pt idx="1178">
                  <c:v>42480</c:v>
                </c:pt>
                <c:pt idx="1179">
                  <c:v>42481</c:v>
                </c:pt>
                <c:pt idx="1180">
                  <c:v>42482</c:v>
                </c:pt>
                <c:pt idx="1181">
                  <c:v>42485</c:v>
                </c:pt>
                <c:pt idx="1182">
                  <c:v>42486</c:v>
                </c:pt>
                <c:pt idx="1183">
                  <c:v>42487</c:v>
                </c:pt>
                <c:pt idx="1184">
                  <c:v>42488</c:v>
                </c:pt>
                <c:pt idx="1185">
                  <c:v>42489</c:v>
                </c:pt>
                <c:pt idx="1186">
                  <c:v>42492</c:v>
                </c:pt>
                <c:pt idx="1187">
                  <c:v>42493</c:v>
                </c:pt>
                <c:pt idx="1188">
                  <c:v>42494</c:v>
                </c:pt>
                <c:pt idx="1189">
                  <c:v>42495</c:v>
                </c:pt>
                <c:pt idx="1190">
                  <c:v>42496</c:v>
                </c:pt>
                <c:pt idx="1191">
                  <c:v>42499</c:v>
                </c:pt>
                <c:pt idx="1192">
                  <c:v>42500</c:v>
                </c:pt>
                <c:pt idx="1193">
                  <c:v>42501</c:v>
                </c:pt>
                <c:pt idx="1194">
                  <c:v>42502</c:v>
                </c:pt>
                <c:pt idx="1195">
                  <c:v>42503</c:v>
                </c:pt>
                <c:pt idx="1196">
                  <c:v>42506</c:v>
                </c:pt>
                <c:pt idx="1197">
                  <c:v>42507</c:v>
                </c:pt>
                <c:pt idx="1198">
                  <c:v>42508</c:v>
                </c:pt>
                <c:pt idx="1199">
                  <c:v>42509</c:v>
                </c:pt>
                <c:pt idx="1200">
                  <c:v>42510</c:v>
                </c:pt>
                <c:pt idx="1201">
                  <c:v>42513</c:v>
                </c:pt>
                <c:pt idx="1202">
                  <c:v>42514</c:v>
                </c:pt>
                <c:pt idx="1203">
                  <c:v>42515</c:v>
                </c:pt>
                <c:pt idx="1204">
                  <c:v>42516</c:v>
                </c:pt>
                <c:pt idx="1205">
                  <c:v>42517</c:v>
                </c:pt>
                <c:pt idx="1206">
                  <c:v>42521</c:v>
                </c:pt>
                <c:pt idx="1207">
                  <c:v>42522</c:v>
                </c:pt>
                <c:pt idx="1208">
                  <c:v>42523</c:v>
                </c:pt>
                <c:pt idx="1209">
                  <c:v>42524</c:v>
                </c:pt>
                <c:pt idx="1210">
                  <c:v>42527</c:v>
                </c:pt>
                <c:pt idx="1211">
                  <c:v>42528</c:v>
                </c:pt>
                <c:pt idx="1212">
                  <c:v>42529</c:v>
                </c:pt>
                <c:pt idx="1213">
                  <c:v>42530</c:v>
                </c:pt>
                <c:pt idx="1214">
                  <c:v>42531</c:v>
                </c:pt>
                <c:pt idx="1215">
                  <c:v>42534</c:v>
                </c:pt>
                <c:pt idx="1216">
                  <c:v>42535</c:v>
                </c:pt>
                <c:pt idx="1217">
                  <c:v>42536</c:v>
                </c:pt>
                <c:pt idx="1218">
                  <c:v>42537</c:v>
                </c:pt>
                <c:pt idx="1219">
                  <c:v>42538</c:v>
                </c:pt>
                <c:pt idx="1220">
                  <c:v>42541</c:v>
                </c:pt>
                <c:pt idx="1221">
                  <c:v>42542</c:v>
                </c:pt>
                <c:pt idx="1222">
                  <c:v>42543</c:v>
                </c:pt>
                <c:pt idx="1223">
                  <c:v>42544</c:v>
                </c:pt>
                <c:pt idx="1224">
                  <c:v>42545</c:v>
                </c:pt>
                <c:pt idx="1225">
                  <c:v>42548</c:v>
                </c:pt>
                <c:pt idx="1226">
                  <c:v>42549</c:v>
                </c:pt>
                <c:pt idx="1227">
                  <c:v>42550</c:v>
                </c:pt>
                <c:pt idx="1228">
                  <c:v>42551</c:v>
                </c:pt>
                <c:pt idx="1229">
                  <c:v>42552</c:v>
                </c:pt>
                <c:pt idx="1230">
                  <c:v>42556</c:v>
                </c:pt>
                <c:pt idx="1231">
                  <c:v>42557</c:v>
                </c:pt>
                <c:pt idx="1232">
                  <c:v>42558</c:v>
                </c:pt>
                <c:pt idx="1233">
                  <c:v>42559</c:v>
                </c:pt>
                <c:pt idx="1234">
                  <c:v>42562</c:v>
                </c:pt>
                <c:pt idx="1235">
                  <c:v>42563</c:v>
                </c:pt>
                <c:pt idx="1236">
                  <c:v>42564</c:v>
                </c:pt>
                <c:pt idx="1237">
                  <c:v>42565</c:v>
                </c:pt>
                <c:pt idx="1238">
                  <c:v>42566</c:v>
                </c:pt>
                <c:pt idx="1239">
                  <c:v>42569</c:v>
                </c:pt>
                <c:pt idx="1240">
                  <c:v>42570</c:v>
                </c:pt>
                <c:pt idx="1241">
                  <c:v>42571</c:v>
                </c:pt>
                <c:pt idx="1242">
                  <c:v>42572</c:v>
                </c:pt>
                <c:pt idx="1243">
                  <c:v>42573</c:v>
                </c:pt>
                <c:pt idx="1244">
                  <c:v>42576</c:v>
                </c:pt>
                <c:pt idx="1245">
                  <c:v>42577</c:v>
                </c:pt>
              </c:numCache>
            </c:numRef>
          </c:cat>
          <c:val>
            <c:numRef>
              <c:f>Beta_Coefficient_Model_by_VRS!$O$3:$O$1248</c:f>
              <c:numCache>
                <c:formatCode>#,##0.00</c:formatCode>
                <c:ptCount val="1246"/>
                <c:pt idx="0">
                  <c:v>100</c:v>
                </c:pt>
                <c:pt idx="1">
                  <c:v>102.17846215375739</c:v>
                </c:pt>
                <c:pt idx="2">
                  <c:v>101.18339259946882</c:v>
                </c:pt>
                <c:pt idx="3">
                  <c:v>101.27925240244325</c:v>
                </c:pt>
                <c:pt idx="4">
                  <c:v>96.762834291355517</c:v>
                </c:pt>
                <c:pt idx="5">
                  <c:v>95.310522710766932</c:v>
                </c:pt>
                <c:pt idx="6">
                  <c:v>95.335116749287948</c:v>
                </c:pt>
                <c:pt idx="7">
                  <c:v>98.60366961799059</c:v>
                </c:pt>
                <c:pt idx="8">
                  <c:v>99.89734707548844</c:v>
                </c:pt>
                <c:pt idx="9">
                  <c:v>98.342392919807963</c:v>
                </c:pt>
                <c:pt idx="10">
                  <c:v>99.829488221223258</c:v>
                </c:pt>
                <c:pt idx="11">
                  <c:v>102.65266628506096</c:v>
                </c:pt>
                <c:pt idx="12">
                  <c:v>102.89359466689112</c:v>
                </c:pt>
                <c:pt idx="13">
                  <c:v>103.40003511965281</c:v>
                </c:pt>
                <c:pt idx="14">
                  <c:v>102.17252854303986</c:v>
                </c:pt>
                <c:pt idx="15">
                  <c:v>99.589409000793069</c:v>
                </c:pt>
                <c:pt idx="16">
                  <c:v>98.848833287738358</c:v>
                </c:pt>
                <c:pt idx="17">
                  <c:v>101.68050279591311</c:v>
                </c:pt>
                <c:pt idx="18">
                  <c:v>100.60145100950484</c:v>
                </c:pt>
                <c:pt idx="19">
                  <c:v>97.914839730766161</c:v>
                </c:pt>
                <c:pt idx="20">
                  <c:v>98.596886845873115</c:v>
                </c:pt>
                <c:pt idx="21">
                  <c:v>99.496096597187261</c:v>
                </c:pt>
                <c:pt idx="22">
                  <c:v>100.8372845925978</c:v>
                </c:pt>
                <c:pt idx="23">
                  <c:v>102.57038237574116</c:v>
                </c:pt>
                <c:pt idx="24">
                  <c:v>103.15572052647373</c:v>
                </c:pt>
                <c:pt idx="25">
                  <c:v>102.14452759433061</c:v>
                </c:pt>
                <c:pt idx="26">
                  <c:v>101.97486497695385</c:v>
                </c:pt>
                <c:pt idx="27">
                  <c:v>98.977778573570859</c:v>
                </c:pt>
                <c:pt idx="28">
                  <c:v>95.82205804709713</c:v>
                </c:pt>
                <c:pt idx="29">
                  <c:v>96.404848713629789</c:v>
                </c:pt>
                <c:pt idx="30">
                  <c:v>98.654566282420916</c:v>
                </c:pt>
                <c:pt idx="31">
                  <c:v>99.709024030308186</c:v>
                </c:pt>
                <c:pt idx="32">
                  <c:v>97.645931183897375</c:v>
                </c:pt>
                <c:pt idx="33">
                  <c:v>98.438252637951081</c:v>
                </c:pt>
                <c:pt idx="34">
                  <c:v>95.979843008787896</c:v>
                </c:pt>
                <c:pt idx="35">
                  <c:v>93.249117752905107</c:v>
                </c:pt>
                <c:pt idx="36">
                  <c:v>95.346145243573972</c:v>
                </c:pt>
                <c:pt idx="37">
                  <c:v>97.049564538878784</c:v>
                </c:pt>
                <c:pt idx="38">
                  <c:v>98.825927222597613</c:v>
                </c:pt>
                <c:pt idx="39">
                  <c:v>98.019180628658006</c:v>
                </c:pt>
                <c:pt idx="40">
                  <c:v>101.36408371113161</c:v>
                </c:pt>
                <c:pt idx="41">
                  <c:v>101.41922609773049</c:v>
                </c:pt>
                <c:pt idx="42">
                  <c:v>102.4125974140504</c:v>
                </c:pt>
                <c:pt idx="43">
                  <c:v>102.10805590012362</c:v>
                </c:pt>
                <c:pt idx="44">
                  <c:v>103.88272026104251</c:v>
                </c:pt>
                <c:pt idx="45">
                  <c:v>101.87052407906201</c:v>
                </c:pt>
                <c:pt idx="46">
                  <c:v>103.95058946472733</c:v>
                </c:pt>
                <c:pt idx="47">
                  <c:v>102.6357041800574</c:v>
                </c:pt>
                <c:pt idx="48">
                  <c:v>103.10312553924348</c:v>
                </c:pt>
                <c:pt idx="49">
                  <c:v>105.04236798339028</c:v>
                </c:pt>
                <c:pt idx="50">
                  <c:v>106.3945740388359</c:v>
                </c:pt>
                <c:pt idx="51">
                  <c:v>104.26192410019128</c:v>
                </c:pt>
                <c:pt idx="52">
                  <c:v>105.36048539097172</c:v>
                </c:pt>
                <c:pt idx="53">
                  <c:v>108.97344794374546</c:v>
                </c:pt>
                <c:pt idx="54">
                  <c:v>109.01586359808965</c:v>
                </c:pt>
                <c:pt idx="55">
                  <c:v>106.31908333588456</c:v>
                </c:pt>
                <c:pt idx="56">
                  <c:v>103.34828920899122</c:v>
                </c:pt>
                <c:pt idx="57">
                  <c:v>105.01267906130076</c:v>
                </c:pt>
                <c:pt idx="58">
                  <c:v>106.98500698830567</c:v>
                </c:pt>
                <c:pt idx="59">
                  <c:v>106.31313929091608</c:v>
                </c:pt>
                <c:pt idx="60">
                  <c:v>106.98245958893706</c:v>
                </c:pt>
                <c:pt idx="61">
                  <c:v>108.23796711425926</c:v>
                </c:pt>
                <c:pt idx="62">
                  <c:v>104.26615947294016</c:v>
                </c:pt>
                <c:pt idx="63">
                  <c:v>105.16536922425432</c:v>
                </c:pt>
                <c:pt idx="64">
                  <c:v>107.21404744986147</c:v>
                </c:pt>
                <c:pt idx="65">
                  <c:v>106.19013805005207</c:v>
                </c:pt>
                <c:pt idx="66">
                  <c:v>106.70167338638225</c:v>
                </c:pt>
                <c:pt idx="67">
                  <c:v>104.92869691401235</c:v>
                </c:pt>
                <c:pt idx="68">
                  <c:v>103.1658998593598</c:v>
                </c:pt>
                <c:pt idx="69">
                  <c:v>103.12518244298423</c:v>
                </c:pt>
                <c:pt idx="70">
                  <c:v>101.20205294244103</c:v>
                </c:pt>
                <c:pt idx="71">
                  <c:v>100.78299128256761</c:v>
                </c:pt>
                <c:pt idx="72">
                  <c:v>98.556169429497558</c:v>
                </c:pt>
                <c:pt idx="73">
                  <c:v>98.291496170546338</c:v>
                </c:pt>
                <c:pt idx="74">
                  <c:v>101.1655813330653</c:v>
                </c:pt>
                <c:pt idx="75">
                  <c:v>101.38952682622131</c:v>
                </c:pt>
                <c:pt idx="76">
                  <c:v>105.78124537364506</c:v>
                </c:pt>
                <c:pt idx="77">
                  <c:v>105.57934643481018</c:v>
                </c:pt>
                <c:pt idx="78">
                  <c:v>105.55390323488918</c:v>
                </c:pt>
                <c:pt idx="79">
                  <c:v>106.63973779341495</c:v>
                </c:pt>
                <c:pt idx="80">
                  <c:v>106.75765458496143</c:v>
                </c:pt>
                <c:pt idx="81">
                  <c:v>106.97312941745096</c:v>
                </c:pt>
                <c:pt idx="82">
                  <c:v>104.71152384355418</c:v>
                </c:pt>
                <c:pt idx="83">
                  <c:v>106.47940534752429</c:v>
                </c:pt>
                <c:pt idx="84">
                  <c:v>104.89136579381702</c:v>
                </c:pt>
                <c:pt idx="85">
                  <c:v>103.98027830198555</c:v>
                </c:pt>
                <c:pt idx="86">
                  <c:v>102.80027191386564</c:v>
                </c:pt>
                <c:pt idx="87">
                  <c:v>103.13366353790165</c:v>
                </c:pt>
                <c:pt idx="88">
                  <c:v>103.46535683913774</c:v>
                </c:pt>
                <c:pt idx="89">
                  <c:v>102.25141589159108</c:v>
                </c:pt>
                <c:pt idx="90">
                  <c:v>105.30110763162396</c:v>
                </c:pt>
                <c:pt idx="91">
                  <c:v>105.50639278180778</c:v>
                </c:pt>
                <c:pt idx="92">
                  <c:v>106.37846109523232</c:v>
                </c:pt>
                <c:pt idx="93">
                  <c:v>107.33959609009412</c:v>
                </c:pt>
                <c:pt idx="94">
                  <c:v>107.34808753443119</c:v>
                </c:pt>
                <c:pt idx="95">
                  <c:v>106.00859786182059</c:v>
                </c:pt>
                <c:pt idx="96">
                  <c:v>107.1436411962277</c:v>
                </c:pt>
                <c:pt idx="97">
                  <c:v>106.68385177055907</c:v>
                </c:pt>
                <c:pt idx="98">
                  <c:v>108.33467607863363</c:v>
                </c:pt>
                <c:pt idx="99">
                  <c:v>108.35503474440576</c:v>
                </c:pt>
                <c:pt idx="100">
                  <c:v>108.67400131338715</c:v>
                </c:pt>
                <c:pt idx="101">
                  <c:v>108.39829956014992</c:v>
                </c:pt>
                <c:pt idx="102">
                  <c:v>108.64345288047804</c:v>
                </c:pt>
                <c:pt idx="103">
                  <c:v>109.60883359750837</c:v>
                </c:pt>
                <c:pt idx="104">
                  <c:v>109.64276815693512</c:v>
                </c:pt>
                <c:pt idx="105">
                  <c:v>109.89896040580021</c:v>
                </c:pt>
                <c:pt idx="106">
                  <c:v>109.35518883284318</c:v>
                </c:pt>
                <c:pt idx="107">
                  <c:v>109.74372284347804</c:v>
                </c:pt>
                <c:pt idx="108">
                  <c:v>110.96274832517356</c:v>
                </c:pt>
                <c:pt idx="109">
                  <c:v>111.51075527087949</c:v>
                </c:pt>
                <c:pt idx="110">
                  <c:v>111.5854072466818</c:v>
                </c:pt>
                <c:pt idx="111">
                  <c:v>111.63800223391208</c:v>
                </c:pt>
                <c:pt idx="112">
                  <c:v>111.52348200313415</c:v>
                </c:pt>
                <c:pt idx="113">
                  <c:v>112.4914102043644</c:v>
                </c:pt>
                <c:pt idx="114">
                  <c:v>111.84414689491548</c:v>
                </c:pt>
                <c:pt idx="115">
                  <c:v>111.66599283320164</c:v>
                </c:pt>
                <c:pt idx="116">
                  <c:v>111.38435746924688</c:v>
                </c:pt>
                <c:pt idx="117">
                  <c:v>111.33346071998527</c:v>
                </c:pt>
                <c:pt idx="118">
                  <c:v>112.32428463693658</c:v>
                </c:pt>
                <c:pt idx="119">
                  <c:v>112.44729622722028</c:v>
                </c:pt>
                <c:pt idx="120">
                  <c:v>114.08962909095774</c:v>
                </c:pt>
                <c:pt idx="121">
                  <c:v>114.04126947647637</c:v>
                </c:pt>
                <c:pt idx="122">
                  <c:v>114.27201852542048</c:v>
                </c:pt>
                <c:pt idx="123">
                  <c:v>114.51887016854852</c:v>
                </c:pt>
                <c:pt idx="124">
                  <c:v>114.68768362452531</c:v>
                </c:pt>
                <c:pt idx="125">
                  <c:v>113.89790956984021</c:v>
                </c:pt>
                <c:pt idx="126">
                  <c:v>114.67241984232169</c:v>
                </c:pt>
                <c:pt idx="127">
                  <c:v>114.56468238366129</c:v>
                </c:pt>
                <c:pt idx="128">
                  <c:v>113.94795707287055</c:v>
                </c:pt>
                <c:pt idx="129">
                  <c:v>115.20431375959272</c:v>
                </c:pt>
                <c:pt idx="130">
                  <c:v>115.47492062926146</c:v>
                </c:pt>
                <c:pt idx="131">
                  <c:v>115.5580536999812</c:v>
                </c:pt>
                <c:pt idx="132">
                  <c:v>115.17207743813461</c:v>
                </c:pt>
                <c:pt idx="133">
                  <c:v>115.66409283584169</c:v>
                </c:pt>
                <c:pt idx="134">
                  <c:v>115.85751067975916</c:v>
                </c:pt>
                <c:pt idx="135">
                  <c:v>116.01444656488124</c:v>
                </c:pt>
                <c:pt idx="136">
                  <c:v>116.40382973691608</c:v>
                </c:pt>
                <c:pt idx="137">
                  <c:v>115.85242623044158</c:v>
                </c:pt>
                <c:pt idx="138">
                  <c:v>116.56585007135574</c:v>
                </c:pt>
                <c:pt idx="139">
                  <c:v>116.18750574302659</c:v>
                </c:pt>
                <c:pt idx="140">
                  <c:v>115.73789565024404</c:v>
                </c:pt>
                <c:pt idx="141">
                  <c:v>113.9589855671566</c:v>
                </c:pt>
                <c:pt idx="142">
                  <c:v>114.74537349532407</c:v>
                </c:pt>
                <c:pt idx="143">
                  <c:v>115.87193573481376</c:v>
                </c:pt>
                <c:pt idx="144">
                  <c:v>116.29269571748711</c:v>
                </c:pt>
                <c:pt idx="145">
                  <c:v>116.31135614529057</c:v>
                </c:pt>
                <c:pt idx="146">
                  <c:v>118.42026120681417</c:v>
                </c:pt>
                <c:pt idx="147">
                  <c:v>118.27859953814664</c:v>
                </c:pt>
                <c:pt idx="148">
                  <c:v>118.98439153037461</c:v>
                </c:pt>
                <c:pt idx="149">
                  <c:v>119.11758245354437</c:v>
                </c:pt>
                <c:pt idx="150">
                  <c:v>119.59093742344797</c:v>
                </c:pt>
                <c:pt idx="151">
                  <c:v>119.23210268432227</c:v>
                </c:pt>
                <c:pt idx="152">
                  <c:v>119.00899591831529</c:v>
                </c:pt>
                <c:pt idx="153">
                  <c:v>118.15135257511406</c:v>
                </c:pt>
                <c:pt idx="154">
                  <c:v>118.51866840915719</c:v>
                </c:pt>
                <c:pt idx="155">
                  <c:v>120.16439791849452</c:v>
                </c:pt>
                <c:pt idx="156">
                  <c:v>119.82592184514095</c:v>
                </c:pt>
                <c:pt idx="157">
                  <c:v>119.23380092229092</c:v>
                </c:pt>
                <c:pt idx="158">
                  <c:v>119.04208131634209</c:v>
                </c:pt>
                <c:pt idx="159">
                  <c:v>119.48235088821887</c:v>
                </c:pt>
                <c:pt idx="160">
                  <c:v>120.37902358958408</c:v>
                </c:pt>
                <c:pt idx="161">
                  <c:v>119.89887549814335</c:v>
                </c:pt>
                <c:pt idx="162">
                  <c:v>118.67560429427928</c:v>
                </c:pt>
                <c:pt idx="163">
                  <c:v>118.60095231847696</c:v>
                </c:pt>
                <c:pt idx="164">
                  <c:v>117.2538307123489</c:v>
                </c:pt>
                <c:pt idx="165">
                  <c:v>115.2509647866858</c:v>
                </c:pt>
                <c:pt idx="166">
                  <c:v>116.10945720645569</c:v>
                </c:pt>
                <c:pt idx="167">
                  <c:v>117.70937441584897</c:v>
                </c:pt>
                <c:pt idx="168">
                  <c:v>116.24094989165681</c:v>
                </c:pt>
                <c:pt idx="169">
                  <c:v>116.18241085945809</c:v>
                </c:pt>
                <c:pt idx="170">
                  <c:v>117.9816899577373</c:v>
                </c:pt>
                <c:pt idx="171">
                  <c:v>117.50324018909649</c:v>
                </c:pt>
                <c:pt idx="172">
                  <c:v>116.80592929178593</c:v>
                </c:pt>
                <c:pt idx="173">
                  <c:v>116.94250642630462</c:v>
                </c:pt>
                <c:pt idx="174">
                  <c:v>115.9593040934511</c:v>
                </c:pt>
                <c:pt idx="175">
                  <c:v>116.3860081210929</c:v>
                </c:pt>
                <c:pt idx="176">
                  <c:v>117.97404767480018</c:v>
                </c:pt>
                <c:pt idx="177">
                  <c:v>118.7621338409363</c:v>
                </c:pt>
                <c:pt idx="178">
                  <c:v>119.04886408845958</c:v>
                </c:pt>
                <c:pt idx="179">
                  <c:v>118.58653761284201</c:v>
                </c:pt>
                <c:pt idx="180">
                  <c:v>119.25754579941197</c:v>
                </c:pt>
                <c:pt idx="181">
                  <c:v>118.95979749185361</c:v>
                </c:pt>
                <c:pt idx="182">
                  <c:v>118.0486996506025</c:v>
                </c:pt>
                <c:pt idx="183">
                  <c:v>116.14254268931379</c:v>
                </c:pt>
                <c:pt idx="184">
                  <c:v>116.18326002085804</c:v>
                </c:pt>
                <c:pt idx="185">
                  <c:v>115.68614982441375</c:v>
                </c:pt>
                <c:pt idx="186">
                  <c:v>114.9107903905323</c:v>
                </c:pt>
                <c:pt idx="187">
                  <c:v>115.20006803742417</c:v>
                </c:pt>
                <c:pt idx="188">
                  <c:v>114.80984613824032</c:v>
                </c:pt>
                <c:pt idx="189">
                  <c:v>113.53397994714601</c:v>
                </c:pt>
                <c:pt idx="190">
                  <c:v>112.88163210354824</c:v>
                </c:pt>
                <c:pt idx="191">
                  <c:v>112.38452190710395</c:v>
                </c:pt>
                <c:pt idx="192">
                  <c:v>110.69298018265386</c:v>
                </c:pt>
                <c:pt idx="193">
                  <c:v>109.87520517925951</c:v>
                </c:pt>
                <c:pt idx="194">
                  <c:v>111.63715307251209</c:v>
                </c:pt>
                <c:pt idx="195">
                  <c:v>111.6914463825423</c:v>
                </c:pt>
                <c:pt idx="196">
                  <c:v>111.88061850429121</c:v>
                </c:pt>
                <c:pt idx="197">
                  <c:v>112.03501733946435</c:v>
                </c:pt>
                <c:pt idx="198">
                  <c:v>111.79239063483426</c:v>
                </c:pt>
                <c:pt idx="199">
                  <c:v>113.03093605515289</c:v>
                </c:pt>
                <c:pt idx="200">
                  <c:v>111.41064974573654</c:v>
                </c:pt>
                <c:pt idx="201">
                  <c:v>111.15700498107135</c:v>
                </c:pt>
                <c:pt idx="202">
                  <c:v>108.41780906452207</c:v>
                </c:pt>
                <c:pt idx="203">
                  <c:v>108.42968672020807</c:v>
                </c:pt>
                <c:pt idx="204">
                  <c:v>109.05064731891639</c:v>
                </c:pt>
                <c:pt idx="205">
                  <c:v>111.56419941950971</c:v>
                </c:pt>
                <c:pt idx="206">
                  <c:v>111.5523217638237</c:v>
                </c:pt>
                <c:pt idx="207">
                  <c:v>112.45747556010635</c:v>
                </c:pt>
                <c:pt idx="208">
                  <c:v>111.03824946237586</c:v>
                </c:pt>
                <c:pt idx="209">
                  <c:v>112.33192691987371</c:v>
                </c:pt>
                <c:pt idx="210">
                  <c:v>111.54299159233763</c:v>
                </c:pt>
                <c:pt idx="211">
                  <c:v>112.74929034177848</c:v>
                </c:pt>
                <c:pt idx="212">
                  <c:v>113.91487167484378</c:v>
                </c:pt>
                <c:pt idx="213">
                  <c:v>114.07944975807168</c:v>
                </c:pt>
                <c:pt idx="214">
                  <c:v>115.19921887602422</c:v>
                </c:pt>
                <c:pt idx="215">
                  <c:v>115.00495187070679</c:v>
                </c:pt>
                <c:pt idx="216">
                  <c:v>112.44474882785167</c:v>
                </c:pt>
                <c:pt idx="217">
                  <c:v>113.25149542179128</c:v>
                </c:pt>
                <c:pt idx="218">
                  <c:v>111.4445843899946</c:v>
                </c:pt>
                <c:pt idx="219">
                  <c:v>111.97647830726562</c:v>
                </c:pt>
                <c:pt idx="220">
                  <c:v>112.98257644067151</c:v>
                </c:pt>
                <c:pt idx="221">
                  <c:v>112.74420580762961</c:v>
                </c:pt>
                <c:pt idx="222">
                  <c:v>115.55381832723232</c:v>
                </c:pt>
                <c:pt idx="223">
                  <c:v>115.83800117538698</c:v>
                </c:pt>
                <c:pt idx="224">
                  <c:v>116.55991646063822</c:v>
                </c:pt>
                <c:pt idx="225">
                  <c:v>116.01359740348127</c:v>
                </c:pt>
                <c:pt idx="226">
                  <c:v>114.91928183486939</c:v>
                </c:pt>
                <c:pt idx="227">
                  <c:v>114.73094844026947</c:v>
                </c:pt>
                <c:pt idx="228">
                  <c:v>113.79865320609723</c:v>
                </c:pt>
                <c:pt idx="229">
                  <c:v>113.79695488329729</c:v>
                </c:pt>
                <c:pt idx="230">
                  <c:v>113.22943843321922</c:v>
                </c:pt>
                <c:pt idx="231">
                  <c:v>115.09742546233228</c:v>
                </c:pt>
                <c:pt idx="232">
                  <c:v>114.83105396541242</c:v>
                </c:pt>
                <c:pt idx="233">
                  <c:v>115.68191445166487</c:v>
                </c:pt>
                <c:pt idx="234">
                  <c:v>116.45472640134639</c:v>
                </c:pt>
                <c:pt idx="235">
                  <c:v>116.77114557095921</c:v>
                </c:pt>
                <c:pt idx="236">
                  <c:v>115.5962339815765</c:v>
                </c:pt>
                <c:pt idx="237">
                  <c:v>114.56638070646122</c:v>
                </c:pt>
                <c:pt idx="238">
                  <c:v>113.5305937357971</c:v>
                </c:pt>
                <c:pt idx="239">
                  <c:v>113.4949608535704</c:v>
                </c:pt>
                <c:pt idx="240">
                  <c:v>115.37227813900085</c:v>
                </c:pt>
                <c:pt idx="241">
                  <c:v>117.57364644273028</c:v>
                </c:pt>
                <c:pt idx="242">
                  <c:v>117.51681608275113</c:v>
                </c:pt>
                <c:pt idx="243">
                  <c:v>117.0095161191698</c:v>
                </c:pt>
                <c:pt idx="244">
                  <c:v>116.67019088441629</c:v>
                </c:pt>
                <c:pt idx="245">
                  <c:v>115.79473635964284</c:v>
                </c:pt>
                <c:pt idx="246">
                  <c:v>117.99950122414083</c:v>
                </c:pt>
                <c:pt idx="247">
                  <c:v>118.2743538159781</c:v>
                </c:pt>
                <c:pt idx="248">
                  <c:v>118.87835239451414</c:v>
                </c:pt>
                <c:pt idx="249">
                  <c:v>118.95215520891649</c:v>
                </c:pt>
                <c:pt idx="250">
                  <c:v>119.00136398479783</c:v>
                </c:pt>
                <c:pt idx="251">
                  <c:v>119.26179152158049</c:v>
                </c:pt>
                <c:pt idx="252">
                  <c:v>119.11248756997585</c:v>
                </c:pt>
                <c:pt idx="253">
                  <c:v>119.09722378777225</c:v>
                </c:pt>
                <c:pt idx="254">
                  <c:v>119.23295176089096</c:v>
                </c:pt>
                <c:pt idx="255">
                  <c:v>120.07956660980614</c:v>
                </c:pt>
                <c:pt idx="256">
                  <c:v>120.30437161378175</c:v>
                </c:pt>
                <c:pt idx="257">
                  <c:v>120.30182421441316</c:v>
                </c:pt>
                <c:pt idx="258">
                  <c:v>119.88106423173981</c:v>
                </c:pt>
                <c:pt idx="259">
                  <c:v>119.90820566962942</c:v>
                </c:pt>
                <c:pt idx="260">
                  <c:v>118.94027755323049</c:v>
                </c:pt>
                <c:pt idx="261">
                  <c:v>119.70800505359449</c:v>
                </c:pt>
                <c:pt idx="262">
                  <c:v>119.64946602139574</c:v>
                </c:pt>
                <c:pt idx="263">
                  <c:v>119.55276749127233</c:v>
                </c:pt>
                <c:pt idx="264">
                  <c:v>119.6537117435643</c:v>
                </c:pt>
                <c:pt idx="265">
                  <c:v>118.7197181865921</c:v>
                </c:pt>
                <c:pt idx="266">
                  <c:v>119.32201844232821</c:v>
                </c:pt>
                <c:pt idx="267">
                  <c:v>119.18289382360965</c:v>
                </c:pt>
                <c:pt idx="268">
                  <c:v>119.05564686057708</c:v>
                </c:pt>
                <c:pt idx="269">
                  <c:v>121.48861337465055</c:v>
                </c:pt>
                <c:pt idx="270">
                  <c:v>121.9806391217773</c:v>
                </c:pt>
                <c:pt idx="271">
                  <c:v>121.23072288781684</c:v>
                </c:pt>
                <c:pt idx="272">
                  <c:v>121.61077588836558</c:v>
                </c:pt>
                <c:pt idx="273">
                  <c:v>121.86526981443073</c:v>
                </c:pt>
                <c:pt idx="274">
                  <c:v>123.85286152363926</c:v>
                </c:pt>
                <c:pt idx="275">
                  <c:v>124.34318903279735</c:v>
                </c:pt>
                <c:pt idx="276">
                  <c:v>123.9546549373312</c:v>
                </c:pt>
                <c:pt idx="277">
                  <c:v>123.79602081424046</c:v>
                </c:pt>
                <c:pt idx="278">
                  <c:v>123.94278771589615</c:v>
                </c:pt>
                <c:pt idx="279">
                  <c:v>123.87576767361128</c:v>
                </c:pt>
                <c:pt idx="280">
                  <c:v>123.86643741729388</c:v>
                </c:pt>
                <c:pt idx="281">
                  <c:v>123.58988658748797</c:v>
                </c:pt>
                <c:pt idx="282">
                  <c:v>122.2919634078216</c:v>
                </c:pt>
                <c:pt idx="283">
                  <c:v>121.59040678834249</c:v>
                </c:pt>
                <c:pt idx="284">
                  <c:v>122.76363040434491</c:v>
                </c:pt>
                <c:pt idx="285">
                  <c:v>122.21392522067036</c:v>
                </c:pt>
                <c:pt idx="286">
                  <c:v>122.53797623896932</c:v>
                </c:pt>
                <c:pt idx="287">
                  <c:v>122.64486453622976</c:v>
                </c:pt>
                <c:pt idx="288">
                  <c:v>123.08937974544381</c:v>
                </c:pt>
                <c:pt idx="289">
                  <c:v>123.97247655315438</c:v>
                </c:pt>
                <c:pt idx="290">
                  <c:v>123.93260838301008</c:v>
                </c:pt>
                <c:pt idx="291">
                  <c:v>123.50420611739963</c:v>
                </c:pt>
                <c:pt idx="292">
                  <c:v>122.2826331515042</c:v>
                </c:pt>
                <c:pt idx="293">
                  <c:v>121.5259445796772</c:v>
                </c:pt>
                <c:pt idx="294">
                  <c:v>121.54968945679825</c:v>
                </c:pt>
                <c:pt idx="295">
                  <c:v>121.18915639487263</c:v>
                </c:pt>
                <c:pt idx="296">
                  <c:v>122.16811300555759</c:v>
                </c:pt>
                <c:pt idx="297">
                  <c:v>123.42277136947982</c:v>
                </c:pt>
                <c:pt idx="298">
                  <c:v>123.93091006021012</c:v>
                </c:pt>
                <c:pt idx="299">
                  <c:v>123.62805651966362</c:v>
                </c:pt>
                <c:pt idx="300">
                  <c:v>121.57937829405647</c:v>
                </c:pt>
                <c:pt idx="301">
                  <c:v>121.63282244268669</c:v>
                </c:pt>
                <c:pt idx="302">
                  <c:v>119.87596934817131</c:v>
                </c:pt>
                <c:pt idx="303">
                  <c:v>119.50610611475958</c:v>
                </c:pt>
                <c:pt idx="304">
                  <c:v>119.8640917773166</c:v>
                </c:pt>
                <c:pt idx="305">
                  <c:v>119.77671298442833</c:v>
                </c:pt>
                <c:pt idx="306">
                  <c:v>119.79538376165146</c:v>
                </c:pt>
                <c:pt idx="307">
                  <c:v>121.10432508618423</c:v>
                </c:pt>
                <c:pt idx="308">
                  <c:v>119.96843259037715</c:v>
                </c:pt>
                <c:pt idx="309">
                  <c:v>120.2280214000108</c:v>
                </c:pt>
                <c:pt idx="310">
                  <c:v>121.17219428986905</c:v>
                </c:pt>
                <c:pt idx="311">
                  <c:v>118.29980736531873</c:v>
                </c:pt>
                <c:pt idx="312">
                  <c:v>116.8559768796476</c:v>
                </c:pt>
                <c:pt idx="313">
                  <c:v>117.05447925771391</c:v>
                </c:pt>
                <c:pt idx="314">
                  <c:v>117.06975338933718</c:v>
                </c:pt>
                <c:pt idx="315">
                  <c:v>116.60318119155106</c:v>
                </c:pt>
                <c:pt idx="316">
                  <c:v>114.98798976570322</c:v>
                </c:pt>
                <c:pt idx="317">
                  <c:v>114.80475125467183</c:v>
                </c:pt>
                <c:pt idx="318">
                  <c:v>115.36040048331486</c:v>
                </c:pt>
                <c:pt idx="319">
                  <c:v>117.65169497930117</c:v>
                </c:pt>
                <c:pt idx="320">
                  <c:v>117.72974351587204</c:v>
                </c:pt>
                <c:pt idx="321">
                  <c:v>118.00289778490939</c:v>
                </c:pt>
                <c:pt idx="322">
                  <c:v>119.54004067418636</c:v>
                </c:pt>
                <c:pt idx="323">
                  <c:v>119.2974244038072</c:v>
                </c:pt>
                <c:pt idx="324">
                  <c:v>118.67390597147936</c:v>
                </c:pt>
                <c:pt idx="325">
                  <c:v>119.60621163990255</c:v>
                </c:pt>
                <c:pt idx="326">
                  <c:v>120.11688738058182</c:v>
                </c:pt>
                <c:pt idx="327">
                  <c:v>120.13640731920493</c:v>
                </c:pt>
                <c:pt idx="328">
                  <c:v>119.5663330355073</c:v>
                </c:pt>
                <c:pt idx="329">
                  <c:v>119.36189704672347</c:v>
                </c:pt>
                <c:pt idx="330">
                  <c:v>119.55106916847238</c:v>
                </c:pt>
                <c:pt idx="331">
                  <c:v>119.9463756018051</c:v>
                </c:pt>
                <c:pt idx="332">
                  <c:v>120.29672933084466</c:v>
                </c:pt>
                <c:pt idx="333">
                  <c:v>120.33745709663985</c:v>
                </c:pt>
                <c:pt idx="334">
                  <c:v>121.12553291335632</c:v>
                </c:pt>
                <c:pt idx="335">
                  <c:v>121.17982613855523</c:v>
                </c:pt>
                <c:pt idx="336">
                  <c:v>120.41379696099116</c:v>
                </c:pt>
                <c:pt idx="337">
                  <c:v>119.9158376031469</c:v>
                </c:pt>
                <c:pt idx="338">
                  <c:v>121.33930942304592</c:v>
                </c:pt>
                <c:pt idx="339">
                  <c:v>122.7330924056867</c:v>
                </c:pt>
                <c:pt idx="340">
                  <c:v>121.80164633291443</c:v>
                </c:pt>
                <c:pt idx="341">
                  <c:v>122.47010703528449</c:v>
                </c:pt>
                <c:pt idx="342">
                  <c:v>121.32149815664239</c:v>
                </c:pt>
                <c:pt idx="343">
                  <c:v>121.02543773763301</c:v>
                </c:pt>
                <c:pt idx="344">
                  <c:v>120.44603328244929</c:v>
                </c:pt>
                <c:pt idx="345">
                  <c:v>120.29927681504455</c:v>
                </c:pt>
                <c:pt idx="346">
                  <c:v>118.96997682473966</c:v>
                </c:pt>
                <c:pt idx="347">
                  <c:v>120.98555913323779</c:v>
                </c:pt>
                <c:pt idx="348">
                  <c:v>124.0590061846427</c:v>
                </c:pt>
                <c:pt idx="349">
                  <c:v>123.80026653640898</c:v>
                </c:pt>
                <c:pt idx="350">
                  <c:v>124.40256679214509</c:v>
                </c:pt>
                <c:pt idx="351">
                  <c:v>124.01404313092989</c:v>
                </c:pt>
                <c:pt idx="352">
                  <c:v>123.61194349122874</c:v>
                </c:pt>
                <c:pt idx="353">
                  <c:v>123.94024031652752</c:v>
                </c:pt>
                <c:pt idx="354">
                  <c:v>124.88186572218586</c:v>
                </c:pt>
                <c:pt idx="355">
                  <c:v>124.87593211146834</c:v>
                </c:pt>
                <c:pt idx="356">
                  <c:v>124.75971364272181</c:v>
                </c:pt>
                <c:pt idx="357">
                  <c:v>124.90052614998936</c:v>
                </c:pt>
                <c:pt idx="358">
                  <c:v>124.92513053793004</c:v>
                </c:pt>
                <c:pt idx="359">
                  <c:v>125.63007328392675</c:v>
                </c:pt>
                <c:pt idx="360">
                  <c:v>126.05762638813725</c:v>
                </c:pt>
                <c:pt idx="361">
                  <c:v>126.61582310098018</c:v>
                </c:pt>
                <c:pt idx="362">
                  <c:v>126.80669354552903</c:v>
                </c:pt>
                <c:pt idx="363">
                  <c:v>126.80753227267805</c:v>
                </c:pt>
                <c:pt idx="364">
                  <c:v>127.49806039787113</c:v>
                </c:pt>
                <c:pt idx="365">
                  <c:v>127.26223724902911</c:v>
                </c:pt>
                <c:pt idx="366">
                  <c:v>127.91203760842697</c:v>
                </c:pt>
                <c:pt idx="367">
                  <c:v>127.41322908918274</c:v>
                </c:pt>
                <c:pt idx="368">
                  <c:v>127.08663058668388</c:v>
                </c:pt>
                <c:pt idx="369">
                  <c:v>128.36419510057812</c:v>
                </c:pt>
                <c:pt idx="370">
                  <c:v>126.88303340988034</c:v>
                </c:pt>
                <c:pt idx="371">
                  <c:v>128.20471181608741</c:v>
                </c:pt>
                <c:pt idx="372">
                  <c:v>128.2751180697212</c:v>
                </c:pt>
                <c:pt idx="373">
                  <c:v>128.04353029362807</c:v>
                </c:pt>
                <c:pt idx="374">
                  <c:v>128.76799297824789</c:v>
                </c:pt>
                <c:pt idx="375">
                  <c:v>128.68994444167703</c:v>
                </c:pt>
                <c:pt idx="376">
                  <c:v>128.89523994128049</c:v>
                </c:pt>
                <c:pt idx="377">
                  <c:v>128.97157980563179</c:v>
                </c:pt>
                <c:pt idx="378">
                  <c:v>129.0606568364887</c:v>
                </c:pt>
                <c:pt idx="379">
                  <c:v>128.92577793993865</c:v>
                </c:pt>
                <c:pt idx="380">
                  <c:v>129.87163871834591</c:v>
                </c:pt>
                <c:pt idx="381">
                  <c:v>128.2606930146666</c:v>
                </c:pt>
                <c:pt idx="382">
                  <c:v>127.45225853217801</c:v>
                </c:pt>
                <c:pt idx="383">
                  <c:v>128.5703294121619</c:v>
                </c:pt>
                <c:pt idx="384">
                  <c:v>126.21626059605929</c:v>
                </c:pt>
                <c:pt idx="385">
                  <c:v>126.98737422294089</c:v>
                </c:pt>
                <c:pt idx="386">
                  <c:v>128.60341481018872</c:v>
                </c:pt>
                <c:pt idx="387">
                  <c:v>128.49229122501066</c:v>
                </c:pt>
                <c:pt idx="388">
                  <c:v>128.79088869396901</c:v>
                </c:pt>
                <c:pt idx="389">
                  <c:v>129.38470785478765</c:v>
                </c:pt>
                <c:pt idx="390">
                  <c:v>130.62240411370632</c:v>
                </c:pt>
                <c:pt idx="391">
                  <c:v>130.76406578237388</c:v>
                </c:pt>
                <c:pt idx="392">
                  <c:v>131.00159760343547</c:v>
                </c:pt>
                <c:pt idx="393">
                  <c:v>131.58863399213664</c:v>
                </c:pt>
                <c:pt idx="394">
                  <c:v>132.01617674692747</c:v>
                </c:pt>
                <c:pt idx="395">
                  <c:v>131.69890841591473</c:v>
                </c:pt>
                <c:pt idx="396">
                  <c:v>131.87196767889137</c:v>
                </c:pt>
                <c:pt idx="397">
                  <c:v>132.61084498431484</c:v>
                </c:pt>
                <c:pt idx="398">
                  <c:v>132.39621931322526</c:v>
                </c:pt>
                <c:pt idx="399">
                  <c:v>131.6666721792879</c:v>
                </c:pt>
                <c:pt idx="400">
                  <c:v>131.34770561030649</c:v>
                </c:pt>
                <c:pt idx="401">
                  <c:v>132.22740585724847</c:v>
                </c:pt>
                <c:pt idx="402">
                  <c:v>131.1322411272366</c:v>
                </c:pt>
                <c:pt idx="403">
                  <c:v>132.07301745632628</c:v>
                </c:pt>
                <c:pt idx="404">
                  <c:v>131.63188837362983</c:v>
                </c:pt>
                <c:pt idx="405">
                  <c:v>132.65665728425887</c:v>
                </c:pt>
                <c:pt idx="406">
                  <c:v>132.57860874768801</c:v>
                </c:pt>
                <c:pt idx="407">
                  <c:v>133.11643627567656</c:v>
                </c:pt>
                <c:pt idx="408">
                  <c:v>132.52092922630888</c:v>
                </c:pt>
                <c:pt idx="409">
                  <c:v>133.20636246793345</c:v>
                </c:pt>
                <c:pt idx="410">
                  <c:v>131.80155099100662</c:v>
                </c:pt>
                <c:pt idx="411">
                  <c:v>132.33514323107758</c:v>
                </c:pt>
                <c:pt idx="412">
                  <c:v>131.76677761959954</c:v>
                </c:pt>
                <c:pt idx="413">
                  <c:v>132.59726909066018</c:v>
                </c:pt>
                <c:pt idx="414">
                  <c:v>133.06723784921488</c:v>
                </c:pt>
                <c:pt idx="415">
                  <c:v>134.68921204718021</c:v>
                </c:pt>
                <c:pt idx="416">
                  <c:v>135.16766190065232</c:v>
                </c:pt>
                <c:pt idx="417">
                  <c:v>134.78422277358595</c:v>
                </c:pt>
                <c:pt idx="418">
                  <c:v>131.68872908302865</c:v>
                </c:pt>
                <c:pt idx="419">
                  <c:v>133.5728291405766</c:v>
                </c:pt>
                <c:pt idx="420">
                  <c:v>131.65904024577043</c:v>
                </c:pt>
                <c:pt idx="421">
                  <c:v>130.77679251462854</c:v>
                </c:pt>
                <c:pt idx="422">
                  <c:v>131.93389283760771</c:v>
                </c:pt>
                <c:pt idx="423">
                  <c:v>132.54891982559849</c:v>
                </c:pt>
                <c:pt idx="424">
                  <c:v>133.9299759911533</c:v>
                </c:pt>
                <c:pt idx="425">
                  <c:v>133.93082515255327</c:v>
                </c:pt>
                <c:pt idx="426">
                  <c:v>134.47120016474173</c:v>
                </c:pt>
                <c:pt idx="427">
                  <c:v>134.22348901079408</c:v>
                </c:pt>
                <c:pt idx="428">
                  <c:v>135.18802056642446</c:v>
                </c:pt>
                <c:pt idx="429">
                  <c:v>135.52394924040939</c:v>
                </c:pt>
                <c:pt idx="430">
                  <c:v>134.26250810436972</c:v>
                </c:pt>
                <c:pt idx="431">
                  <c:v>135.52564756320936</c:v>
                </c:pt>
                <c:pt idx="432">
                  <c:v>136.9533651052769</c:v>
                </c:pt>
                <c:pt idx="433">
                  <c:v>137.21464180345956</c:v>
                </c:pt>
                <c:pt idx="434">
                  <c:v>137.93231136654222</c:v>
                </c:pt>
                <c:pt idx="435">
                  <c:v>138.50322437738888</c:v>
                </c:pt>
                <c:pt idx="436">
                  <c:v>137.99254863670961</c:v>
                </c:pt>
                <c:pt idx="437">
                  <c:v>138.58890484747724</c:v>
                </c:pt>
                <c:pt idx="438">
                  <c:v>138.5948488924457</c:v>
                </c:pt>
                <c:pt idx="439">
                  <c:v>140.00049909652154</c:v>
                </c:pt>
                <c:pt idx="440">
                  <c:v>140.71648068622395</c:v>
                </c:pt>
                <c:pt idx="441">
                  <c:v>140.01152759080756</c:v>
                </c:pt>
                <c:pt idx="442">
                  <c:v>141.45365983851008</c:v>
                </c:pt>
                <c:pt idx="443">
                  <c:v>141.35356466278679</c:v>
                </c:pt>
                <c:pt idx="444">
                  <c:v>141.59703009456589</c:v>
                </c:pt>
                <c:pt idx="445">
                  <c:v>140.42550480136342</c:v>
                </c:pt>
                <c:pt idx="446">
                  <c:v>140.01492415157614</c:v>
                </c:pt>
                <c:pt idx="447">
                  <c:v>139.93772477640522</c:v>
                </c:pt>
                <c:pt idx="448">
                  <c:v>140.82506730628432</c:v>
                </c:pt>
                <c:pt idx="449">
                  <c:v>139.83253471711342</c:v>
                </c:pt>
                <c:pt idx="450">
                  <c:v>140.34576829141224</c:v>
                </c:pt>
                <c:pt idx="451">
                  <c:v>138.33780748218066</c:v>
                </c:pt>
                <c:pt idx="452">
                  <c:v>139.15897913117485</c:v>
                </c:pt>
                <c:pt idx="453">
                  <c:v>138.39210079221084</c:v>
                </c:pt>
                <c:pt idx="454">
                  <c:v>136.48509458469087</c:v>
                </c:pt>
                <c:pt idx="455">
                  <c:v>137.64389323046998</c:v>
                </c:pt>
                <c:pt idx="456">
                  <c:v>139.41007649647145</c:v>
                </c:pt>
                <c:pt idx="457">
                  <c:v>139.3617272314097</c:v>
                </c:pt>
                <c:pt idx="458">
                  <c:v>137.94673642159682</c:v>
                </c:pt>
                <c:pt idx="459">
                  <c:v>136.79218358281759</c:v>
                </c:pt>
                <c:pt idx="460">
                  <c:v>138.81455901285281</c:v>
                </c:pt>
                <c:pt idx="461">
                  <c:v>137.99763308602715</c:v>
                </c:pt>
                <c:pt idx="462">
                  <c:v>139.04191150102835</c:v>
                </c:pt>
                <c:pt idx="463">
                  <c:v>140.12520900960516</c:v>
                </c:pt>
                <c:pt idx="464">
                  <c:v>138.18426824265845</c:v>
                </c:pt>
                <c:pt idx="465">
                  <c:v>134.72823114075584</c:v>
                </c:pt>
                <c:pt idx="466">
                  <c:v>135.08792547553244</c:v>
                </c:pt>
                <c:pt idx="467">
                  <c:v>133.44728050034396</c:v>
                </c:pt>
                <c:pt idx="468">
                  <c:v>134.71466559652086</c:v>
                </c:pt>
                <c:pt idx="469">
                  <c:v>136.00664481605006</c:v>
                </c:pt>
                <c:pt idx="470">
                  <c:v>136.84986301936536</c:v>
                </c:pt>
                <c:pt idx="471">
                  <c:v>136.26283698008385</c:v>
                </c:pt>
                <c:pt idx="472">
                  <c:v>136.99916697097001</c:v>
                </c:pt>
                <c:pt idx="473">
                  <c:v>136.9245149951677</c:v>
                </c:pt>
                <c:pt idx="474">
                  <c:v>137.03734725256533</c:v>
                </c:pt>
                <c:pt idx="475">
                  <c:v>138.43536560795499</c:v>
                </c:pt>
                <c:pt idx="476">
                  <c:v>139.16236534252377</c:v>
                </c:pt>
                <c:pt idx="477">
                  <c:v>140.16846339109838</c:v>
                </c:pt>
                <c:pt idx="478">
                  <c:v>140.19391694043901</c:v>
                </c:pt>
                <c:pt idx="479">
                  <c:v>142.0941403758415</c:v>
                </c:pt>
                <c:pt idx="480">
                  <c:v>142.53271154008706</c:v>
                </c:pt>
                <c:pt idx="481">
                  <c:v>142.72867686820445</c:v>
                </c:pt>
                <c:pt idx="482">
                  <c:v>142.19933035030201</c:v>
                </c:pt>
                <c:pt idx="483">
                  <c:v>142.59379797165442</c:v>
                </c:pt>
                <c:pt idx="484">
                  <c:v>143.31146753473709</c:v>
                </c:pt>
                <c:pt idx="485">
                  <c:v>143.54220623426156</c:v>
                </c:pt>
                <c:pt idx="486">
                  <c:v>143.83403128052203</c:v>
                </c:pt>
                <c:pt idx="487">
                  <c:v>143.56765978360218</c:v>
                </c:pt>
                <c:pt idx="488">
                  <c:v>143.02049156504529</c:v>
                </c:pt>
                <c:pt idx="489">
                  <c:v>143.3861195105394</c:v>
                </c:pt>
                <c:pt idx="490">
                  <c:v>143.50488537865456</c:v>
                </c:pt>
                <c:pt idx="491">
                  <c:v>142.968745739215</c:v>
                </c:pt>
                <c:pt idx="492">
                  <c:v>143.0221898878452</c:v>
                </c:pt>
                <c:pt idx="493">
                  <c:v>143.00268029864176</c:v>
                </c:pt>
                <c:pt idx="494">
                  <c:v>144.79601543678379</c:v>
                </c:pt>
                <c:pt idx="495">
                  <c:v>145.03354725784538</c:v>
                </c:pt>
                <c:pt idx="496">
                  <c:v>144.81892158675583</c:v>
                </c:pt>
                <c:pt idx="497">
                  <c:v>143.99011800424415</c:v>
                </c:pt>
                <c:pt idx="498">
                  <c:v>143.44211105853825</c:v>
                </c:pt>
                <c:pt idx="499">
                  <c:v>143.99944817573024</c:v>
                </c:pt>
                <c:pt idx="500">
                  <c:v>143.4853758742824</c:v>
                </c:pt>
                <c:pt idx="501">
                  <c:v>143.3199486296545</c:v>
                </c:pt>
                <c:pt idx="502">
                  <c:v>143.7178128117755</c:v>
                </c:pt>
                <c:pt idx="503">
                  <c:v>142.97384062278348</c:v>
                </c:pt>
                <c:pt idx="504">
                  <c:v>140.93194516929381</c:v>
                </c:pt>
                <c:pt idx="505">
                  <c:v>140.46622213290769</c:v>
                </c:pt>
                <c:pt idx="506">
                  <c:v>139.63742898464696</c:v>
                </c:pt>
                <c:pt idx="507">
                  <c:v>140.17101087529829</c:v>
                </c:pt>
                <c:pt idx="508">
                  <c:v>139.36087807000976</c:v>
                </c:pt>
                <c:pt idx="509">
                  <c:v>140.56208193588211</c:v>
                </c:pt>
                <c:pt idx="510">
                  <c:v>141.11688200312514</c:v>
                </c:pt>
                <c:pt idx="511">
                  <c:v>140.54681806884719</c:v>
                </c:pt>
                <c:pt idx="512">
                  <c:v>138.31575049360859</c:v>
                </c:pt>
                <c:pt idx="513">
                  <c:v>138.69579314473768</c:v>
                </c:pt>
                <c:pt idx="514">
                  <c:v>138.96810868662598</c:v>
                </c:pt>
                <c:pt idx="515">
                  <c:v>138.52697968876089</c:v>
                </c:pt>
                <c:pt idx="516">
                  <c:v>139.103836744576</c:v>
                </c:pt>
                <c:pt idx="517">
                  <c:v>140.23293603401464</c:v>
                </c:pt>
                <c:pt idx="518">
                  <c:v>140.4025986513914</c:v>
                </c:pt>
                <c:pt idx="519">
                  <c:v>140.41024093432853</c:v>
                </c:pt>
                <c:pt idx="520">
                  <c:v>141.81334373903576</c:v>
                </c:pt>
                <c:pt idx="521">
                  <c:v>142.85507466983705</c:v>
                </c:pt>
                <c:pt idx="522">
                  <c:v>143.29110886896495</c:v>
                </c:pt>
                <c:pt idx="523">
                  <c:v>142.80672540477534</c:v>
                </c:pt>
                <c:pt idx="524">
                  <c:v>143.19439990459057</c:v>
                </c:pt>
                <c:pt idx="525">
                  <c:v>144.00962759344762</c:v>
                </c:pt>
                <c:pt idx="526">
                  <c:v>144.61702264792095</c:v>
                </c:pt>
                <c:pt idx="527">
                  <c:v>146.37812146460485</c:v>
                </c:pt>
                <c:pt idx="528">
                  <c:v>146.10835332208512</c:v>
                </c:pt>
                <c:pt idx="529">
                  <c:v>145.05390592361752</c:v>
                </c:pt>
                <c:pt idx="530">
                  <c:v>144.36931149397327</c:v>
                </c:pt>
                <c:pt idx="531">
                  <c:v>143.9943637264127</c:v>
                </c:pt>
                <c:pt idx="532">
                  <c:v>143.59989610506031</c:v>
                </c:pt>
                <c:pt idx="533">
                  <c:v>144.10040286227317</c:v>
                </c:pt>
                <c:pt idx="534">
                  <c:v>143.51336647357198</c:v>
                </c:pt>
                <c:pt idx="535">
                  <c:v>142.6480912816846</c:v>
                </c:pt>
                <c:pt idx="536">
                  <c:v>143.78906822680923</c:v>
                </c:pt>
                <c:pt idx="537">
                  <c:v>143.69320842383482</c:v>
                </c:pt>
                <c:pt idx="538">
                  <c:v>142.40292752710556</c:v>
                </c:pt>
                <c:pt idx="539">
                  <c:v>143.40732733771151</c:v>
                </c:pt>
                <c:pt idx="540">
                  <c:v>142.18745269461601</c:v>
                </c:pt>
                <c:pt idx="541">
                  <c:v>140.43398581144956</c:v>
                </c:pt>
                <c:pt idx="542">
                  <c:v>140.51458174738906</c:v>
                </c:pt>
                <c:pt idx="543">
                  <c:v>143.58208483865678</c:v>
                </c:pt>
                <c:pt idx="544">
                  <c:v>144.48468080131985</c:v>
                </c:pt>
                <c:pt idx="545">
                  <c:v>145.07341551282099</c:v>
                </c:pt>
                <c:pt idx="546">
                  <c:v>144.0486570364429</c:v>
                </c:pt>
                <c:pt idx="547">
                  <c:v>146.04049446781994</c:v>
                </c:pt>
                <c:pt idx="548">
                  <c:v>147.02538468922245</c:v>
                </c:pt>
                <c:pt idx="549">
                  <c:v>147.98821800688421</c:v>
                </c:pt>
                <c:pt idx="550">
                  <c:v>148.00179390053881</c:v>
                </c:pt>
                <c:pt idx="551">
                  <c:v>148.85095614882263</c:v>
                </c:pt>
                <c:pt idx="552">
                  <c:v>148.14770129137489</c:v>
                </c:pt>
                <c:pt idx="553">
                  <c:v>148.6303864327646</c:v>
                </c:pt>
                <c:pt idx="554">
                  <c:v>149.28359378718196</c:v>
                </c:pt>
                <c:pt idx="555">
                  <c:v>149.48209608041699</c:v>
                </c:pt>
                <c:pt idx="556">
                  <c:v>150.31683327364618</c:v>
                </c:pt>
                <c:pt idx="557">
                  <c:v>149.58389992835987</c:v>
                </c:pt>
                <c:pt idx="558">
                  <c:v>149.00959027191337</c:v>
                </c:pt>
                <c:pt idx="559">
                  <c:v>149.44222791027272</c:v>
                </c:pt>
                <c:pt idx="560">
                  <c:v>149.97582015034368</c:v>
                </c:pt>
                <c:pt idx="561">
                  <c:v>149.55504981825067</c:v>
                </c:pt>
                <c:pt idx="562">
                  <c:v>150.19298287138218</c:v>
                </c:pt>
                <c:pt idx="563">
                  <c:v>148.21302301085981</c:v>
                </c:pt>
                <c:pt idx="564">
                  <c:v>150.20316220426824</c:v>
                </c:pt>
                <c:pt idx="565">
                  <c:v>150.31174882432862</c:v>
                </c:pt>
                <c:pt idx="566">
                  <c:v>149.95545105032056</c:v>
                </c:pt>
                <c:pt idx="567">
                  <c:v>151.16939208269855</c:v>
                </c:pt>
                <c:pt idx="568">
                  <c:v>151.90063753943588</c:v>
                </c:pt>
                <c:pt idx="569">
                  <c:v>152.54196723816725</c:v>
                </c:pt>
                <c:pt idx="570">
                  <c:v>151.9778369146068</c:v>
                </c:pt>
                <c:pt idx="571">
                  <c:v>151.66735144054283</c:v>
                </c:pt>
                <c:pt idx="572">
                  <c:v>151.11594793406832</c:v>
                </c:pt>
                <c:pt idx="573">
                  <c:v>152.34430367208125</c:v>
                </c:pt>
                <c:pt idx="574">
                  <c:v>153.10015351675924</c:v>
                </c:pt>
                <c:pt idx="575">
                  <c:v>152.90673558801046</c:v>
                </c:pt>
                <c:pt idx="576">
                  <c:v>152.92964173798248</c:v>
                </c:pt>
                <c:pt idx="577">
                  <c:v>153.3096843042803</c:v>
                </c:pt>
                <c:pt idx="578">
                  <c:v>153.18923054761615</c:v>
                </c:pt>
                <c:pt idx="579">
                  <c:v>152.77270585286041</c:v>
                </c:pt>
                <c:pt idx="580">
                  <c:v>152.28492582790221</c:v>
                </c:pt>
                <c:pt idx="581">
                  <c:v>152.08642353466718</c:v>
                </c:pt>
                <c:pt idx="582">
                  <c:v>151.42643340813231</c:v>
                </c:pt>
                <c:pt idx="583">
                  <c:v>153.12814411604882</c:v>
                </c:pt>
                <c:pt idx="584">
                  <c:v>153.40639326865465</c:v>
                </c:pt>
                <c:pt idx="585">
                  <c:v>152.91861324369646</c:v>
                </c:pt>
                <c:pt idx="586">
                  <c:v>151.18805251050205</c:v>
                </c:pt>
                <c:pt idx="587">
                  <c:v>150.61798857622406</c:v>
                </c:pt>
                <c:pt idx="588">
                  <c:v>150.60271435976949</c:v>
                </c:pt>
                <c:pt idx="589">
                  <c:v>151.55452953256486</c:v>
                </c:pt>
                <c:pt idx="590">
                  <c:v>151.08456077401019</c:v>
                </c:pt>
                <c:pt idx="591">
                  <c:v>153.59981111257213</c:v>
                </c:pt>
                <c:pt idx="592">
                  <c:v>153.51073416654651</c:v>
                </c:pt>
                <c:pt idx="593">
                  <c:v>154.25046063336995</c:v>
                </c:pt>
                <c:pt idx="594">
                  <c:v>155.07078312096419</c:v>
                </c:pt>
                <c:pt idx="595">
                  <c:v>155.52293026369571</c:v>
                </c:pt>
                <c:pt idx="596">
                  <c:v>156.26096892680147</c:v>
                </c:pt>
                <c:pt idx="597">
                  <c:v>156.2083738547399</c:v>
                </c:pt>
                <c:pt idx="598">
                  <c:v>156.1803729060307</c:v>
                </c:pt>
                <c:pt idx="599">
                  <c:v>156.79879645479002</c:v>
                </c:pt>
                <c:pt idx="600">
                  <c:v>155.40925919431777</c:v>
                </c:pt>
                <c:pt idx="601">
                  <c:v>155.35751336848747</c:v>
                </c:pt>
                <c:pt idx="602">
                  <c:v>154.96729146930363</c:v>
                </c:pt>
                <c:pt idx="603">
                  <c:v>155.90976603636193</c:v>
                </c:pt>
                <c:pt idx="604">
                  <c:v>155.87668055350383</c:v>
                </c:pt>
                <c:pt idx="605">
                  <c:v>155.93097386353404</c:v>
                </c:pt>
                <c:pt idx="606">
                  <c:v>156.29065776405972</c:v>
                </c:pt>
                <c:pt idx="607">
                  <c:v>154.32511260917227</c:v>
                </c:pt>
                <c:pt idx="608">
                  <c:v>155.99459734505032</c:v>
                </c:pt>
                <c:pt idx="609">
                  <c:v>156.80049477758996</c:v>
                </c:pt>
                <c:pt idx="610">
                  <c:v>156.58926566726896</c:v>
                </c:pt>
                <c:pt idx="611">
                  <c:v>155.97932312859575</c:v>
                </c:pt>
                <c:pt idx="612">
                  <c:v>156.41197111637476</c:v>
                </c:pt>
                <c:pt idx="613">
                  <c:v>156.50188687438069</c:v>
                </c:pt>
                <c:pt idx="614">
                  <c:v>155.1106513759398</c:v>
                </c:pt>
                <c:pt idx="615">
                  <c:v>151.8726469401463</c:v>
                </c:pt>
                <c:pt idx="616">
                  <c:v>151.13207131192289</c:v>
                </c:pt>
                <c:pt idx="617">
                  <c:v>152.06012082392658</c:v>
                </c:pt>
                <c:pt idx="618">
                  <c:v>150.50770371819505</c:v>
                </c:pt>
                <c:pt idx="619">
                  <c:v>152.20348073056275</c:v>
                </c:pt>
                <c:pt idx="620">
                  <c:v>151.21943967056021</c:v>
                </c:pt>
                <c:pt idx="621">
                  <c:v>147.76680956367713</c:v>
                </c:pt>
                <c:pt idx="622">
                  <c:v>148.89590885311577</c:v>
                </c:pt>
                <c:pt idx="623">
                  <c:v>148.59391482338887</c:v>
                </c:pt>
                <c:pt idx="624">
                  <c:v>150.44239234812977</c:v>
                </c:pt>
                <c:pt idx="625">
                  <c:v>152.44356003582425</c:v>
                </c:pt>
                <c:pt idx="626">
                  <c:v>152.6827797454348</c:v>
                </c:pt>
                <c:pt idx="627">
                  <c:v>154.371773985685</c:v>
                </c:pt>
                <c:pt idx="628">
                  <c:v>154.33020749274078</c:v>
                </c:pt>
                <c:pt idx="629">
                  <c:v>155.22686984468635</c:v>
                </c:pt>
                <c:pt idx="630">
                  <c:v>155.97338951787822</c:v>
                </c:pt>
                <c:pt idx="631">
                  <c:v>156.15408062954103</c:v>
                </c:pt>
                <c:pt idx="632">
                  <c:v>155.13525576388045</c:v>
                </c:pt>
                <c:pt idx="633">
                  <c:v>156.07094755882127</c:v>
                </c:pt>
                <c:pt idx="634">
                  <c:v>155.77149057904333</c:v>
                </c:pt>
                <c:pt idx="635">
                  <c:v>156.73517297327373</c:v>
                </c:pt>
                <c:pt idx="636">
                  <c:v>156.52394386295273</c:v>
                </c:pt>
                <c:pt idx="637">
                  <c:v>156.52734042372131</c:v>
                </c:pt>
                <c:pt idx="638">
                  <c:v>157.30185069620279</c:v>
                </c:pt>
                <c:pt idx="639">
                  <c:v>157.73957278387968</c:v>
                </c:pt>
                <c:pt idx="640">
                  <c:v>156.57568968878303</c:v>
                </c:pt>
                <c:pt idx="641">
                  <c:v>158.96624054851233</c:v>
                </c:pt>
                <c:pt idx="642">
                  <c:v>158.95775953842622</c:v>
                </c:pt>
                <c:pt idx="643">
                  <c:v>159.23091380746354</c:v>
                </c:pt>
                <c:pt idx="644">
                  <c:v>159.3165942775519</c:v>
                </c:pt>
                <c:pt idx="645">
                  <c:v>159.24279146314956</c:v>
                </c:pt>
                <c:pt idx="646">
                  <c:v>158.43349746984131</c:v>
                </c:pt>
                <c:pt idx="647">
                  <c:v>158.48184673490303</c:v>
                </c:pt>
                <c:pt idx="648">
                  <c:v>156.62743559944462</c:v>
                </c:pt>
                <c:pt idx="649">
                  <c:v>156.18546778959919</c:v>
                </c:pt>
                <c:pt idx="650">
                  <c:v>157.68697779664944</c:v>
                </c:pt>
                <c:pt idx="651">
                  <c:v>158.82541769182512</c:v>
                </c:pt>
                <c:pt idx="652">
                  <c:v>157.85155596470867</c:v>
                </c:pt>
                <c:pt idx="653">
                  <c:v>158.80505902605299</c:v>
                </c:pt>
                <c:pt idx="654">
                  <c:v>158.33933598966686</c:v>
                </c:pt>
                <c:pt idx="655">
                  <c:v>157.56906100510298</c:v>
                </c:pt>
                <c:pt idx="656">
                  <c:v>158.26298569106461</c:v>
                </c:pt>
                <c:pt idx="657">
                  <c:v>157.15509422879805</c:v>
                </c:pt>
                <c:pt idx="658">
                  <c:v>156.8564863255888</c:v>
                </c:pt>
                <c:pt idx="659">
                  <c:v>157.58433522155752</c:v>
                </c:pt>
                <c:pt idx="660">
                  <c:v>158.83304962534257</c:v>
                </c:pt>
                <c:pt idx="661">
                  <c:v>159.95113085474614</c:v>
                </c:pt>
                <c:pt idx="662">
                  <c:v>160.40752363481488</c:v>
                </c:pt>
                <c:pt idx="663">
                  <c:v>160.2268326079834</c:v>
                </c:pt>
                <c:pt idx="664">
                  <c:v>158.21802263735179</c:v>
                </c:pt>
                <c:pt idx="665">
                  <c:v>156.51716109083526</c:v>
                </c:pt>
                <c:pt idx="666">
                  <c:v>157.1041871301168</c:v>
                </c:pt>
                <c:pt idx="667">
                  <c:v>158.81948408110759</c:v>
                </c:pt>
                <c:pt idx="668">
                  <c:v>155.50257159792358</c:v>
                </c:pt>
                <c:pt idx="669">
                  <c:v>154.02735386736296</c:v>
                </c:pt>
                <c:pt idx="670">
                  <c:v>155.29304072557122</c:v>
                </c:pt>
                <c:pt idx="671">
                  <c:v>156.34240358988998</c:v>
                </c:pt>
                <c:pt idx="672">
                  <c:v>157.98219948850979</c:v>
                </c:pt>
                <c:pt idx="673">
                  <c:v>158.19766397157969</c:v>
                </c:pt>
                <c:pt idx="674">
                  <c:v>158.79487969316693</c:v>
                </c:pt>
                <c:pt idx="675">
                  <c:v>159.44469040198445</c:v>
                </c:pt>
                <c:pt idx="676">
                  <c:v>159.09178927357627</c:v>
                </c:pt>
                <c:pt idx="677">
                  <c:v>159.36494354261362</c:v>
                </c:pt>
                <c:pt idx="678">
                  <c:v>158.07466264588436</c:v>
                </c:pt>
                <c:pt idx="679">
                  <c:v>158.58619798221454</c:v>
                </c:pt>
                <c:pt idx="680">
                  <c:v>159.3411883160729</c:v>
                </c:pt>
                <c:pt idx="681">
                  <c:v>159.81793984674508</c:v>
                </c:pt>
                <c:pt idx="682">
                  <c:v>159.79504413102401</c:v>
                </c:pt>
                <c:pt idx="683">
                  <c:v>159.57956929853447</c:v>
                </c:pt>
                <c:pt idx="684">
                  <c:v>159.87817711691247</c:v>
                </c:pt>
                <c:pt idx="685">
                  <c:v>158.44112940335879</c:v>
                </c:pt>
                <c:pt idx="686">
                  <c:v>159.33100898318685</c:v>
                </c:pt>
                <c:pt idx="687">
                  <c:v>159.1121479393484</c:v>
                </c:pt>
                <c:pt idx="688">
                  <c:v>159.35391504832759</c:v>
                </c:pt>
                <c:pt idx="689">
                  <c:v>160.89530365977308</c:v>
                </c:pt>
                <c:pt idx="690">
                  <c:v>160.96316251403826</c:v>
                </c:pt>
                <c:pt idx="691">
                  <c:v>160.20647385737993</c:v>
                </c:pt>
                <c:pt idx="692">
                  <c:v>158.70665182370999</c:v>
                </c:pt>
                <c:pt idx="693">
                  <c:v>159.30132006109733</c:v>
                </c:pt>
                <c:pt idx="694">
                  <c:v>159.91379964971949</c:v>
                </c:pt>
                <c:pt idx="695">
                  <c:v>158.87461611828678</c:v>
                </c:pt>
                <c:pt idx="696">
                  <c:v>160.16405820303575</c:v>
                </c:pt>
                <c:pt idx="697">
                  <c:v>160.54240253136493</c:v>
                </c:pt>
                <c:pt idx="698">
                  <c:v>161.22444956164054</c:v>
                </c:pt>
                <c:pt idx="699">
                  <c:v>162.18983027867088</c:v>
                </c:pt>
                <c:pt idx="700">
                  <c:v>162.0091391670081</c:v>
                </c:pt>
                <c:pt idx="701">
                  <c:v>162.87866008106403</c:v>
                </c:pt>
                <c:pt idx="702">
                  <c:v>163.17895587282229</c:v>
                </c:pt>
                <c:pt idx="703">
                  <c:v>163.29772182576872</c:v>
                </c:pt>
                <c:pt idx="704">
                  <c:v>163.23579658222107</c:v>
                </c:pt>
                <c:pt idx="705">
                  <c:v>163.5445838183164</c:v>
                </c:pt>
                <c:pt idx="706">
                  <c:v>164.61175794903869</c:v>
                </c:pt>
                <c:pt idx="707">
                  <c:v>165.37354140443421</c:v>
                </c:pt>
                <c:pt idx="708">
                  <c:v>165.52878940100732</c:v>
                </c:pt>
                <c:pt idx="709">
                  <c:v>165.48807198463174</c:v>
                </c:pt>
                <c:pt idx="710">
                  <c:v>164.90273391873052</c:v>
                </c:pt>
                <c:pt idx="711">
                  <c:v>163.73375594006535</c:v>
                </c:pt>
                <c:pt idx="712">
                  <c:v>164.24698951436417</c:v>
                </c:pt>
                <c:pt idx="713">
                  <c:v>164.3844158102828</c:v>
                </c:pt>
                <c:pt idx="714">
                  <c:v>164.74155231143988</c:v>
                </c:pt>
                <c:pt idx="715">
                  <c:v>166.01317278036564</c:v>
                </c:pt>
                <c:pt idx="716">
                  <c:v>166.22525105208661</c:v>
                </c:pt>
                <c:pt idx="717">
                  <c:v>166.51283046100986</c:v>
                </c:pt>
                <c:pt idx="718">
                  <c:v>166.49077347243778</c:v>
                </c:pt>
                <c:pt idx="719">
                  <c:v>165.41935361954697</c:v>
                </c:pt>
                <c:pt idx="720">
                  <c:v>166.22949677425513</c:v>
                </c:pt>
                <c:pt idx="721">
                  <c:v>166.03353153096907</c:v>
                </c:pt>
                <c:pt idx="722">
                  <c:v>166.35079977715054</c:v>
                </c:pt>
                <c:pt idx="723">
                  <c:v>166.28887453360289</c:v>
                </c:pt>
                <c:pt idx="724">
                  <c:v>167.39931348006934</c:v>
                </c:pt>
                <c:pt idx="725">
                  <c:v>167.50959833809836</c:v>
                </c:pt>
                <c:pt idx="726">
                  <c:v>168.427468517216</c:v>
                </c:pt>
                <c:pt idx="727">
                  <c:v>167.76663966353212</c:v>
                </c:pt>
                <c:pt idx="728">
                  <c:v>166.58408587604359</c:v>
                </c:pt>
                <c:pt idx="729">
                  <c:v>167.3577469871251</c:v>
                </c:pt>
                <c:pt idx="730">
                  <c:v>166.66638013478303</c:v>
                </c:pt>
                <c:pt idx="731">
                  <c:v>166.91153345511114</c:v>
                </c:pt>
                <c:pt idx="732">
                  <c:v>167.71997837185066</c:v>
                </c:pt>
                <c:pt idx="733">
                  <c:v>167.39592726872041</c:v>
                </c:pt>
                <c:pt idx="734">
                  <c:v>168.09917177674848</c:v>
                </c:pt>
                <c:pt idx="735">
                  <c:v>166.10988174474005</c:v>
                </c:pt>
                <c:pt idx="736">
                  <c:v>167.81498901342511</c:v>
                </c:pt>
                <c:pt idx="737">
                  <c:v>167.42561619080993</c:v>
                </c:pt>
                <c:pt idx="738">
                  <c:v>168.26544818277634</c:v>
                </c:pt>
                <c:pt idx="739">
                  <c:v>168.56065952521703</c:v>
                </c:pt>
                <c:pt idx="740">
                  <c:v>168.64294334970552</c:v>
                </c:pt>
                <c:pt idx="741">
                  <c:v>167.82516834631119</c:v>
                </c:pt>
                <c:pt idx="742">
                  <c:v>167.87352796079256</c:v>
                </c:pt>
                <c:pt idx="743">
                  <c:v>167.11343239394603</c:v>
                </c:pt>
                <c:pt idx="744">
                  <c:v>167.12361172683208</c:v>
                </c:pt>
                <c:pt idx="745">
                  <c:v>163.78126647797805</c:v>
                </c:pt>
                <c:pt idx="746">
                  <c:v>163.31299595739199</c:v>
                </c:pt>
                <c:pt idx="747">
                  <c:v>164.48705838537472</c:v>
                </c:pt>
                <c:pt idx="748">
                  <c:v>162.89392394809894</c:v>
                </c:pt>
                <c:pt idx="749">
                  <c:v>162.89647134746755</c:v>
                </c:pt>
                <c:pt idx="750">
                  <c:v>161.99131755118492</c:v>
                </c:pt>
                <c:pt idx="751">
                  <c:v>163.85930466512929</c:v>
                </c:pt>
                <c:pt idx="752">
                  <c:v>164.31146215728043</c:v>
                </c:pt>
                <c:pt idx="753">
                  <c:v>164.04254317616068</c:v>
                </c:pt>
                <c:pt idx="754">
                  <c:v>165.14280278974104</c:v>
                </c:pt>
                <c:pt idx="755">
                  <c:v>165.86048270224339</c:v>
                </c:pt>
                <c:pt idx="756">
                  <c:v>165.85030336935733</c:v>
                </c:pt>
                <c:pt idx="757">
                  <c:v>167.26528374491926</c:v>
                </c:pt>
                <c:pt idx="758">
                  <c:v>168.10171926094839</c:v>
                </c:pt>
                <c:pt idx="759">
                  <c:v>168.51824387087285</c:v>
                </c:pt>
                <c:pt idx="760">
                  <c:v>169.01535406731716</c:v>
                </c:pt>
                <c:pt idx="761">
                  <c:v>168.67857623193223</c:v>
                </c:pt>
                <c:pt idx="762">
                  <c:v>169.4861719872718</c:v>
                </c:pt>
                <c:pt idx="763">
                  <c:v>169.664315699566</c:v>
                </c:pt>
                <c:pt idx="764">
                  <c:v>169.67279670965212</c:v>
                </c:pt>
                <c:pt idx="765">
                  <c:v>169.38606646212884</c:v>
                </c:pt>
                <c:pt idx="766">
                  <c:v>169.94849846288935</c:v>
                </c:pt>
                <c:pt idx="767">
                  <c:v>169.85603522068351</c:v>
                </c:pt>
                <c:pt idx="768">
                  <c:v>169.72369345891374</c:v>
                </c:pt>
                <c:pt idx="769">
                  <c:v>169.46326583729976</c:v>
                </c:pt>
                <c:pt idx="770">
                  <c:v>170.31666345833244</c:v>
                </c:pt>
                <c:pt idx="771">
                  <c:v>169.79326090056719</c:v>
                </c:pt>
                <c:pt idx="772">
                  <c:v>168.68196244328112</c:v>
                </c:pt>
                <c:pt idx="773">
                  <c:v>169.29698943127192</c:v>
                </c:pt>
                <c:pt idx="774">
                  <c:v>169.44629338287655</c:v>
                </c:pt>
                <c:pt idx="775">
                  <c:v>168.43595996155307</c:v>
                </c:pt>
                <c:pt idx="776">
                  <c:v>168.31634493203796</c:v>
                </c:pt>
                <c:pt idx="777">
                  <c:v>169.57608774527773</c:v>
                </c:pt>
                <c:pt idx="778">
                  <c:v>169.79579795051615</c:v>
                </c:pt>
                <c:pt idx="779">
                  <c:v>170.62629977099647</c:v>
                </c:pt>
                <c:pt idx="780">
                  <c:v>170.54486502307665</c:v>
                </c:pt>
                <c:pt idx="781">
                  <c:v>169.17823391257642</c:v>
                </c:pt>
                <c:pt idx="782">
                  <c:v>168.20097562469138</c:v>
                </c:pt>
                <c:pt idx="783">
                  <c:v>169.51840830872993</c:v>
                </c:pt>
                <c:pt idx="784">
                  <c:v>166.77750371996106</c:v>
                </c:pt>
                <c:pt idx="785">
                  <c:v>168.20775839680888</c:v>
                </c:pt>
                <c:pt idx="786">
                  <c:v>167.77936648061805</c:v>
                </c:pt>
                <c:pt idx="787">
                  <c:v>167.31194512143199</c:v>
                </c:pt>
                <c:pt idx="788">
                  <c:v>165.09530260124799</c:v>
                </c:pt>
                <c:pt idx="789">
                  <c:v>165.09615176264799</c:v>
                </c:pt>
                <c:pt idx="790">
                  <c:v>166.93953440382037</c:v>
                </c:pt>
                <c:pt idx="791">
                  <c:v>166.67824735621807</c:v>
                </c:pt>
                <c:pt idx="792">
                  <c:v>164.15706340693859</c:v>
                </c:pt>
                <c:pt idx="793">
                  <c:v>167.0235166359401</c:v>
                </c:pt>
                <c:pt idx="794">
                  <c:v>163.57257441760601</c:v>
                </c:pt>
                <c:pt idx="795">
                  <c:v>161.6995028543441</c:v>
                </c:pt>
                <c:pt idx="796">
                  <c:v>159.03664680214609</c:v>
                </c:pt>
                <c:pt idx="797">
                  <c:v>159.2877441674427</c:v>
                </c:pt>
                <c:pt idx="798">
                  <c:v>157.99746327071341</c:v>
                </c:pt>
                <c:pt idx="799">
                  <c:v>158.02036942068545</c:v>
                </c:pt>
                <c:pt idx="800">
                  <c:v>160.05632082920664</c:v>
                </c:pt>
                <c:pt idx="801">
                  <c:v>161.51966090408126</c:v>
                </c:pt>
                <c:pt idx="802">
                  <c:v>164.68132539069217</c:v>
                </c:pt>
                <c:pt idx="803">
                  <c:v>163.47926201400017</c:v>
                </c:pt>
                <c:pt idx="804">
                  <c:v>165.4906090345807</c:v>
                </c:pt>
                <c:pt idx="805">
                  <c:v>166.65788869044596</c:v>
                </c:pt>
                <c:pt idx="806">
                  <c:v>166.40764048654935</c:v>
                </c:pt>
                <c:pt idx="807">
                  <c:v>168.39439346860885</c:v>
                </c:pt>
                <c:pt idx="808">
                  <c:v>168.16110736971578</c:v>
                </c:pt>
                <c:pt idx="809">
                  <c:v>169.20877191123463</c:v>
                </c:pt>
                <c:pt idx="810">
                  <c:v>171.19382665532547</c:v>
                </c:pt>
                <c:pt idx="811">
                  <c:v>171.17346798955336</c:v>
                </c:pt>
                <c:pt idx="812">
                  <c:v>170.68907417594409</c:v>
                </c:pt>
                <c:pt idx="813">
                  <c:v>171.66208674166057</c:v>
                </c:pt>
                <c:pt idx="814">
                  <c:v>172.31019921250945</c:v>
                </c:pt>
                <c:pt idx="815">
                  <c:v>172.37043648267684</c:v>
                </c:pt>
                <c:pt idx="816">
                  <c:v>172.90826409549666</c:v>
                </c:pt>
                <c:pt idx="817">
                  <c:v>173.02872828641176</c:v>
                </c:pt>
                <c:pt idx="818">
                  <c:v>172.90741493409669</c:v>
                </c:pt>
                <c:pt idx="819">
                  <c:v>172.99902901490259</c:v>
                </c:pt>
                <c:pt idx="820">
                  <c:v>173.0405955078468</c:v>
                </c:pt>
                <c:pt idx="821">
                  <c:v>173.16784247087938</c:v>
                </c:pt>
                <c:pt idx="822">
                  <c:v>174.05688332355842</c:v>
                </c:pt>
                <c:pt idx="823">
                  <c:v>173.79559627595611</c:v>
                </c:pt>
                <c:pt idx="824">
                  <c:v>174.13746891007827</c:v>
                </c:pt>
                <c:pt idx="825">
                  <c:v>175.04940547847838</c:v>
                </c:pt>
                <c:pt idx="826">
                  <c:v>175.55075104767155</c:v>
                </c:pt>
                <c:pt idx="827">
                  <c:v>175.34886245825632</c:v>
                </c:pt>
                <c:pt idx="828">
                  <c:v>175.84088820538307</c:v>
                </c:pt>
                <c:pt idx="829">
                  <c:v>175.39382559680041</c:v>
                </c:pt>
                <c:pt idx="830">
                  <c:v>174.19599750802604</c:v>
                </c:pt>
                <c:pt idx="831">
                  <c:v>175.30814512671208</c:v>
                </c:pt>
                <c:pt idx="832">
                  <c:v>175.96813516841564</c:v>
                </c:pt>
                <c:pt idx="833">
                  <c:v>175.76367848079249</c:v>
                </c:pt>
                <c:pt idx="834">
                  <c:v>176.05636303787259</c:v>
                </c:pt>
                <c:pt idx="835">
                  <c:v>174.77879860880964</c:v>
                </c:pt>
                <c:pt idx="836">
                  <c:v>174.7372320310341</c:v>
                </c:pt>
                <c:pt idx="837">
                  <c:v>171.88010905835</c:v>
                </c:pt>
                <c:pt idx="838">
                  <c:v>172.65970378014904</c:v>
                </c:pt>
                <c:pt idx="839">
                  <c:v>169.8602705934324</c:v>
                </c:pt>
                <c:pt idx="840">
                  <c:v>168.78291712982409</c:v>
                </c:pt>
                <c:pt idx="841">
                  <c:v>167.35011505360765</c:v>
                </c:pt>
                <c:pt idx="842">
                  <c:v>170.75609421822892</c:v>
                </c:pt>
                <c:pt idx="843">
                  <c:v>174.85683671112957</c:v>
                </c:pt>
                <c:pt idx="844">
                  <c:v>175.65594102213205</c:v>
                </c:pt>
                <c:pt idx="845">
                  <c:v>176.32527166957271</c:v>
                </c:pt>
                <c:pt idx="846">
                  <c:v>176.63319939484842</c:v>
                </c:pt>
                <c:pt idx="847">
                  <c:v>176.60859500690776</c:v>
                </c:pt>
                <c:pt idx="848">
                  <c:v>177.19309434565997</c:v>
                </c:pt>
                <c:pt idx="849">
                  <c:v>177.3457947732019</c:v>
                </c:pt>
                <c:pt idx="850">
                  <c:v>176.47882134334588</c:v>
                </c:pt>
                <c:pt idx="851">
                  <c:v>174.65917314504358</c:v>
                </c:pt>
                <c:pt idx="852">
                  <c:v>174.59979538569584</c:v>
                </c:pt>
                <c:pt idx="853">
                  <c:v>171.40844197699539</c:v>
                </c:pt>
                <c:pt idx="854">
                  <c:v>169.88402581997312</c:v>
                </c:pt>
                <c:pt idx="855">
                  <c:v>171.85975030774659</c:v>
                </c:pt>
                <c:pt idx="856">
                  <c:v>174.93402582171214</c:v>
                </c:pt>
                <c:pt idx="857">
                  <c:v>173.4639133241397</c:v>
                </c:pt>
                <c:pt idx="858">
                  <c:v>172.05995100861284</c:v>
                </c:pt>
                <c:pt idx="859">
                  <c:v>171.61628487596747</c:v>
                </c:pt>
                <c:pt idx="860">
                  <c:v>170.61866792231029</c:v>
                </c:pt>
                <c:pt idx="861">
                  <c:v>169.04080761665779</c:v>
                </c:pt>
                <c:pt idx="862">
                  <c:v>171.31004512407202</c:v>
                </c:pt>
                <c:pt idx="863">
                  <c:v>171.57556754442319</c:v>
                </c:pt>
                <c:pt idx="864">
                  <c:v>172.38739858768037</c:v>
                </c:pt>
                <c:pt idx="865">
                  <c:v>175.0197062069692</c:v>
                </c:pt>
                <c:pt idx="866">
                  <c:v>174.05858156152703</c:v>
                </c:pt>
                <c:pt idx="867">
                  <c:v>174.50564425494099</c:v>
                </c:pt>
                <c:pt idx="868">
                  <c:v>172.16938670524189</c:v>
                </c:pt>
                <c:pt idx="869">
                  <c:v>169.84585588779746</c:v>
                </c:pt>
                <c:pt idx="870">
                  <c:v>171.46528268639418</c:v>
                </c:pt>
                <c:pt idx="871">
                  <c:v>169.23761167192418</c:v>
                </c:pt>
                <c:pt idx="872">
                  <c:v>171.43134812696744</c:v>
                </c:pt>
                <c:pt idx="873">
                  <c:v>173.9067302105538</c:v>
                </c:pt>
                <c:pt idx="874">
                  <c:v>173.18396584873392</c:v>
                </c:pt>
                <c:pt idx="875">
                  <c:v>174.96627249258992</c:v>
                </c:pt>
                <c:pt idx="876">
                  <c:v>174.36820760960271</c:v>
                </c:pt>
                <c:pt idx="877">
                  <c:v>173.627631896548</c:v>
                </c:pt>
                <c:pt idx="878">
                  <c:v>175.48120430485741</c:v>
                </c:pt>
                <c:pt idx="879">
                  <c:v>175.4761094212889</c:v>
                </c:pt>
                <c:pt idx="880">
                  <c:v>177.16848987288802</c:v>
                </c:pt>
                <c:pt idx="881">
                  <c:v>177.89040515813923</c:v>
                </c:pt>
                <c:pt idx="882">
                  <c:v>178.17459835571356</c:v>
                </c:pt>
                <c:pt idx="883">
                  <c:v>178.11859645829509</c:v>
                </c:pt>
                <c:pt idx="884">
                  <c:v>177.92942425171486</c:v>
                </c:pt>
                <c:pt idx="885">
                  <c:v>179.0195148818288</c:v>
                </c:pt>
                <c:pt idx="886">
                  <c:v>178.965211222379</c:v>
                </c:pt>
                <c:pt idx="887">
                  <c:v>179.45893520747435</c:v>
                </c:pt>
                <c:pt idx="888">
                  <c:v>179.32151926097538</c:v>
                </c:pt>
                <c:pt idx="889">
                  <c:v>179.05683565260452</c:v>
                </c:pt>
                <c:pt idx="890">
                  <c:v>178.52748913470208</c:v>
                </c:pt>
                <c:pt idx="891">
                  <c:v>179.62095562674531</c:v>
                </c:pt>
                <c:pt idx="892">
                  <c:v>178.80573828730792</c:v>
                </c:pt>
                <c:pt idx="893">
                  <c:v>178.02104868194039</c:v>
                </c:pt>
                <c:pt idx="894">
                  <c:v>178.2339761150613</c:v>
                </c:pt>
                <c:pt idx="895">
                  <c:v>175.7076972822133</c:v>
                </c:pt>
                <c:pt idx="896">
                  <c:v>176.40076245735531</c:v>
                </c:pt>
                <c:pt idx="897">
                  <c:v>173.40877085270955</c:v>
                </c:pt>
                <c:pt idx="898">
                  <c:v>173.07622839007351</c:v>
                </c:pt>
                <c:pt idx="899">
                  <c:v>175.2572380280308</c:v>
                </c:pt>
                <c:pt idx="900">
                  <c:v>174.19260094725746</c:v>
                </c:pt>
                <c:pt idx="901">
                  <c:v>176.55006632412866</c:v>
                </c:pt>
                <c:pt idx="902">
                  <c:v>175.96388944624709</c:v>
                </c:pt>
                <c:pt idx="903">
                  <c:v>178.10333259126017</c:v>
                </c:pt>
                <c:pt idx="904">
                  <c:v>177.23551000000418</c:v>
                </c:pt>
                <c:pt idx="905">
                  <c:v>178.83289015944851</c:v>
                </c:pt>
                <c:pt idx="906">
                  <c:v>178.52069601316492</c:v>
                </c:pt>
                <c:pt idx="907">
                  <c:v>177.42468212175311</c:v>
                </c:pt>
                <c:pt idx="908">
                  <c:v>174.84157292892596</c:v>
                </c:pt>
                <c:pt idx="909">
                  <c:v>174.42588704615051</c:v>
                </c:pt>
                <c:pt idx="910">
                  <c:v>174.83902552955735</c:v>
                </c:pt>
                <c:pt idx="911">
                  <c:v>176.97846858973912</c:v>
                </c:pt>
                <c:pt idx="912">
                  <c:v>175.42180584667037</c:v>
                </c:pt>
                <c:pt idx="913">
                  <c:v>174.72619318732842</c:v>
                </c:pt>
                <c:pt idx="914">
                  <c:v>175.34291849811913</c:v>
                </c:pt>
                <c:pt idx="915">
                  <c:v>176.5017274084866</c:v>
                </c:pt>
                <c:pt idx="916">
                  <c:v>176.1377977857924</c:v>
                </c:pt>
                <c:pt idx="917">
                  <c:v>176.61029324487637</c:v>
                </c:pt>
                <c:pt idx="918">
                  <c:v>177.39753033444384</c:v>
                </c:pt>
                <c:pt idx="919">
                  <c:v>178.32050574654963</c:v>
                </c:pt>
                <c:pt idx="920">
                  <c:v>177.50356947030431</c:v>
                </c:pt>
                <c:pt idx="921">
                  <c:v>177.79285746661583</c:v>
                </c:pt>
                <c:pt idx="922">
                  <c:v>178.70816989694524</c:v>
                </c:pt>
                <c:pt idx="923">
                  <c:v>178.56905562764632</c:v>
                </c:pt>
                <c:pt idx="924">
                  <c:v>176.54921724755999</c:v>
                </c:pt>
                <c:pt idx="925">
                  <c:v>178.17967245561147</c:v>
                </c:pt>
                <c:pt idx="926">
                  <c:v>177.91585870747988</c:v>
                </c:pt>
                <c:pt idx="927">
                  <c:v>178.82100215434284</c:v>
                </c:pt>
                <c:pt idx="928">
                  <c:v>179.24261129841616</c:v>
                </c:pt>
                <c:pt idx="929">
                  <c:v>179.64640909125464</c:v>
                </c:pt>
                <c:pt idx="930">
                  <c:v>178.90243690226265</c:v>
                </c:pt>
                <c:pt idx="931">
                  <c:v>179.39785921015797</c:v>
                </c:pt>
                <c:pt idx="932">
                  <c:v>178.72685102358804</c:v>
                </c:pt>
                <c:pt idx="933">
                  <c:v>176.91654343102277</c:v>
                </c:pt>
                <c:pt idx="934">
                  <c:v>178.8490031030521</c:v>
                </c:pt>
                <c:pt idx="935">
                  <c:v>179.37495306018593</c:v>
                </c:pt>
                <c:pt idx="936">
                  <c:v>177.25162294360777</c:v>
                </c:pt>
                <c:pt idx="937">
                  <c:v>176.46183845467172</c:v>
                </c:pt>
                <c:pt idx="938">
                  <c:v>177.12777254134375</c:v>
                </c:pt>
                <c:pt idx="939">
                  <c:v>179.51154062895554</c:v>
                </c:pt>
                <c:pt idx="940">
                  <c:v>178.59790573775553</c:v>
                </c:pt>
                <c:pt idx="941">
                  <c:v>178.07110661922169</c:v>
                </c:pt>
                <c:pt idx="942">
                  <c:v>178.01680295977184</c:v>
                </c:pt>
                <c:pt idx="943">
                  <c:v>179.93569717239748</c:v>
                </c:pt>
                <c:pt idx="944">
                  <c:v>180.07396219546513</c:v>
                </c:pt>
                <c:pt idx="945">
                  <c:v>180.62281830257101</c:v>
                </c:pt>
                <c:pt idx="946">
                  <c:v>180.50661018324411</c:v>
                </c:pt>
                <c:pt idx="947">
                  <c:v>180.33864588866732</c:v>
                </c:pt>
                <c:pt idx="948">
                  <c:v>180.76025494790932</c:v>
                </c:pt>
                <c:pt idx="949">
                  <c:v>180.35645715507081</c:v>
                </c:pt>
                <c:pt idx="950">
                  <c:v>178.50203558536145</c:v>
                </c:pt>
                <c:pt idx="951">
                  <c:v>180.13758567698142</c:v>
                </c:pt>
                <c:pt idx="952">
                  <c:v>179.90939446165689</c:v>
                </c:pt>
                <c:pt idx="953">
                  <c:v>178.77264253986147</c:v>
                </c:pt>
                <c:pt idx="954">
                  <c:v>179.14081779989291</c:v>
                </c:pt>
                <c:pt idx="955">
                  <c:v>178.96013712248106</c:v>
                </c:pt>
                <c:pt idx="956">
                  <c:v>179.33933052737891</c:v>
                </c:pt>
                <c:pt idx="957">
                  <c:v>177.79285746661583</c:v>
                </c:pt>
                <c:pt idx="958">
                  <c:v>177.53751437915074</c:v>
                </c:pt>
                <c:pt idx="959">
                  <c:v>176.388045989689</c:v>
                </c:pt>
                <c:pt idx="960">
                  <c:v>176.46183845467172</c:v>
                </c:pt>
                <c:pt idx="961">
                  <c:v>178.58686689404982</c:v>
                </c:pt>
                <c:pt idx="962">
                  <c:v>178.89736271753344</c:v>
                </c:pt>
                <c:pt idx="963">
                  <c:v>177.64610091437982</c:v>
                </c:pt>
                <c:pt idx="964">
                  <c:v>176.82491900079725</c:v>
                </c:pt>
                <c:pt idx="965">
                  <c:v>177.83102739879149</c:v>
                </c:pt>
                <c:pt idx="966">
                  <c:v>178.18306901638005</c:v>
                </c:pt>
                <c:pt idx="967">
                  <c:v>179.94756439383252</c:v>
                </c:pt>
                <c:pt idx="968">
                  <c:v>178.9932121710882</c:v>
                </c:pt>
                <c:pt idx="969">
                  <c:v>180.08415196260214</c:v>
                </c:pt>
                <c:pt idx="970">
                  <c:v>180.1986617591291</c:v>
                </c:pt>
                <c:pt idx="971">
                  <c:v>178.87360749099275</c:v>
                </c:pt>
                <c:pt idx="972">
                  <c:v>178.34171357372173</c:v>
                </c:pt>
                <c:pt idx="973">
                  <c:v>178.27214604723696</c:v>
                </c:pt>
                <c:pt idx="974">
                  <c:v>174.55228493261444</c:v>
                </c:pt>
                <c:pt idx="975">
                  <c:v>175.01633034503993</c:v>
                </c:pt>
                <c:pt idx="976">
                  <c:v>176.23025067857859</c:v>
                </c:pt>
                <c:pt idx="977">
                  <c:v>176.17596771796806</c:v>
                </c:pt>
                <c:pt idx="978">
                  <c:v>175.49561901049236</c:v>
                </c:pt>
                <c:pt idx="979">
                  <c:v>176.56280349063428</c:v>
                </c:pt>
                <c:pt idx="980">
                  <c:v>173.62254744723043</c:v>
                </c:pt>
                <c:pt idx="981">
                  <c:v>174.01531683061421</c:v>
                </c:pt>
                <c:pt idx="982">
                  <c:v>176.16240217373306</c:v>
                </c:pt>
                <c:pt idx="983">
                  <c:v>178.11182403559724</c:v>
                </c:pt>
                <c:pt idx="984">
                  <c:v>178.90498430163126</c:v>
                </c:pt>
                <c:pt idx="985">
                  <c:v>178.77349161643014</c:v>
                </c:pt>
                <c:pt idx="986">
                  <c:v>180.20630404206622</c:v>
                </c:pt>
                <c:pt idx="987">
                  <c:v>180.40564523211285</c:v>
                </c:pt>
                <c:pt idx="988">
                  <c:v>180.5447801154198</c:v>
                </c:pt>
                <c:pt idx="989">
                  <c:v>179.77535437708715</c:v>
                </c:pt>
                <c:pt idx="990">
                  <c:v>179.34610295007673</c:v>
                </c:pt>
                <c:pt idx="991">
                  <c:v>178.32812724581612</c:v>
                </c:pt>
                <c:pt idx="992">
                  <c:v>176.41942280032751</c:v>
                </c:pt>
                <c:pt idx="993">
                  <c:v>175.40059801949826</c:v>
                </c:pt>
                <c:pt idx="994">
                  <c:v>177.57313691195776</c:v>
                </c:pt>
                <c:pt idx="995">
                  <c:v>178.87275832959278</c:v>
                </c:pt>
                <c:pt idx="996">
                  <c:v>178.87783251432199</c:v>
                </c:pt>
                <c:pt idx="997">
                  <c:v>178.47150793612289</c:v>
                </c:pt>
                <c:pt idx="998">
                  <c:v>177.97948218899614</c:v>
                </c:pt>
                <c:pt idx="999">
                  <c:v>177.57908087209495</c:v>
                </c:pt>
                <c:pt idx="1000">
                  <c:v>178.13218270136937</c:v>
                </c:pt>
                <c:pt idx="1001">
                  <c:v>176.75112653581456</c:v>
                </c:pt>
                <c:pt idx="1002">
                  <c:v>176.2429877602529</c:v>
                </c:pt>
                <c:pt idx="1003">
                  <c:v>178.50033734739281</c:v>
                </c:pt>
                <c:pt idx="1004">
                  <c:v>176.79439126672742</c:v>
                </c:pt>
                <c:pt idx="1005">
                  <c:v>176.96235564613553</c:v>
                </c:pt>
                <c:pt idx="1006">
                  <c:v>176.73669113134031</c:v>
                </c:pt>
                <c:pt idx="1007">
                  <c:v>177.42807868252166</c:v>
                </c:pt>
                <c:pt idx="1008">
                  <c:v>178.3527316337568</c:v>
                </c:pt>
                <c:pt idx="1009">
                  <c:v>177.88446119800204</c:v>
                </c:pt>
                <c:pt idx="1010">
                  <c:v>176.41604693839824</c:v>
                </c:pt>
                <c:pt idx="1011">
                  <c:v>172.69363833957581</c:v>
                </c:pt>
                <c:pt idx="1012">
                  <c:v>167.19317925331686</c:v>
                </c:pt>
                <c:pt idx="1013">
                  <c:v>160.60347861351258</c:v>
                </c:pt>
                <c:pt idx="1014">
                  <c:v>158.4317991470414</c:v>
                </c:pt>
                <c:pt idx="1015">
                  <c:v>164.61600367120724</c:v>
                </c:pt>
                <c:pt idx="1016">
                  <c:v>168.61580191181591</c:v>
                </c:pt>
                <c:pt idx="1017">
                  <c:v>168.7184444869078</c:v>
                </c:pt>
                <c:pt idx="1018">
                  <c:v>167.30261494994591</c:v>
                </c:pt>
                <c:pt idx="1019">
                  <c:v>162.35439809731045</c:v>
                </c:pt>
                <c:pt idx="1020">
                  <c:v>165.32434297797252</c:v>
                </c:pt>
                <c:pt idx="1021">
                  <c:v>165.51691174532132</c:v>
                </c:pt>
                <c:pt idx="1022">
                  <c:v>162.97960441818728</c:v>
                </c:pt>
                <c:pt idx="1023">
                  <c:v>167.06763052825292</c:v>
                </c:pt>
                <c:pt idx="1024">
                  <c:v>164.74579803360839</c:v>
                </c:pt>
                <c:pt idx="1025">
                  <c:v>165.61531894766432</c:v>
                </c:pt>
                <c:pt idx="1026">
                  <c:v>166.35844206008764</c:v>
                </c:pt>
                <c:pt idx="1027">
                  <c:v>165.67809326778064</c:v>
                </c:pt>
                <c:pt idx="1028">
                  <c:v>167.80396051913908</c:v>
                </c:pt>
                <c:pt idx="1029">
                  <c:v>169.26476354406475</c:v>
                </c:pt>
                <c:pt idx="1030">
                  <c:v>168.83126639488577</c:v>
                </c:pt>
                <c:pt idx="1031">
                  <c:v>166.10224981122258</c:v>
                </c:pt>
                <c:pt idx="1032">
                  <c:v>166.86063679068081</c:v>
                </c:pt>
                <c:pt idx="1033">
                  <c:v>164.80517579295616</c:v>
                </c:pt>
                <c:pt idx="1034">
                  <c:v>164.46754888100256</c:v>
                </c:pt>
                <c:pt idx="1035">
                  <c:v>163.91444705172813</c:v>
                </c:pt>
                <c:pt idx="1036">
                  <c:v>163.83809683795718</c:v>
                </c:pt>
                <c:pt idx="1037">
                  <c:v>159.6330134471647</c:v>
                </c:pt>
                <c:pt idx="1038">
                  <c:v>159.82981750243107</c:v>
                </c:pt>
                <c:pt idx="1039">
                  <c:v>162.87866008106403</c:v>
                </c:pt>
                <c:pt idx="1040">
                  <c:v>163.20016369999436</c:v>
                </c:pt>
                <c:pt idx="1041">
                  <c:v>165.53642124969349</c:v>
                </c:pt>
                <c:pt idx="1042">
                  <c:v>168.56405608598561</c:v>
                </c:pt>
                <c:pt idx="1043">
                  <c:v>167.95920843088089</c:v>
                </c:pt>
                <c:pt idx="1044">
                  <c:v>169.30886708695792</c:v>
                </c:pt>
                <c:pt idx="1045">
                  <c:v>170.80190643334168</c:v>
                </c:pt>
                <c:pt idx="1046">
                  <c:v>170.92575683560568</c:v>
                </c:pt>
                <c:pt idx="1047">
                  <c:v>171.14376871804419</c:v>
                </c:pt>
                <c:pt idx="1048">
                  <c:v>169.97563990077899</c:v>
                </c:pt>
                <c:pt idx="1049">
                  <c:v>169.17398819040787</c:v>
                </c:pt>
                <c:pt idx="1050">
                  <c:v>171.68669112960123</c:v>
                </c:pt>
                <c:pt idx="1051">
                  <c:v>172.47138073496879</c:v>
                </c:pt>
                <c:pt idx="1052">
                  <c:v>172.51804211148152</c:v>
                </c:pt>
                <c:pt idx="1053">
                  <c:v>172.27287844173375</c:v>
                </c:pt>
                <c:pt idx="1054">
                  <c:v>171.26931735827682</c:v>
                </c:pt>
                <c:pt idx="1055">
                  <c:v>174.11711024430613</c:v>
                </c:pt>
                <c:pt idx="1056">
                  <c:v>176.03768191122978</c:v>
                </c:pt>
                <c:pt idx="1057">
                  <c:v>175.70090416067617</c:v>
                </c:pt>
                <c:pt idx="1058">
                  <c:v>175.25214322929358</c:v>
                </c:pt>
                <c:pt idx="1059">
                  <c:v>177.32713443022971</c:v>
                </c:pt>
                <c:pt idx="1060">
                  <c:v>177.24737722143922</c:v>
                </c:pt>
                <c:pt idx="1061">
                  <c:v>176.39483911122616</c:v>
                </c:pt>
                <c:pt idx="1062">
                  <c:v>178.48931920252642</c:v>
                </c:pt>
                <c:pt idx="1063">
                  <c:v>178.97625006608467</c:v>
                </c:pt>
                <c:pt idx="1064">
                  <c:v>178.34171357372173</c:v>
                </c:pt>
                <c:pt idx="1065">
                  <c:v>178.13980428546719</c:v>
                </c:pt>
                <c:pt idx="1066">
                  <c:v>178.07787904191952</c:v>
                </c:pt>
                <c:pt idx="1067">
                  <c:v>176.32866823034126</c:v>
                </c:pt>
                <c:pt idx="1068">
                  <c:v>176.59502946267276</c:v>
                </c:pt>
                <c:pt idx="1069">
                  <c:v>176.02496552839477</c:v>
                </c:pt>
                <c:pt idx="1070">
                  <c:v>173.56231017706307</c:v>
                </c:pt>
                <c:pt idx="1071">
                  <c:v>171.61713403736744</c:v>
                </c:pt>
                <c:pt idx="1072">
                  <c:v>174.17478968085393</c:v>
                </c:pt>
                <c:pt idx="1073">
                  <c:v>173.94150358196089</c:v>
                </c:pt>
                <c:pt idx="1074">
                  <c:v>176.75282477378317</c:v>
                </c:pt>
                <c:pt idx="1075">
                  <c:v>176.55431204629721</c:v>
                </c:pt>
                <c:pt idx="1076">
                  <c:v>177.22701855566709</c:v>
                </c:pt>
                <c:pt idx="1077">
                  <c:v>177.0081678612483</c:v>
                </c:pt>
                <c:pt idx="1078">
                  <c:v>177.22447115629848</c:v>
                </c:pt>
                <c:pt idx="1079">
                  <c:v>177.20158570516574</c:v>
                </c:pt>
                <c:pt idx="1080">
                  <c:v>177.30677567962627</c:v>
                </c:pt>
                <c:pt idx="1081">
                  <c:v>176.48389544324377</c:v>
                </c:pt>
                <c:pt idx="1082">
                  <c:v>178.36884466219169</c:v>
                </c:pt>
                <c:pt idx="1083">
                  <c:v>176.40755557889247</c:v>
                </c:pt>
                <c:pt idx="1084">
                  <c:v>173.87195683914675</c:v>
                </c:pt>
                <c:pt idx="1085">
                  <c:v>177.4407950653567</c:v>
                </c:pt>
                <c:pt idx="1086">
                  <c:v>176.20057210590872</c:v>
                </c:pt>
                <c:pt idx="1087">
                  <c:v>175.05704776141548</c:v>
                </c:pt>
                <c:pt idx="1088">
                  <c:v>173.70228387235031</c:v>
                </c:pt>
                <c:pt idx="1089">
                  <c:v>174.09335493293412</c:v>
                </c:pt>
                <c:pt idx="1090">
                  <c:v>170.7119802410848</c:v>
                </c:pt>
                <c:pt idx="1091">
                  <c:v>171.52381128434197</c:v>
                </c:pt>
                <c:pt idx="1092">
                  <c:v>173.34514737119326</c:v>
                </c:pt>
                <c:pt idx="1093">
                  <c:v>175.86124687115517</c:v>
                </c:pt>
                <c:pt idx="1094">
                  <c:v>173.21620217019205</c:v>
                </c:pt>
                <c:pt idx="1095">
                  <c:v>170.13343529672071</c:v>
                </c:pt>
                <c:pt idx="1096">
                  <c:v>171.45680159147676</c:v>
                </c:pt>
                <c:pt idx="1097">
                  <c:v>172.9684910162444</c:v>
                </c:pt>
                <c:pt idx="1098">
                  <c:v>175.11642552076324</c:v>
                </c:pt>
                <c:pt idx="1099">
                  <c:v>174.83647804535744</c:v>
                </c:pt>
                <c:pt idx="1100">
                  <c:v>174.45558631765971</c:v>
                </c:pt>
                <c:pt idx="1101">
                  <c:v>176.31000780253777</c:v>
                </c:pt>
                <c:pt idx="1102">
                  <c:v>175.03753817221204</c:v>
                </c:pt>
                <c:pt idx="1103">
                  <c:v>173.39010007548637</c:v>
                </c:pt>
                <c:pt idx="1104">
                  <c:v>170.73658462902549</c:v>
                </c:pt>
                <c:pt idx="1105">
                  <c:v>171.0801452365279</c:v>
                </c:pt>
                <c:pt idx="1106">
                  <c:v>168.83636127845429</c:v>
                </c:pt>
                <c:pt idx="1107">
                  <c:v>164.83486471504568</c:v>
                </c:pt>
                <c:pt idx="1108">
                  <c:v>163.04832269844078</c:v>
                </c:pt>
                <c:pt idx="1109">
                  <c:v>163.18744731715935</c:v>
                </c:pt>
                <c:pt idx="1110">
                  <c:v>164.46076610888508</c:v>
                </c:pt>
                <c:pt idx="1111">
                  <c:v>160.35492864758461</c:v>
                </c:pt>
                <c:pt idx="1112">
                  <c:v>163.03219940541754</c:v>
                </c:pt>
                <c:pt idx="1113">
                  <c:v>159.51085093344969</c:v>
                </c:pt>
                <c:pt idx="1114">
                  <c:v>159.59568224213808</c:v>
                </c:pt>
                <c:pt idx="1115">
                  <c:v>157.72939345099363</c:v>
                </c:pt>
                <c:pt idx="1116">
                  <c:v>158.54886677718792</c:v>
                </c:pt>
                <c:pt idx="1117">
                  <c:v>161.764824573829</c:v>
                </c:pt>
                <c:pt idx="1118">
                  <c:v>159.23514918021243</c:v>
                </c:pt>
                <c:pt idx="1119">
                  <c:v>161.48742458262313</c:v>
                </c:pt>
                <c:pt idx="1120">
                  <c:v>159.73310853805668</c:v>
                </c:pt>
                <c:pt idx="1121">
                  <c:v>160.61620534576727</c:v>
                </c:pt>
                <c:pt idx="1122">
                  <c:v>164.59309752123519</c:v>
                </c:pt>
                <c:pt idx="1123">
                  <c:v>164.52014386823282</c:v>
                </c:pt>
                <c:pt idx="1124">
                  <c:v>161.43652783336151</c:v>
                </c:pt>
                <c:pt idx="1125">
                  <c:v>162.24242526590115</c:v>
                </c:pt>
                <c:pt idx="1126">
                  <c:v>162.49012607042914</c:v>
                </c:pt>
                <c:pt idx="1127">
                  <c:v>159.48710605632863</c:v>
                </c:pt>
                <c:pt idx="1128">
                  <c:v>157.22973577034941</c:v>
                </c:pt>
                <c:pt idx="1129">
                  <c:v>157.12539495728888</c:v>
                </c:pt>
                <c:pt idx="1130">
                  <c:v>157.09570603519936</c:v>
                </c:pt>
                <c:pt idx="1131">
                  <c:v>155.16324636317006</c:v>
                </c:pt>
                <c:pt idx="1132">
                  <c:v>158.19173027603085</c:v>
                </c:pt>
                <c:pt idx="1133">
                  <c:v>160.80452839094752</c:v>
                </c:pt>
                <c:pt idx="1134">
                  <c:v>163.45465762605954</c:v>
                </c:pt>
                <c:pt idx="1135">
                  <c:v>162.69202500926403</c:v>
                </c:pt>
                <c:pt idx="1136">
                  <c:v>162.68778963651516</c:v>
                </c:pt>
                <c:pt idx="1137">
                  <c:v>165.03931105324918</c:v>
                </c:pt>
                <c:pt idx="1138">
                  <c:v>162.98385014035583</c:v>
                </c:pt>
                <c:pt idx="1139">
                  <c:v>163.70746366357568</c:v>
                </c:pt>
                <c:pt idx="1140">
                  <c:v>165.56526101038301</c:v>
                </c:pt>
                <c:pt idx="1141">
                  <c:v>165.25563504713867</c:v>
                </c:pt>
                <c:pt idx="1142">
                  <c:v>163.91359789032819</c:v>
                </c:pt>
                <c:pt idx="1143">
                  <c:v>167.82601750771116</c:v>
                </c:pt>
                <c:pt idx="1144">
                  <c:v>168.51314898730433</c:v>
                </c:pt>
                <c:pt idx="1145">
                  <c:v>169.10273277537414</c:v>
                </c:pt>
                <c:pt idx="1146">
                  <c:v>169.6617682153661</c:v>
                </c:pt>
                <c:pt idx="1147">
                  <c:v>169.81192132837069</c:v>
                </c:pt>
                <c:pt idx="1148">
                  <c:v>167.90321688288208</c:v>
                </c:pt>
                <c:pt idx="1149">
                  <c:v>168.7515299697659</c:v>
                </c:pt>
                <c:pt idx="1150">
                  <c:v>168.77782224625554</c:v>
                </c:pt>
                <c:pt idx="1151">
                  <c:v>171.54501911151408</c:v>
                </c:pt>
                <c:pt idx="1152">
                  <c:v>171.32870555187552</c:v>
                </c:pt>
                <c:pt idx="1153">
                  <c:v>171.01398470506265</c:v>
                </c:pt>
                <c:pt idx="1154">
                  <c:v>171.97172313915587</c:v>
                </c:pt>
                <c:pt idx="1155">
                  <c:v>173.10591731216303</c:v>
                </c:pt>
                <c:pt idx="1156">
                  <c:v>173.86856027837817</c:v>
                </c:pt>
                <c:pt idx="1157">
                  <c:v>174.03992121855484</c:v>
                </c:pt>
                <c:pt idx="1158">
                  <c:v>173.88722070618167</c:v>
                </c:pt>
                <c:pt idx="1159">
                  <c:v>172.77677141029554</c:v>
                </c:pt>
                <c:pt idx="1160">
                  <c:v>172.71144960597934</c:v>
                </c:pt>
                <c:pt idx="1161">
                  <c:v>172.80562152040477</c:v>
                </c:pt>
                <c:pt idx="1162">
                  <c:v>174.32918851602707</c:v>
                </c:pt>
                <c:pt idx="1163">
                  <c:v>175.08757541065404</c:v>
                </c:pt>
                <c:pt idx="1164">
                  <c:v>174.73043890949697</c:v>
                </c:pt>
                <c:pt idx="1165">
                  <c:v>175.83664248321452</c:v>
                </c:pt>
                <c:pt idx="1166">
                  <c:v>175.27250189506572</c:v>
                </c:pt>
                <c:pt idx="1167">
                  <c:v>173.49445132279789</c:v>
                </c:pt>
                <c:pt idx="1168">
                  <c:v>175.31746494877851</c:v>
                </c:pt>
                <c:pt idx="1169">
                  <c:v>173.21790040816069</c:v>
                </c:pt>
                <c:pt idx="1170">
                  <c:v>173.70058563438167</c:v>
                </c:pt>
                <c:pt idx="1171">
                  <c:v>173.22468318027816</c:v>
                </c:pt>
                <c:pt idx="1172">
                  <c:v>174.89840328890509</c:v>
                </c:pt>
                <c:pt idx="1173">
                  <c:v>176.6544072220205</c:v>
                </c:pt>
                <c:pt idx="1174">
                  <c:v>176.68495557009837</c:v>
                </c:pt>
                <c:pt idx="1175">
                  <c:v>176.51104723055303</c:v>
                </c:pt>
                <c:pt idx="1176">
                  <c:v>177.66561050358328</c:v>
                </c:pt>
                <c:pt idx="1177">
                  <c:v>178.21361744928919</c:v>
                </c:pt>
                <c:pt idx="1178">
                  <c:v>178.34933507298823</c:v>
                </c:pt>
                <c:pt idx="1179">
                  <c:v>177.42298379895317</c:v>
                </c:pt>
                <c:pt idx="1180">
                  <c:v>177.43147524329024</c:v>
                </c:pt>
                <c:pt idx="1181">
                  <c:v>177.10996127494022</c:v>
                </c:pt>
                <c:pt idx="1182">
                  <c:v>177.44164422675667</c:v>
                </c:pt>
                <c:pt idx="1183">
                  <c:v>177.73430808499745</c:v>
                </c:pt>
                <c:pt idx="1184">
                  <c:v>176.09368389347958</c:v>
                </c:pt>
                <c:pt idx="1185">
                  <c:v>175.20210599085158</c:v>
                </c:pt>
                <c:pt idx="1186">
                  <c:v>176.57042507473207</c:v>
                </c:pt>
                <c:pt idx="1187">
                  <c:v>175.03838733361198</c:v>
                </c:pt>
                <c:pt idx="1188">
                  <c:v>173.9992038021793</c:v>
                </c:pt>
                <c:pt idx="1189">
                  <c:v>173.95761661039577</c:v>
                </c:pt>
                <c:pt idx="1190">
                  <c:v>174.50986927827023</c:v>
                </c:pt>
                <c:pt idx="1191">
                  <c:v>174.64136187864005</c:v>
                </c:pt>
                <c:pt idx="1192">
                  <c:v>176.82152244002867</c:v>
                </c:pt>
                <c:pt idx="1193">
                  <c:v>175.13084022639816</c:v>
                </c:pt>
                <c:pt idx="1194">
                  <c:v>175.1011616537283</c:v>
                </c:pt>
                <c:pt idx="1195">
                  <c:v>173.61660340226194</c:v>
                </c:pt>
                <c:pt idx="1196">
                  <c:v>175.31746494877851</c:v>
                </c:pt>
                <c:pt idx="1197">
                  <c:v>173.66750015152357</c:v>
                </c:pt>
                <c:pt idx="1198">
                  <c:v>173.70313303375028</c:v>
                </c:pt>
                <c:pt idx="1199">
                  <c:v>173.05926628506992</c:v>
                </c:pt>
                <c:pt idx="1200">
                  <c:v>174.10099721587125</c:v>
                </c:pt>
                <c:pt idx="1201">
                  <c:v>173.73791675457701</c:v>
                </c:pt>
                <c:pt idx="1202">
                  <c:v>176.11489172065166</c:v>
                </c:pt>
                <c:pt idx="1203">
                  <c:v>177.34324737383329</c:v>
                </c:pt>
                <c:pt idx="1204">
                  <c:v>177.3059266030576</c:v>
                </c:pt>
                <c:pt idx="1205">
                  <c:v>178.06601182048448</c:v>
                </c:pt>
                <c:pt idx="1206">
                  <c:v>177.88700859737065</c:v>
                </c:pt>
                <c:pt idx="1207">
                  <c:v>178.08891788562522</c:v>
                </c:pt>
                <c:pt idx="1208">
                  <c:v>178.59196177761834</c:v>
                </c:pt>
                <c:pt idx="1209">
                  <c:v>178.07193508178233</c:v>
                </c:pt>
                <c:pt idx="1210">
                  <c:v>178.94400339520689</c:v>
                </c:pt>
                <c:pt idx="1211">
                  <c:v>179.17474209473133</c:v>
                </c:pt>
                <c:pt idx="1212">
                  <c:v>179.76773279298934</c:v>
                </c:pt>
                <c:pt idx="1213">
                  <c:v>179.45893520747435</c:v>
                </c:pt>
                <c:pt idx="1214">
                  <c:v>177.81236697098799</c:v>
                </c:pt>
                <c:pt idx="1215">
                  <c:v>176.36938564671684</c:v>
                </c:pt>
                <c:pt idx="1216">
                  <c:v>176.05211731570404</c:v>
                </c:pt>
                <c:pt idx="1217">
                  <c:v>175.72805594798544</c:v>
                </c:pt>
                <c:pt idx="1218">
                  <c:v>176.27861029305996</c:v>
                </c:pt>
                <c:pt idx="1219">
                  <c:v>175.70430072144475</c:v>
                </c:pt>
                <c:pt idx="1220">
                  <c:v>176.72482382507394</c:v>
                </c:pt>
                <c:pt idx="1221">
                  <c:v>177.20411240569507</c:v>
                </c:pt>
                <c:pt idx="1222">
                  <c:v>176.91144854745426</c:v>
                </c:pt>
                <c:pt idx="1223">
                  <c:v>179.27570704586259</c:v>
                </c:pt>
                <c:pt idx="1224">
                  <c:v>172.83615951906296</c:v>
                </c:pt>
                <c:pt idx="1225">
                  <c:v>169.70842959187883</c:v>
                </c:pt>
                <c:pt idx="1226">
                  <c:v>172.7241764230653</c:v>
                </c:pt>
                <c:pt idx="1227">
                  <c:v>175.66613078926909</c:v>
                </c:pt>
                <c:pt idx="1228">
                  <c:v>178.04904963064962</c:v>
                </c:pt>
                <c:pt idx="1229">
                  <c:v>178.39599644950098</c:v>
                </c:pt>
                <c:pt idx="1230">
                  <c:v>177.1744339178565</c:v>
                </c:pt>
                <c:pt idx="1231">
                  <c:v>178.12284209563231</c:v>
                </c:pt>
                <c:pt idx="1232">
                  <c:v>177.9675941838905</c:v>
                </c:pt>
                <c:pt idx="1233">
                  <c:v>180.68219606191877</c:v>
                </c:pt>
                <c:pt idx="1234">
                  <c:v>181.29807221130952</c:v>
                </c:pt>
                <c:pt idx="1235">
                  <c:v>182.56884360366661</c:v>
                </c:pt>
                <c:pt idx="1236">
                  <c:v>182.59344799160729</c:v>
                </c:pt>
                <c:pt idx="1237">
                  <c:v>183.55374417448877</c:v>
                </c:pt>
                <c:pt idx="1238">
                  <c:v>183.38323239571204</c:v>
                </c:pt>
                <c:pt idx="1239">
                  <c:v>183.82010540682029</c:v>
                </c:pt>
                <c:pt idx="1240">
                  <c:v>183.55629157385738</c:v>
                </c:pt>
                <c:pt idx="1241">
                  <c:v>184.34013210265624</c:v>
                </c:pt>
                <c:pt idx="1242">
                  <c:v>183.67419801598422</c:v>
                </c:pt>
                <c:pt idx="1243">
                  <c:v>184.5106437966017</c:v>
                </c:pt>
                <c:pt idx="1244">
                  <c:v>183.95499626458482</c:v>
                </c:pt>
                <c:pt idx="1245">
                  <c:v>183.81163135290146</c:v>
                </c:pt>
              </c:numCache>
            </c:numRef>
          </c:val>
          <c:extLst xmlns:c16r2="http://schemas.microsoft.com/office/drawing/2015/06/chart">
            <c:ext xmlns:c16="http://schemas.microsoft.com/office/drawing/2014/chart" uri="{C3380CC4-5D6E-409C-BE32-E72D297353CC}">
              <c16:uniqueId val="{00000000-A76B-4DCA-BDA5-B804F29C1558}"/>
            </c:ext>
          </c:extLst>
        </c:ser>
        <c:ser>
          <c:idx val="1"/>
          <c:order val="1"/>
          <c:tx>
            <c:strRef>
              <c:f>Beta_Coefficient_Model_by_VRS!$P$2</c:f>
              <c:strCache>
                <c:ptCount val="1"/>
                <c:pt idx="0">
                  <c:v>STOCK</c:v>
                </c:pt>
              </c:strCache>
            </c:strRef>
          </c:tx>
          <c:marker>
            <c:symbol val="none"/>
          </c:marker>
          <c:cat>
            <c:numRef>
              <c:f>Beta_Coefficient_Model_by_VRS!$N$3:$N$1248</c:f>
              <c:numCache>
                <c:formatCode>d/m/yyyy</c:formatCode>
                <c:ptCount val="1246"/>
                <c:pt idx="0">
                  <c:v>40767</c:v>
                </c:pt>
                <c:pt idx="1">
                  <c:v>40770</c:v>
                </c:pt>
                <c:pt idx="2">
                  <c:v>40771</c:v>
                </c:pt>
                <c:pt idx="3">
                  <c:v>40772</c:v>
                </c:pt>
                <c:pt idx="4">
                  <c:v>40773</c:v>
                </c:pt>
                <c:pt idx="5">
                  <c:v>40774</c:v>
                </c:pt>
                <c:pt idx="6">
                  <c:v>40777</c:v>
                </c:pt>
                <c:pt idx="7">
                  <c:v>40778</c:v>
                </c:pt>
                <c:pt idx="8">
                  <c:v>40779</c:v>
                </c:pt>
                <c:pt idx="9">
                  <c:v>40780</c:v>
                </c:pt>
                <c:pt idx="10">
                  <c:v>40781</c:v>
                </c:pt>
                <c:pt idx="11">
                  <c:v>40784</c:v>
                </c:pt>
                <c:pt idx="12">
                  <c:v>40785</c:v>
                </c:pt>
                <c:pt idx="13">
                  <c:v>40786</c:v>
                </c:pt>
                <c:pt idx="14">
                  <c:v>40787</c:v>
                </c:pt>
                <c:pt idx="15">
                  <c:v>40788</c:v>
                </c:pt>
                <c:pt idx="16">
                  <c:v>40792</c:v>
                </c:pt>
                <c:pt idx="17">
                  <c:v>40793</c:v>
                </c:pt>
                <c:pt idx="18">
                  <c:v>40794</c:v>
                </c:pt>
                <c:pt idx="19">
                  <c:v>40795</c:v>
                </c:pt>
                <c:pt idx="20">
                  <c:v>40798</c:v>
                </c:pt>
                <c:pt idx="21">
                  <c:v>40799</c:v>
                </c:pt>
                <c:pt idx="22">
                  <c:v>40800</c:v>
                </c:pt>
                <c:pt idx="23">
                  <c:v>40801</c:v>
                </c:pt>
                <c:pt idx="24">
                  <c:v>40802</c:v>
                </c:pt>
                <c:pt idx="25">
                  <c:v>40805</c:v>
                </c:pt>
                <c:pt idx="26">
                  <c:v>40806</c:v>
                </c:pt>
                <c:pt idx="27">
                  <c:v>40807</c:v>
                </c:pt>
                <c:pt idx="28">
                  <c:v>40808</c:v>
                </c:pt>
                <c:pt idx="29">
                  <c:v>40809</c:v>
                </c:pt>
                <c:pt idx="30">
                  <c:v>40812</c:v>
                </c:pt>
                <c:pt idx="31">
                  <c:v>40813</c:v>
                </c:pt>
                <c:pt idx="32">
                  <c:v>40814</c:v>
                </c:pt>
                <c:pt idx="33">
                  <c:v>40815</c:v>
                </c:pt>
                <c:pt idx="34">
                  <c:v>40816</c:v>
                </c:pt>
                <c:pt idx="35">
                  <c:v>40819</c:v>
                </c:pt>
                <c:pt idx="36">
                  <c:v>40820</c:v>
                </c:pt>
                <c:pt idx="37">
                  <c:v>40821</c:v>
                </c:pt>
                <c:pt idx="38">
                  <c:v>40822</c:v>
                </c:pt>
                <c:pt idx="39">
                  <c:v>40823</c:v>
                </c:pt>
                <c:pt idx="40">
                  <c:v>40826</c:v>
                </c:pt>
                <c:pt idx="41">
                  <c:v>40827</c:v>
                </c:pt>
                <c:pt idx="42">
                  <c:v>40828</c:v>
                </c:pt>
                <c:pt idx="43">
                  <c:v>40829</c:v>
                </c:pt>
                <c:pt idx="44">
                  <c:v>40830</c:v>
                </c:pt>
                <c:pt idx="45">
                  <c:v>40833</c:v>
                </c:pt>
                <c:pt idx="46">
                  <c:v>40834</c:v>
                </c:pt>
                <c:pt idx="47">
                  <c:v>40835</c:v>
                </c:pt>
                <c:pt idx="48">
                  <c:v>40836</c:v>
                </c:pt>
                <c:pt idx="49">
                  <c:v>40837</c:v>
                </c:pt>
                <c:pt idx="50">
                  <c:v>40840</c:v>
                </c:pt>
                <c:pt idx="51">
                  <c:v>40841</c:v>
                </c:pt>
                <c:pt idx="52">
                  <c:v>40842</c:v>
                </c:pt>
                <c:pt idx="53">
                  <c:v>40843</c:v>
                </c:pt>
                <c:pt idx="54">
                  <c:v>40844</c:v>
                </c:pt>
                <c:pt idx="55">
                  <c:v>40847</c:v>
                </c:pt>
                <c:pt idx="56">
                  <c:v>40848</c:v>
                </c:pt>
                <c:pt idx="57">
                  <c:v>40849</c:v>
                </c:pt>
                <c:pt idx="58">
                  <c:v>40850</c:v>
                </c:pt>
                <c:pt idx="59">
                  <c:v>40851</c:v>
                </c:pt>
                <c:pt idx="60">
                  <c:v>40854</c:v>
                </c:pt>
                <c:pt idx="61">
                  <c:v>40855</c:v>
                </c:pt>
                <c:pt idx="62">
                  <c:v>40856</c:v>
                </c:pt>
                <c:pt idx="63">
                  <c:v>40857</c:v>
                </c:pt>
                <c:pt idx="64">
                  <c:v>40858</c:v>
                </c:pt>
                <c:pt idx="65">
                  <c:v>40861</c:v>
                </c:pt>
                <c:pt idx="66">
                  <c:v>40862</c:v>
                </c:pt>
                <c:pt idx="67">
                  <c:v>40863</c:v>
                </c:pt>
                <c:pt idx="68">
                  <c:v>40864</c:v>
                </c:pt>
                <c:pt idx="69">
                  <c:v>40865</c:v>
                </c:pt>
                <c:pt idx="70">
                  <c:v>40868</c:v>
                </c:pt>
                <c:pt idx="71">
                  <c:v>40869</c:v>
                </c:pt>
                <c:pt idx="72">
                  <c:v>40870</c:v>
                </c:pt>
                <c:pt idx="73">
                  <c:v>40872</c:v>
                </c:pt>
                <c:pt idx="74">
                  <c:v>40875</c:v>
                </c:pt>
                <c:pt idx="75">
                  <c:v>40876</c:v>
                </c:pt>
                <c:pt idx="76">
                  <c:v>40877</c:v>
                </c:pt>
                <c:pt idx="77">
                  <c:v>40878</c:v>
                </c:pt>
                <c:pt idx="78">
                  <c:v>40879</c:v>
                </c:pt>
                <c:pt idx="79">
                  <c:v>40882</c:v>
                </c:pt>
                <c:pt idx="80">
                  <c:v>40883</c:v>
                </c:pt>
                <c:pt idx="81">
                  <c:v>40884</c:v>
                </c:pt>
                <c:pt idx="82">
                  <c:v>40885</c:v>
                </c:pt>
                <c:pt idx="83">
                  <c:v>40886</c:v>
                </c:pt>
                <c:pt idx="84">
                  <c:v>40889</c:v>
                </c:pt>
                <c:pt idx="85">
                  <c:v>40890</c:v>
                </c:pt>
                <c:pt idx="86">
                  <c:v>40891</c:v>
                </c:pt>
                <c:pt idx="87">
                  <c:v>40892</c:v>
                </c:pt>
                <c:pt idx="88">
                  <c:v>40893</c:v>
                </c:pt>
                <c:pt idx="89">
                  <c:v>40896</c:v>
                </c:pt>
                <c:pt idx="90">
                  <c:v>40897</c:v>
                </c:pt>
                <c:pt idx="91">
                  <c:v>40898</c:v>
                </c:pt>
                <c:pt idx="92">
                  <c:v>40899</c:v>
                </c:pt>
                <c:pt idx="93">
                  <c:v>40900</c:v>
                </c:pt>
                <c:pt idx="94">
                  <c:v>40904</c:v>
                </c:pt>
                <c:pt idx="95">
                  <c:v>40905</c:v>
                </c:pt>
                <c:pt idx="96">
                  <c:v>40906</c:v>
                </c:pt>
                <c:pt idx="97">
                  <c:v>40907</c:v>
                </c:pt>
                <c:pt idx="98">
                  <c:v>40911</c:v>
                </c:pt>
                <c:pt idx="99">
                  <c:v>40912</c:v>
                </c:pt>
                <c:pt idx="100">
                  <c:v>40913</c:v>
                </c:pt>
                <c:pt idx="101">
                  <c:v>40914</c:v>
                </c:pt>
                <c:pt idx="102">
                  <c:v>40917</c:v>
                </c:pt>
                <c:pt idx="103">
                  <c:v>40918</c:v>
                </c:pt>
                <c:pt idx="104">
                  <c:v>40919</c:v>
                </c:pt>
                <c:pt idx="105">
                  <c:v>40920</c:v>
                </c:pt>
                <c:pt idx="106">
                  <c:v>40921</c:v>
                </c:pt>
                <c:pt idx="107">
                  <c:v>40925</c:v>
                </c:pt>
                <c:pt idx="108">
                  <c:v>40926</c:v>
                </c:pt>
                <c:pt idx="109">
                  <c:v>40927</c:v>
                </c:pt>
                <c:pt idx="110">
                  <c:v>40928</c:v>
                </c:pt>
                <c:pt idx="111">
                  <c:v>40931</c:v>
                </c:pt>
                <c:pt idx="112">
                  <c:v>40932</c:v>
                </c:pt>
                <c:pt idx="113">
                  <c:v>40933</c:v>
                </c:pt>
                <c:pt idx="114">
                  <c:v>40934</c:v>
                </c:pt>
                <c:pt idx="115">
                  <c:v>40935</c:v>
                </c:pt>
                <c:pt idx="116">
                  <c:v>40938</c:v>
                </c:pt>
                <c:pt idx="117">
                  <c:v>40939</c:v>
                </c:pt>
                <c:pt idx="118">
                  <c:v>40940</c:v>
                </c:pt>
                <c:pt idx="119">
                  <c:v>40941</c:v>
                </c:pt>
                <c:pt idx="120">
                  <c:v>40942</c:v>
                </c:pt>
                <c:pt idx="121">
                  <c:v>40945</c:v>
                </c:pt>
                <c:pt idx="122">
                  <c:v>40946</c:v>
                </c:pt>
                <c:pt idx="123">
                  <c:v>40947</c:v>
                </c:pt>
                <c:pt idx="124">
                  <c:v>40948</c:v>
                </c:pt>
                <c:pt idx="125">
                  <c:v>40949</c:v>
                </c:pt>
                <c:pt idx="126">
                  <c:v>40952</c:v>
                </c:pt>
                <c:pt idx="127">
                  <c:v>40953</c:v>
                </c:pt>
                <c:pt idx="128">
                  <c:v>40954</c:v>
                </c:pt>
                <c:pt idx="129">
                  <c:v>40955</c:v>
                </c:pt>
                <c:pt idx="130">
                  <c:v>40956</c:v>
                </c:pt>
                <c:pt idx="131">
                  <c:v>40960</c:v>
                </c:pt>
                <c:pt idx="132">
                  <c:v>40961</c:v>
                </c:pt>
                <c:pt idx="133">
                  <c:v>40962</c:v>
                </c:pt>
                <c:pt idx="134">
                  <c:v>40963</c:v>
                </c:pt>
                <c:pt idx="135">
                  <c:v>40966</c:v>
                </c:pt>
                <c:pt idx="136">
                  <c:v>40967</c:v>
                </c:pt>
                <c:pt idx="137">
                  <c:v>40968</c:v>
                </c:pt>
                <c:pt idx="138">
                  <c:v>40969</c:v>
                </c:pt>
                <c:pt idx="139">
                  <c:v>40970</c:v>
                </c:pt>
                <c:pt idx="140">
                  <c:v>40973</c:v>
                </c:pt>
                <c:pt idx="141">
                  <c:v>40974</c:v>
                </c:pt>
                <c:pt idx="142">
                  <c:v>40975</c:v>
                </c:pt>
                <c:pt idx="143">
                  <c:v>40976</c:v>
                </c:pt>
                <c:pt idx="144">
                  <c:v>40977</c:v>
                </c:pt>
                <c:pt idx="145">
                  <c:v>40980</c:v>
                </c:pt>
                <c:pt idx="146">
                  <c:v>40981</c:v>
                </c:pt>
                <c:pt idx="147">
                  <c:v>40982</c:v>
                </c:pt>
                <c:pt idx="148">
                  <c:v>40983</c:v>
                </c:pt>
                <c:pt idx="149">
                  <c:v>40984</c:v>
                </c:pt>
                <c:pt idx="150">
                  <c:v>40987</c:v>
                </c:pt>
                <c:pt idx="151">
                  <c:v>40988</c:v>
                </c:pt>
                <c:pt idx="152">
                  <c:v>40989</c:v>
                </c:pt>
                <c:pt idx="153">
                  <c:v>40990</c:v>
                </c:pt>
                <c:pt idx="154">
                  <c:v>40991</c:v>
                </c:pt>
                <c:pt idx="155">
                  <c:v>40994</c:v>
                </c:pt>
                <c:pt idx="156">
                  <c:v>40995</c:v>
                </c:pt>
                <c:pt idx="157">
                  <c:v>40996</c:v>
                </c:pt>
                <c:pt idx="158">
                  <c:v>40997</c:v>
                </c:pt>
                <c:pt idx="159">
                  <c:v>40998</c:v>
                </c:pt>
                <c:pt idx="160">
                  <c:v>41001</c:v>
                </c:pt>
                <c:pt idx="161">
                  <c:v>41002</c:v>
                </c:pt>
                <c:pt idx="162">
                  <c:v>41003</c:v>
                </c:pt>
                <c:pt idx="163">
                  <c:v>41004</c:v>
                </c:pt>
                <c:pt idx="164">
                  <c:v>41008</c:v>
                </c:pt>
                <c:pt idx="165">
                  <c:v>41009</c:v>
                </c:pt>
                <c:pt idx="166">
                  <c:v>41010</c:v>
                </c:pt>
                <c:pt idx="167">
                  <c:v>41011</c:v>
                </c:pt>
                <c:pt idx="168">
                  <c:v>41012</c:v>
                </c:pt>
                <c:pt idx="169">
                  <c:v>41015</c:v>
                </c:pt>
                <c:pt idx="170">
                  <c:v>41016</c:v>
                </c:pt>
                <c:pt idx="171">
                  <c:v>41017</c:v>
                </c:pt>
                <c:pt idx="172">
                  <c:v>41018</c:v>
                </c:pt>
                <c:pt idx="173">
                  <c:v>41019</c:v>
                </c:pt>
                <c:pt idx="174">
                  <c:v>41022</c:v>
                </c:pt>
                <c:pt idx="175">
                  <c:v>41023</c:v>
                </c:pt>
                <c:pt idx="176">
                  <c:v>41024</c:v>
                </c:pt>
                <c:pt idx="177">
                  <c:v>41025</c:v>
                </c:pt>
                <c:pt idx="178">
                  <c:v>41026</c:v>
                </c:pt>
                <c:pt idx="179">
                  <c:v>41029</c:v>
                </c:pt>
                <c:pt idx="180">
                  <c:v>41030</c:v>
                </c:pt>
                <c:pt idx="181">
                  <c:v>41031</c:v>
                </c:pt>
                <c:pt idx="182">
                  <c:v>41032</c:v>
                </c:pt>
                <c:pt idx="183">
                  <c:v>41033</c:v>
                </c:pt>
                <c:pt idx="184">
                  <c:v>41036</c:v>
                </c:pt>
                <c:pt idx="185">
                  <c:v>41037</c:v>
                </c:pt>
                <c:pt idx="186">
                  <c:v>41038</c:v>
                </c:pt>
                <c:pt idx="187">
                  <c:v>41039</c:v>
                </c:pt>
                <c:pt idx="188">
                  <c:v>41040</c:v>
                </c:pt>
                <c:pt idx="189">
                  <c:v>41043</c:v>
                </c:pt>
                <c:pt idx="190">
                  <c:v>41044</c:v>
                </c:pt>
                <c:pt idx="191">
                  <c:v>41045</c:v>
                </c:pt>
                <c:pt idx="192">
                  <c:v>41046</c:v>
                </c:pt>
                <c:pt idx="193">
                  <c:v>41047</c:v>
                </c:pt>
                <c:pt idx="194">
                  <c:v>41050</c:v>
                </c:pt>
                <c:pt idx="195">
                  <c:v>41051</c:v>
                </c:pt>
                <c:pt idx="196">
                  <c:v>41052</c:v>
                </c:pt>
                <c:pt idx="197">
                  <c:v>41053</c:v>
                </c:pt>
                <c:pt idx="198">
                  <c:v>41054</c:v>
                </c:pt>
                <c:pt idx="199">
                  <c:v>41058</c:v>
                </c:pt>
                <c:pt idx="200">
                  <c:v>41059</c:v>
                </c:pt>
                <c:pt idx="201">
                  <c:v>41060</c:v>
                </c:pt>
                <c:pt idx="202">
                  <c:v>41061</c:v>
                </c:pt>
                <c:pt idx="203">
                  <c:v>41064</c:v>
                </c:pt>
                <c:pt idx="204">
                  <c:v>41065</c:v>
                </c:pt>
                <c:pt idx="205">
                  <c:v>41066</c:v>
                </c:pt>
                <c:pt idx="206">
                  <c:v>41067</c:v>
                </c:pt>
                <c:pt idx="207">
                  <c:v>41068</c:v>
                </c:pt>
                <c:pt idx="208">
                  <c:v>41071</c:v>
                </c:pt>
                <c:pt idx="209">
                  <c:v>41072</c:v>
                </c:pt>
                <c:pt idx="210">
                  <c:v>41073</c:v>
                </c:pt>
                <c:pt idx="211">
                  <c:v>41074</c:v>
                </c:pt>
                <c:pt idx="212">
                  <c:v>41075</c:v>
                </c:pt>
                <c:pt idx="213">
                  <c:v>41078</c:v>
                </c:pt>
                <c:pt idx="214">
                  <c:v>41079</c:v>
                </c:pt>
                <c:pt idx="215">
                  <c:v>41080</c:v>
                </c:pt>
                <c:pt idx="216">
                  <c:v>41081</c:v>
                </c:pt>
                <c:pt idx="217">
                  <c:v>41082</c:v>
                </c:pt>
                <c:pt idx="218">
                  <c:v>41085</c:v>
                </c:pt>
                <c:pt idx="219">
                  <c:v>41086</c:v>
                </c:pt>
                <c:pt idx="220">
                  <c:v>41087</c:v>
                </c:pt>
                <c:pt idx="221">
                  <c:v>41088</c:v>
                </c:pt>
                <c:pt idx="222">
                  <c:v>41089</c:v>
                </c:pt>
                <c:pt idx="223">
                  <c:v>41092</c:v>
                </c:pt>
                <c:pt idx="224">
                  <c:v>41093</c:v>
                </c:pt>
                <c:pt idx="225">
                  <c:v>41095</c:v>
                </c:pt>
                <c:pt idx="226">
                  <c:v>41096</c:v>
                </c:pt>
                <c:pt idx="227">
                  <c:v>41099</c:v>
                </c:pt>
                <c:pt idx="228">
                  <c:v>41100</c:v>
                </c:pt>
                <c:pt idx="229">
                  <c:v>41101</c:v>
                </c:pt>
                <c:pt idx="230">
                  <c:v>41102</c:v>
                </c:pt>
                <c:pt idx="231">
                  <c:v>41103</c:v>
                </c:pt>
                <c:pt idx="232">
                  <c:v>41106</c:v>
                </c:pt>
                <c:pt idx="233">
                  <c:v>41107</c:v>
                </c:pt>
                <c:pt idx="234">
                  <c:v>41108</c:v>
                </c:pt>
                <c:pt idx="235">
                  <c:v>41109</c:v>
                </c:pt>
                <c:pt idx="236">
                  <c:v>41110</c:v>
                </c:pt>
                <c:pt idx="237">
                  <c:v>41113</c:v>
                </c:pt>
                <c:pt idx="238">
                  <c:v>41114</c:v>
                </c:pt>
                <c:pt idx="239">
                  <c:v>41115</c:v>
                </c:pt>
                <c:pt idx="240">
                  <c:v>41116</c:v>
                </c:pt>
                <c:pt idx="241">
                  <c:v>41117</c:v>
                </c:pt>
                <c:pt idx="242">
                  <c:v>41120</c:v>
                </c:pt>
                <c:pt idx="243">
                  <c:v>41121</c:v>
                </c:pt>
                <c:pt idx="244">
                  <c:v>41122</c:v>
                </c:pt>
                <c:pt idx="245">
                  <c:v>41123</c:v>
                </c:pt>
                <c:pt idx="246">
                  <c:v>41124</c:v>
                </c:pt>
                <c:pt idx="247">
                  <c:v>41127</c:v>
                </c:pt>
                <c:pt idx="248">
                  <c:v>41128</c:v>
                </c:pt>
                <c:pt idx="249">
                  <c:v>41129</c:v>
                </c:pt>
                <c:pt idx="250">
                  <c:v>41130</c:v>
                </c:pt>
                <c:pt idx="251">
                  <c:v>41131</c:v>
                </c:pt>
                <c:pt idx="252">
                  <c:v>41134</c:v>
                </c:pt>
                <c:pt idx="253">
                  <c:v>41135</c:v>
                </c:pt>
                <c:pt idx="254">
                  <c:v>41136</c:v>
                </c:pt>
                <c:pt idx="255">
                  <c:v>41137</c:v>
                </c:pt>
                <c:pt idx="256">
                  <c:v>41138</c:v>
                </c:pt>
                <c:pt idx="257">
                  <c:v>41141</c:v>
                </c:pt>
                <c:pt idx="258">
                  <c:v>41142</c:v>
                </c:pt>
                <c:pt idx="259">
                  <c:v>41143</c:v>
                </c:pt>
                <c:pt idx="260">
                  <c:v>41144</c:v>
                </c:pt>
                <c:pt idx="261">
                  <c:v>41145</c:v>
                </c:pt>
                <c:pt idx="262">
                  <c:v>41148</c:v>
                </c:pt>
                <c:pt idx="263">
                  <c:v>41149</c:v>
                </c:pt>
                <c:pt idx="264">
                  <c:v>41150</c:v>
                </c:pt>
                <c:pt idx="265">
                  <c:v>41151</c:v>
                </c:pt>
                <c:pt idx="266">
                  <c:v>41152</c:v>
                </c:pt>
                <c:pt idx="267">
                  <c:v>41156</c:v>
                </c:pt>
                <c:pt idx="268">
                  <c:v>41157</c:v>
                </c:pt>
                <c:pt idx="269">
                  <c:v>41158</c:v>
                </c:pt>
                <c:pt idx="270">
                  <c:v>41159</c:v>
                </c:pt>
                <c:pt idx="271">
                  <c:v>41162</c:v>
                </c:pt>
                <c:pt idx="272">
                  <c:v>41163</c:v>
                </c:pt>
                <c:pt idx="273">
                  <c:v>41164</c:v>
                </c:pt>
                <c:pt idx="274">
                  <c:v>41165</c:v>
                </c:pt>
                <c:pt idx="275">
                  <c:v>41166</c:v>
                </c:pt>
                <c:pt idx="276">
                  <c:v>41169</c:v>
                </c:pt>
                <c:pt idx="277">
                  <c:v>41170</c:v>
                </c:pt>
                <c:pt idx="278">
                  <c:v>41171</c:v>
                </c:pt>
                <c:pt idx="279">
                  <c:v>41172</c:v>
                </c:pt>
                <c:pt idx="280">
                  <c:v>41173</c:v>
                </c:pt>
                <c:pt idx="281">
                  <c:v>41176</c:v>
                </c:pt>
                <c:pt idx="282">
                  <c:v>41177</c:v>
                </c:pt>
                <c:pt idx="283">
                  <c:v>41178</c:v>
                </c:pt>
                <c:pt idx="284">
                  <c:v>41179</c:v>
                </c:pt>
                <c:pt idx="285">
                  <c:v>41180</c:v>
                </c:pt>
                <c:pt idx="286">
                  <c:v>41183</c:v>
                </c:pt>
                <c:pt idx="287">
                  <c:v>41184</c:v>
                </c:pt>
                <c:pt idx="288">
                  <c:v>41185</c:v>
                </c:pt>
                <c:pt idx="289">
                  <c:v>41186</c:v>
                </c:pt>
                <c:pt idx="290">
                  <c:v>41187</c:v>
                </c:pt>
                <c:pt idx="291">
                  <c:v>41190</c:v>
                </c:pt>
                <c:pt idx="292">
                  <c:v>41191</c:v>
                </c:pt>
                <c:pt idx="293">
                  <c:v>41192</c:v>
                </c:pt>
                <c:pt idx="294">
                  <c:v>41193</c:v>
                </c:pt>
                <c:pt idx="295">
                  <c:v>41194</c:v>
                </c:pt>
                <c:pt idx="296">
                  <c:v>41197</c:v>
                </c:pt>
                <c:pt idx="297">
                  <c:v>41198</c:v>
                </c:pt>
                <c:pt idx="298">
                  <c:v>41199</c:v>
                </c:pt>
                <c:pt idx="299">
                  <c:v>41200</c:v>
                </c:pt>
                <c:pt idx="300">
                  <c:v>41201</c:v>
                </c:pt>
                <c:pt idx="301">
                  <c:v>41204</c:v>
                </c:pt>
                <c:pt idx="302">
                  <c:v>41205</c:v>
                </c:pt>
                <c:pt idx="303">
                  <c:v>41206</c:v>
                </c:pt>
                <c:pt idx="304">
                  <c:v>41207</c:v>
                </c:pt>
                <c:pt idx="305">
                  <c:v>41208</c:v>
                </c:pt>
                <c:pt idx="306">
                  <c:v>41213</c:v>
                </c:pt>
                <c:pt idx="307">
                  <c:v>41214</c:v>
                </c:pt>
                <c:pt idx="308">
                  <c:v>41215</c:v>
                </c:pt>
                <c:pt idx="309">
                  <c:v>41218</c:v>
                </c:pt>
                <c:pt idx="310">
                  <c:v>41219</c:v>
                </c:pt>
                <c:pt idx="311">
                  <c:v>41220</c:v>
                </c:pt>
                <c:pt idx="312">
                  <c:v>41221</c:v>
                </c:pt>
                <c:pt idx="313">
                  <c:v>41222</c:v>
                </c:pt>
                <c:pt idx="314">
                  <c:v>41225</c:v>
                </c:pt>
                <c:pt idx="315">
                  <c:v>41226</c:v>
                </c:pt>
                <c:pt idx="316">
                  <c:v>41227</c:v>
                </c:pt>
                <c:pt idx="317">
                  <c:v>41228</c:v>
                </c:pt>
                <c:pt idx="318">
                  <c:v>41229</c:v>
                </c:pt>
                <c:pt idx="319">
                  <c:v>41232</c:v>
                </c:pt>
                <c:pt idx="320">
                  <c:v>41233</c:v>
                </c:pt>
                <c:pt idx="321">
                  <c:v>41234</c:v>
                </c:pt>
                <c:pt idx="322">
                  <c:v>41236</c:v>
                </c:pt>
                <c:pt idx="323">
                  <c:v>41239</c:v>
                </c:pt>
                <c:pt idx="324">
                  <c:v>41240</c:v>
                </c:pt>
                <c:pt idx="325">
                  <c:v>41241</c:v>
                </c:pt>
                <c:pt idx="326">
                  <c:v>41242</c:v>
                </c:pt>
                <c:pt idx="327">
                  <c:v>41243</c:v>
                </c:pt>
                <c:pt idx="328">
                  <c:v>41246</c:v>
                </c:pt>
                <c:pt idx="329">
                  <c:v>41247</c:v>
                </c:pt>
                <c:pt idx="330">
                  <c:v>41248</c:v>
                </c:pt>
                <c:pt idx="331">
                  <c:v>41249</c:v>
                </c:pt>
                <c:pt idx="332">
                  <c:v>41250</c:v>
                </c:pt>
                <c:pt idx="333">
                  <c:v>41253</c:v>
                </c:pt>
                <c:pt idx="334">
                  <c:v>41254</c:v>
                </c:pt>
                <c:pt idx="335">
                  <c:v>41255</c:v>
                </c:pt>
                <c:pt idx="336">
                  <c:v>41256</c:v>
                </c:pt>
                <c:pt idx="337">
                  <c:v>41257</c:v>
                </c:pt>
                <c:pt idx="338">
                  <c:v>41260</c:v>
                </c:pt>
                <c:pt idx="339">
                  <c:v>41261</c:v>
                </c:pt>
                <c:pt idx="340">
                  <c:v>41262</c:v>
                </c:pt>
                <c:pt idx="341">
                  <c:v>41263</c:v>
                </c:pt>
                <c:pt idx="342">
                  <c:v>41264</c:v>
                </c:pt>
                <c:pt idx="343">
                  <c:v>41267</c:v>
                </c:pt>
                <c:pt idx="344">
                  <c:v>41269</c:v>
                </c:pt>
                <c:pt idx="345">
                  <c:v>41270</c:v>
                </c:pt>
                <c:pt idx="346">
                  <c:v>41271</c:v>
                </c:pt>
                <c:pt idx="347">
                  <c:v>41274</c:v>
                </c:pt>
                <c:pt idx="348">
                  <c:v>41276</c:v>
                </c:pt>
                <c:pt idx="349">
                  <c:v>41277</c:v>
                </c:pt>
                <c:pt idx="350">
                  <c:v>41278</c:v>
                </c:pt>
                <c:pt idx="351">
                  <c:v>41281</c:v>
                </c:pt>
                <c:pt idx="352">
                  <c:v>41282</c:v>
                </c:pt>
                <c:pt idx="353">
                  <c:v>41283</c:v>
                </c:pt>
                <c:pt idx="354">
                  <c:v>41284</c:v>
                </c:pt>
                <c:pt idx="355">
                  <c:v>41285</c:v>
                </c:pt>
                <c:pt idx="356">
                  <c:v>41288</c:v>
                </c:pt>
                <c:pt idx="357">
                  <c:v>41289</c:v>
                </c:pt>
                <c:pt idx="358">
                  <c:v>41290</c:v>
                </c:pt>
                <c:pt idx="359">
                  <c:v>41291</c:v>
                </c:pt>
                <c:pt idx="360">
                  <c:v>41292</c:v>
                </c:pt>
                <c:pt idx="361">
                  <c:v>41296</c:v>
                </c:pt>
                <c:pt idx="362">
                  <c:v>41297</c:v>
                </c:pt>
                <c:pt idx="363">
                  <c:v>41298</c:v>
                </c:pt>
                <c:pt idx="364">
                  <c:v>41299</c:v>
                </c:pt>
                <c:pt idx="365">
                  <c:v>41302</c:v>
                </c:pt>
                <c:pt idx="366">
                  <c:v>41303</c:v>
                </c:pt>
                <c:pt idx="367">
                  <c:v>41304</c:v>
                </c:pt>
                <c:pt idx="368">
                  <c:v>41305</c:v>
                </c:pt>
                <c:pt idx="369">
                  <c:v>41306</c:v>
                </c:pt>
                <c:pt idx="370">
                  <c:v>41309</c:v>
                </c:pt>
                <c:pt idx="371">
                  <c:v>41310</c:v>
                </c:pt>
                <c:pt idx="372">
                  <c:v>41311</c:v>
                </c:pt>
                <c:pt idx="373">
                  <c:v>41312</c:v>
                </c:pt>
                <c:pt idx="374">
                  <c:v>41313</c:v>
                </c:pt>
                <c:pt idx="375">
                  <c:v>41316</c:v>
                </c:pt>
                <c:pt idx="376">
                  <c:v>41317</c:v>
                </c:pt>
                <c:pt idx="377">
                  <c:v>41318</c:v>
                </c:pt>
                <c:pt idx="378">
                  <c:v>41319</c:v>
                </c:pt>
                <c:pt idx="379">
                  <c:v>41320</c:v>
                </c:pt>
                <c:pt idx="380">
                  <c:v>41324</c:v>
                </c:pt>
                <c:pt idx="381">
                  <c:v>41325</c:v>
                </c:pt>
                <c:pt idx="382">
                  <c:v>41326</c:v>
                </c:pt>
                <c:pt idx="383">
                  <c:v>41327</c:v>
                </c:pt>
                <c:pt idx="384">
                  <c:v>41330</c:v>
                </c:pt>
                <c:pt idx="385">
                  <c:v>41331</c:v>
                </c:pt>
                <c:pt idx="386">
                  <c:v>41332</c:v>
                </c:pt>
                <c:pt idx="387">
                  <c:v>41333</c:v>
                </c:pt>
                <c:pt idx="388">
                  <c:v>41334</c:v>
                </c:pt>
                <c:pt idx="389">
                  <c:v>41337</c:v>
                </c:pt>
                <c:pt idx="390">
                  <c:v>41338</c:v>
                </c:pt>
                <c:pt idx="391">
                  <c:v>41339</c:v>
                </c:pt>
                <c:pt idx="392">
                  <c:v>41340</c:v>
                </c:pt>
                <c:pt idx="393">
                  <c:v>41341</c:v>
                </c:pt>
                <c:pt idx="394">
                  <c:v>41344</c:v>
                </c:pt>
                <c:pt idx="395">
                  <c:v>41345</c:v>
                </c:pt>
                <c:pt idx="396">
                  <c:v>41346</c:v>
                </c:pt>
                <c:pt idx="397">
                  <c:v>41347</c:v>
                </c:pt>
                <c:pt idx="398">
                  <c:v>41348</c:v>
                </c:pt>
                <c:pt idx="399">
                  <c:v>41351</c:v>
                </c:pt>
                <c:pt idx="400">
                  <c:v>41352</c:v>
                </c:pt>
                <c:pt idx="401">
                  <c:v>41353</c:v>
                </c:pt>
                <c:pt idx="402">
                  <c:v>41354</c:v>
                </c:pt>
                <c:pt idx="403">
                  <c:v>41355</c:v>
                </c:pt>
                <c:pt idx="404">
                  <c:v>41358</c:v>
                </c:pt>
                <c:pt idx="405">
                  <c:v>41359</c:v>
                </c:pt>
                <c:pt idx="406">
                  <c:v>41360</c:v>
                </c:pt>
                <c:pt idx="407">
                  <c:v>41361</c:v>
                </c:pt>
                <c:pt idx="408">
                  <c:v>41365</c:v>
                </c:pt>
                <c:pt idx="409">
                  <c:v>41366</c:v>
                </c:pt>
                <c:pt idx="410">
                  <c:v>41367</c:v>
                </c:pt>
                <c:pt idx="411">
                  <c:v>41368</c:v>
                </c:pt>
                <c:pt idx="412">
                  <c:v>41369</c:v>
                </c:pt>
                <c:pt idx="413">
                  <c:v>41372</c:v>
                </c:pt>
                <c:pt idx="414">
                  <c:v>41373</c:v>
                </c:pt>
                <c:pt idx="415">
                  <c:v>41374</c:v>
                </c:pt>
                <c:pt idx="416">
                  <c:v>41375</c:v>
                </c:pt>
                <c:pt idx="417">
                  <c:v>41376</c:v>
                </c:pt>
                <c:pt idx="418">
                  <c:v>41379</c:v>
                </c:pt>
                <c:pt idx="419">
                  <c:v>41380</c:v>
                </c:pt>
                <c:pt idx="420">
                  <c:v>41381</c:v>
                </c:pt>
                <c:pt idx="421">
                  <c:v>41382</c:v>
                </c:pt>
                <c:pt idx="422">
                  <c:v>41383</c:v>
                </c:pt>
                <c:pt idx="423">
                  <c:v>41386</c:v>
                </c:pt>
                <c:pt idx="424">
                  <c:v>41387</c:v>
                </c:pt>
                <c:pt idx="425">
                  <c:v>41388</c:v>
                </c:pt>
                <c:pt idx="426">
                  <c:v>41389</c:v>
                </c:pt>
                <c:pt idx="427">
                  <c:v>41390</c:v>
                </c:pt>
                <c:pt idx="428">
                  <c:v>41393</c:v>
                </c:pt>
                <c:pt idx="429">
                  <c:v>41394</c:v>
                </c:pt>
                <c:pt idx="430">
                  <c:v>41395</c:v>
                </c:pt>
                <c:pt idx="431">
                  <c:v>41396</c:v>
                </c:pt>
                <c:pt idx="432">
                  <c:v>41397</c:v>
                </c:pt>
                <c:pt idx="433">
                  <c:v>41400</c:v>
                </c:pt>
                <c:pt idx="434">
                  <c:v>41401</c:v>
                </c:pt>
                <c:pt idx="435">
                  <c:v>41402</c:v>
                </c:pt>
                <c:pt idx="436">
                  <c:v>41403</c:v>
                </c:pt>
                <c:pt idx="437">
                  <c:v>41404</c:v>
                </c:pt>
                <c:pt idx="438">
                  <c:v>41407</c:v>
                </c:pt>
                <c:pt idx="439">
                  <c:v>41408</c:v>
                </c:pt>
                <c:pt idx="440">
                  <c:v>41409</c:v>
                </c:pt>
                <c:pt idx="441">
                  <c:v>41410</c:v>
                </c:pt>
                <c:pt idx="442">
                  <c:v>41411</c:v>
                </c:pt>
                <c:pt idx="443">
                  <c:v>41414</c:v>
                </c:pt>
                <c:pt idx="444">
                  <c:v>41415</c:v>
                </c:pt>
                <c:pt idx="445">
                  <c:v>41416</c:v>
                </c:pt>
                <c:pt idx="446">
                  <c:v>41417</c:v>
                </c:pt>
                <c:pt idx="447">
                  <c:v>41418</c:v>
                </c:pt>
                <c:pt idx="448">
                  <c:v>41422</c:v>
                </c:pt>
                <c:pt idx="449">
                  <c:v>41423</c:v>
                </c:pt>
                <c:pt idx="450">
                  <c:v>41424</c:v>
                </c:pt>
                <c:pt idx="451">
                  <c:v>41425</c:v>
                </c:pt>
                <c:pt idx="452">
                  <c:v>41428</c:v>
                </c:pt>
                <c:pt idx="453">
                  <c:v>41429</c:v>
                </c:pt>
                <c:pt idx="454">
                  <c:v>41430</c:v>
                </c:pt>
                <c:pt idx="455">
                  <c:v>41431</c:v>
                </c:pt>
                <c:pt idx="456">
                  <c:v>41432</c:v>
                </c:pt>
                <c:pt idx="457">
                  <c:v>41435</c:v>
                </c:pt>
                <c:pt idx="458">
                  <c:v>41436</c:v>
                </c:pt>
                <c:pt idx="459">
                  <c:v>41437</c:v>
                </c:pt>
                <c:pt idx="460">
                  <c:v>41438</c:v>
                </c:pt>
                <c:pt idx="461">
                  <c:v>41439</c:v>
                </c:pt>
                <c:pt idx="462">
                  <c:v>41442</c:v>
                </c:pt>
                <c:pt idx="463">
                  <c:v>41443</c:v>
                </c:pt>
                <c:pt idx="464">
                  <c:v>41444</c:v>
                </c:pt>
                <c:pt idx="465">
                  <c:v>41445</c:v>
                </c:pt>
                <c:pt idx="466">
                  <c:v>41446</c:v>
                </c:pt>
                <c:pt idx="467">
                  <c:v>41449</c:v>
                </c:pt>
                <c:pt idx="468">
                  <c:v>41450</c:v>
                </c:pt>
                <c:pt idx="469">
                  <c:v>41451</c:v>
                </c:pt>
                <c:pt idx="470">
                  <c:v>41452</c:v>
                </c:pt>
                <c:pt idx="471">
                  <c:v>41453</c:v>
                </c:pt>
                <c:pt idx="472">
                  <c:v>41456</c:v>
                </c:pt>
                <c:pt idx="473">
                  <c:v>41457</c:v>
                </c:pt>
                <c:pt idx="474">
                  <c:v>41458</c:v>
                </c:pt>
                <c:pt idx="475">
                  <c:v>41460</c:v>
                </c:pt>
                <c:pt idx="476">
                  <c:v>41463</c:v>
                </c:pt>
                <c:pt idx="477">
                  <c:v>41464</c:v>
                </c:pt>
                <c:pt idx="478">
                  <c:v>41465</c:v>
                </c:pt>
                <c:pt idx="479">
                  <c:v>41466</c:v>
                </c:pt>
                <c:pt idx="480">
                  <c:v>41467</c:v>
                </c:pt>
                <c:pt idx="481">
                  <c:v>41470</c:v>
                </c:pt>
                <c:pt idx="482">
                  <c:v>41471</c:v>
                </c:pt>
                <c:pt idx="483">
                  <c:v>41472</c:v>
                </c:pt>
                <c:pt idx="484">
                  <c:v>41473</c:v>
                </c:pt>
                <c:pt idx="485">
                  <c:v>41474</c:v>
                </c:pt>
                <c:pt idx="486">
                  <c:v>41477</c:v>
                </c:pt>
                <c:pt idx="487">
                  <c:v>41478</c:v>
                </c:pt>
                <c:pt idx="488">
                  <c:v>41479</c:v>
                </c:pt>
                <c:pt idx="489">
                  <c:v>41480</c:v>
                </c:pt>
                <c:pt idx="490">
                  <c:v>41481</c:v>
                </c:pt>
                <c:pt idx="491">
                  <c:v>41484</c:v>
                </c:pt>
                <c:pt idx="492">
                  <c:v>41485</c:v>
                </c:pt>
                <c:pt idx="493">
                  <c:v>41486</c:v>
                </c:pt>
                <c:pt idx="494">
                  <c:v>41487</c:v>
                </c:pt>
                <c:pt idx="495">
                  <c:v>41488</c:v>
                </c:pt>
                <c:pt idx="496">
                  <c:v>41491</c:v>
                </c:pt>
                <c:pt idx="497">
                  <c:v>41492</c:v>
                </c:pt>
                <c:pt idx="498">
                  <c:v>41493</c:v>
                </c:pt>
                <c:pt idx="499">
                  <c:v>41494</c:v>
                </c:pt>
                <c:pt idx="500">
                  <c:v>41495</c:v>
                </c:pt>
                <c:pt idx="501">
                  <c:v>41498</c:v>
                </c:pt>
                <c:pt idx="502">
                  <c:v>41499</c:v>
                </c:pt>
                <c:pt idx="503">
                  <c:v>41500</c:v>
                </c:pt>
                <c:pt idx="504">
                  <c:v>41501</c:v>
                </c:pt>
                <c:pt idx="505">
                  <c:v>41502</c:v>
                </c:pt>
                <c:pt idx="506">
                  <c:v>41505</c:v>
                </c:pt>
                <c:pt idx="507">
                  <c:v>41506</c:v>
                </c:pt>
                <c:pt idx="508">
                  <c:v>41507</c:v>
                </c:pt>
                <c:pt idx="509">
                  <c:v>41508</c:v>
                </c:pt>
                <c:pt idx="510">
                  <c:v>41509</c:v>
                </c:pt>
                <c:pt idx="511">
                  <c:v>41512</c:v>
                </c:pt>
                <c:pt idx="512">
                  <c:v>41513</c:v>
                </c:pt>
                <c:pt idx="513">
                  <c:v>41514</c:v>
                </c:pt>
                <c:pt idx="514">
                  <c:v>41515</c:v>
                </c:pt>
                <c:pt idx="515">
                  <c:v>41516</c:v>
                </c:pt>
                <c:pt idx="516">
                  <c:v>41520</c:v>
                </c:pt>
                <c:pt idx="517">
                  <c:v>41521</c:v>
                </c:pt>
                <c:pt idx="518">
                  <c:v>41522</c:v>
                </c:pt>
                <c:pt idx="519">
                  <c:v>41523</c:v>
                </c:pt>
                <c:pt idx="520">
                  <c:v>41526</c:v>
                </c:pt>
                <c:pt idx="521">
                  <c:v>41527</c:v>
                </c:pt>
                <c:pt idx="522">
                  <c:v>41528</c:v>
                </c:pt>
                <c:pt idx="523">
                  <c:v>41529</c:v>
                </c:pt>
                <c:pt idx="524">
                  <c:v>41530</c:v>
                </c:pt>
                <c:pt idx="525">
                  <c:v>41533</c:v>
                </c:pt>
                <c:pt idx="526">
                  <c:v>41534</c:v>
                </c:pt>
                <c:pt idx="527">
                  <c:v>41535</c:v>
                </c:pt>
                <c:pt idx="528">
                  <c:v>41536</c:v>
                </c:pt>
                <c:pt idx="529">
                  <c:v>41537</c:v>
                </c:pt>
                <c:pt idx="530">
                  <c:v>41540</c:v>
                </c:pt>
                <c:pt idx="531">
                  <c:v>41541</c:v>
                </c:pt>
                <c:pt idx="532">
                  <c:v>41542</c:v>
                </c:pt>
                <c:pt idx="533">
                  <c:v>41543</c:v>
                </c:pt>
                <c:pt idx="534">
                  <c:v>41544</c:v>
                </c:pt>
                <c:pt idx="535">
                  <c:v>41547</c:v>
                </c:pt>
                <c:pt idx="536">
                  <c:v>41548</c:v>
                </c:pt>
                <c:pt idx="537">
                  <c:v>41549</c:v>
                </c:pt>
                <c:pt idx="538">
                  <c:v>41550</c:v>
                </c:pt>
                <c:pt idx="539">
                  <c:v>41551</c:v>
                </c:pt>
                <c:pt idx="540">
                  <c:v>41554</c:v>
                </c:pt>
                <c:pt idx="541">
                  <c:v>41555</c:v>
                </c:pt>
                <c:pt idx="542">
                  <c:v>41556</c:v>
                </c:pt>
                <c:pt idx="543">
                  <c:v>41557</c:v>
                </c:pt>
                <c:pt idx="544">
                  <c:v>41558</c:v>
                </c:pt>
                <c:pt idx="545">
                  <c:v>41561</c:v>
                </c:pt>
                <c:pt idx="546">
                  <c:v>41562</c:v>
                </c:pt>
                <c:pt idx="547">
                  <c:v>41563</c:v>
                </c:pt>
                <c:pt idx="548">
                  <c:v>41564</c:v>
                </c:pt>
                <c:pt idx="549">
                  <c:v>41565</c:v>
                </c:pt>
                <c:pt idx="550">
                  <c:v>41568</c:v>
                </c:pt>
                <c:pt idx="551">
                  <c:v>41569</c:v>
                </c:pt>
                <c:pt idx="552">
                  <c:v>41570</c:v>
                </c:pt>
                <c:pt idx="553">
                  <c:v>41571</c:v>
                </c:pt>
                <c:pt idx="554">
                  <c:v>41572</c:v>
                </c:pt>
                <c:pt idx="555">
                  <c:v>41575</c:v>
                </c:pt>
                <c:pt idx="556">
                  <c:v>41576</c:v>
                </c:pt>
                <c:pt idx="557">
                  <c:v>41577</c:v>
                </c:pt>
                <c:pt idx="558">
                  <c:v>41578</c:v>
                </c:pt>
                <c:pt idx="559">
                  <c:v>41579</c:v>
                </c:pt>
                <c:pt idx="560">
                  <c:v>41582</c:v>
                </c:pt>
                <c:pt idx="561">
                  <c:v>41583</c:v>
                </c:pt>
                <c:pt idx="562">
                  <c:v>41584</c:v>
                </c:pt>
                <c:pt idx="563">
                  <c:v>41585</c:v>
                </c:pt>
                <c:pt idx="564">
                  <c:v>41586</c:v>
                </c:pt>
                <c:pt idx="565">
                  <c:v>41589</c:v>
                </c:pt>
                <c:pt idx="566">
                  <c:v>41590</c:v>
                </c:pt>
                <c:pt idx="567">
                  <c:v>41591</c:v>
                </c:pt>
                <c:pt idx="568">
                  <c:v>41592</c:v>
                </c:pt>
                <c:pt idx="569">
                  <c:v>41593</c:v>
                </c:pt>
                <c:pt idx="570">
                  <c:v>41596</c:v>
                </c:pt>
                <c:pt idx="571">
                  <c:v>41597</c:v>
                </c:pt>
                <c:pt idx="572">
                  <c:v>41598</c:v>
                </c:pt>
                <c:pt idx="573">
                  <c:v>41599</c:v>
                </c:pt>
                <c:pt idx="574">
                  <c:v>41600</c:v>
                </c:pt>
                <c:pt idx="575">
                  <c:v>41603</c:v>
                </c:pt>
                <c:pt idx="576">
                  <c:v>41604</c:v>
                </c:pt>
                <c:pt idx="577">
                  <c:v>41605</c:v>
                </c:pt>
                <c:pt idx="578">
                  <c:v>41607</c:v>
                </c:pt>
                <c:pt idx="579">
                  <c:v>41610</c:v>
                </c:pt>
                <c:pt idx="580">
                  <c:v>41611</c:v>
                </c:pt>
                <c:pt idx="581">
                  <c:v>41612</c:v>
                </c:pt>
                <c:pt idx="582">
                  <c:v>41613</c:v>
                </c:pt>
                <c:pt idx="583">
                  <c:v>41614</c:v>
                </c:pt>
                <c:pt idx="584">
                  <c:v>41617</c:v>
                </c:pt>
                <c:pt idx="585">
                  <c:v>41618</c:v>
                </c:pt>
                <c:pt idx="586">
                  <c:v>41619</c:v>
                </c:pt>
                <c:pt idx="587">
                  <c:v>41620</c:v>
                </c:pt>
                <c:pt idx="588">
                  <c:v>41621</c:v>
                </c:pt>
                <c:pt idx="589">
                  <c:v>41624</c:v>
                </c:pt>
                <c:pt idx="590">
                  <c:v>41625</c:v>
                </c:pt>
                <c:pt idx="591">
                  <c:v>41626</c:v>
                </c:pt>
                <c:pt idx="592">
                  <c:v>41627</c:v>
                </c:pt>
                <c:pt idx="593">
                  <c:v>41628</c:v>
                </c:pt>
                <c:pt idx="594">
                  <c:v>41631</c:v>
                </c:pt>
                <c:pt idx="595">
                  <c:v>41632</c:v>
                </c:pt>
                <c:pt idx="596">
                  <c:v>41634</c:v>
                </c:pt>
                <c:pt idx="597">
                  <c:v>41635</c:v>
                </c:pt>
                <c:pt idx="598">
                  <c:v>41638</c:v>
                </c:pt>
                <c:pt idx="599">
                  <c:v>41639</c:v>
                </c:pt>
                <c:pt idx="600">
                  <c:v>41641</c:v>
                </c:pt>
                <c:pt idx="601">
                  <c:v>41642</c:v>
                </c:pt>
                <c:pt idx="602">
                  <c:v>41645</c:v>
                </c:pt>
                <c:pt idx="603">
                  <c:v>41646</c:v>
                </c:pt>
                <c:pt idx="604">
                  <c:v>41647</c:v>
                </c:pt>
                <c:pt idx="605">
                  <c:v>41648</c:v>
                </c:pt>
                <c:pt idx="606">
                  <c:v>41649</c:v>
                </c:pt>
                <c:pt idx="607">
                  <c:v>41652</c:v>
                </c:pt>
                <c:pt idx="608">
                  <c:v>41653</c:v>
                </c:pt>
                <c:pt idx="609">
                  <c:v>41654</c:v>
                </c:pt>
                <c:pt idx="610">
                  <c:v>41655</c:v>
                </c:pt>
                <c:pt idx="611">
                  <c:v>41656</c:v>
                </c:pt>
                <c:pt idx="612">
                  <c:v>41660</c:v>
                </c:pt>
                <c:pt idx="613">
                  <c:v>41661</c:v>
                </c:pt>
                <c:pt idx="614">
                  <c:v>41662</c:v>
                </c:pt>
                <c:pt idx="615">
                  <c:v>41663</c:v>
                </c:pt>
                <c:pt idx="616">
                  <c:v>41666</c:v>
                </c:pt>
                <c:pt idx="617">
                  <c:v>41667</c:v>
                </c:pt>
                <c:pt idx="618">
                  <c:v>41668</c:v>
                </c:pt>
                <c:pt idx="619">
                  <c:v>41669</c:v>
                </c:pt>
                <c:pt idx="620">
                  <c:v>41670</c:v>
                </c:pt>
                <c:pt idx="621">
                  <c:v>41673</c:v>
                </c:pt>
                <c:pt idx="622">
                  <c:v>41674</c:v>
                </c:pt>
                <c:pt idx="623">
                  <c:v>41675</c:v>
                </c:pt>
                <c:pt idx="624">
                  <c:v>41676</c:v>
                </c:pt>
                <c:pt idx="625">
                  <c:v>41677</c:v>
                </c:pt>
                <c:pt idx="626">
                  <c:v>41680</c:v>
                </c:pt>
                <c:pt idx="627">
                  <c:v>41681</c:v>
                </c:pt>
                <c:pt idx="628">
                  <c:v>41682</c:v>
                </c:pt>
                <c:pt idx="629">
                  <c:v>41683</c:v>
                </c:pt>
                <c:pt idx="630">
                  <c:v>41684</c:v>
                </c:pt>
                <c:pt idx="631">
                  <c:v>41688</c:v>
                </c:pt>
                <c:pt idx="632">
                  <c:v>41689</c:v>
                </c:pt>
                <c:pt idx="633">
                  <c:v>41690</c:v>
                </c:pt>
                <c:pt idx="634">
                  <c:v>41691</c:v>
                </c:pt>
                <c:pt idx="635">
                  <c:v>41694</c:v>
                </c:pt>
                <c:pt idx="636">
                  <c:v>41695</c:v>
                </c:pt>
                <c:pt idx="637">
                  <c:v>41696</c:v>
                </c:pt>
                <c:pt idx="638">
                  <c:v>41697</c:v>
                </c:pt>
                <c:pt idx="639">
                  <c:v>41698</c:v>
                </c:pt>
                <c:pt idx="640">
                  <c:v>41701</c:v>
                </c:pt>
                <c:pt idx="641">
                  <c:v>41702</c:v>
                </c:pt>
                <c:pt idx="642">
                  <c:v>41703</c:v>
                </c:pt>
                <c:pt idx="643">
                  <c:v>41704</c:v>
                </c:pt>
                <c:pt idx="644">
                  <c:v>41705</c:v>
                </c:pt>
                <c:pt idx="645">
                  <c:v>41708</c:v>
                </c:pt>
                <c:pt idx="646">
                  <c:v>41709</c:v>
                </c:pt>
                <c:pt idx="647">
                  <c:v>41710</c:v>
                </c:pt>
                <c:pt idx="648">
                  <c:v>41711</c:v>
                </c:pt>
                <c:pt idx="649">
                  <c:v>41712</c:v>
                </c:pt>
                <c:pt idx="650">
                  <c:v>41715</c:v>
                </c:pt>
                <c:pt idx="651">
                  <c:v>41716</c:v>
                </c:pt>
                <c:pt idx="652">
                  <c:v>41717</c:v>
                </c:pt>
                <c:pt idx="653">
                  <c:v>41718</c:v>
                </c:pt>
                <c:pt idx="654">
                  <c:v>41719</c:v>
                </c:pt>
                <c:pt idx="655">
                  <c:v>41722</c:v>
                </c:pt>
                <c:pt idx="656">
                  <c:v>41723</c:v>
                </c:pt>
                <c:pt idx="657">
                  <c:v>41724</c:v>
                </c:pt>
                <c:pt idx="658">
                  <c:v>41725</c:v>
                </c:pt>
                <c:pt idx="659">
                  <c:v>41726</c:v>
                </c:pt>
                <c:pt idx="660">
                  <c:v>41729</c:v>
                </c:pt>
                <c:pt idx="661">
                  <c:v>41730</c:v>
                </c:pt>
                <c:pt idx="662">
                  <c:v>41731</c:v>
                </c:pt>
                <c:pt idx="663">
                  <c:v>41732</c:v>
                </c:pt>
                <c:pt idx="664">
                  <c:v>41733</c:v>
                </c:pt>
                <c:pt idx="665">
                  <c:v>41736</c:v>
                </c:pt>
                <c:pt idx="666">
                  <c:v>41737</c:v>
                </c:pt>
                <c:pt idx="667">
                  <c:v>41738</c:v>
                </c:pt>
                <c:pt idx="668">
                  <c:v>41739</c:v>
                </c:pt>
                <c:pt idx="669">
                  <c:v>41740</c:v>
                </c:pt>
                <c:pt idx="670">
                  <c:v>41743</c:v>
                </c:pt>
                <c:pt idx="671">
                  <c:v>41744</c:v>
                </c:pt>
                <c:pt idx="672">
                  <c:v>41745</c:v>
                </c:pt>
                <c:pt idx="673">
                  <c:v>41746</c:v>
                </c:pt>
                <c:pt idx="674">
                  <c:v>41750</c:v>
                </c:pt>
                <c:pt idx="675">
                  <c:v>41751</c:v>
                </c:pt>
                <c:pt idx="676">
                  <c:v>41752</c:v>
                </c:pt>
                <c:pt idx="677">
                  <c:v>41753</c:v>
                </c:pt>
                <c:pt idx="678">
                  <c:v>41754</c:v>
                </c:pt>
                <c:pt idx="679">
                  <c:v>41757</c:v>
                </c:pt>
                <c:pt idx="680">
                  <c:v>41758</c:v>
                </c:pt>
                <c:pt idx="681">
                  <c:v>41759</c:v>
                </c:pt>
                <c:pt idx="682">
                  <c:v>41760</c:v>
                </c:pt>
                <c:pt idx="683">
                  <c:v>41761</c:v>
                </c:pt>
                <c:pt idx="684">
                  <c:v>41764</c:v>
                </c:pt>
                <c:pt idx="685">
                  <c:v>41765</c:v>
                </c:pt>
                <c:pt idx="686">
                  <c:v>41766</c:v>
                </c:pt>
                <c:pt idx="687">
                  <c:v>41767</c:v>
                </c:pt>
                <c:pt idx="688">
                  <c:v>41768</c:v>
                </c:pt>
                <c:pt idx="689">
                  <c:v>41771</c:v>
                </c:pt>
                <c:pt idx="690">
                  <c:v>41772</c:v>
                </c:pt>
                <c:pt idx="691">
                  <c:v>41773</c:v>
                </c:pt>
                <c:pt idx="692">
                  <c:v>41774</c:v>
                </c:pt>
                <c:pt idx="693">
                  <c:v>41775</c:v>
                </c:pt>
                <c:pt idx="694">
                  <c:v>41778</c:v>
                </c:pt>
                <c:pt idx="695">
                  <c:v>41779</c:v>
                </c:pt>
                <c:pt idx="696">
                  <c:v>41780</c:v>
                </c:pt>
                <c:pt idx="697">
                  <c:v>41781</c:v>
                </c:pt>
                <c:pt idx="698">
                  <c:v>41782</c:v>
                </c:pt>
                <c:pt idx="699">
                  <c:v>41786</c:v>
                </c:pt>
                <c:pt idx="700">
                  <c:v>41787</c:v>
                </c:pt>
                <c:pt idx="701">
                  <c:v>41788</c:v>
                </c:pt>
                <c:pt idx="702">
                  <c:v>41789</c:v>
                </c:pt>
                <c:pt idx="703">
                  <c:v>41792</c:v>
                </c:pt>
                <c:pt idx="704">
                  <c:v>41793</c:v>
                </c:pt>
                <c:pt idx="705">
                  <c:v>41794</c:v>
                </c:pt>
                <c:pt idx="706">
                  <c:v>41795</c:v>
                </c:pt>
                <c:pt idx="707">
                  <c:v>41796</c:v>
                </c:pt>
                <c:pt idx="708">
                  <c:v>41799</c:v>
                </c:pt>
                <c:pt idx="709">
                  <c:v>41800</c:v>
                </c:pt>
                <c:pt idx="710">
                  <c:v>41801</c:v>
                </c:pt>
                <c:pt idx="711">
                  <c:v>41802</c:v>
                </c:pt>
                <c:pt idx="712">
                  <c:v>41803</c:v>
                </c:pt>
                <c:pt idx="713">
                  <c:v>41806</c:v>
                </c:pt>
                <c:pt idx="714">
                  <c:v>41807</c:v>
                </c:pt>
                <c:pt idx="715">
                  <c:v>41808</c:v>
                </c:pt>
                <c:pt idx="716">
                  <c:v>41809</c:v>
                </c:pt>
                <c:pt idx="717">
                  <c:v>41810</c:v>
                </c:pt>
                <c:pt idx="718">
                  <c:v>41813</c:v>
                </c:pt>
                <c:pt idx="719">
                  <c:v>41814</c:v>
                </c:pt>
                <c:pt idx="720">
                  <c:v>41815</c:v>
                </c:pt>
                <c:pt idx="721">
                  <c:v>41816</c:v>
                </c:pt>
                <c:pt idx="722">
                  <c:v>41817</c:v>
                </c:pt>
                <c:pt idx="723">
                  <c:v>41820</c:v>
                </c:pt>
                <c:pt idx="724">
                  <c:v>41821</c:v>
                </c:pt>
                <c:pt idx="725">
                  <c:v>41822</c:v>
                </c:pt>
                <c:pt idx="726">
                  <c:v>41823</c:v>
                </c:pt>
                <c:pt idx="727">
                  <c:v>41827</c:v>
                </c:pt>
                <c:pt idx="728">
                  <c:v>41828</c:v>
                </c:pt>
                <c:pt idx="729">
                  <c:v>41829</c:v>
                </c:pt>
                <c:pt idx="730">
                  <c:v>41830</c:v>
                </c:pt>
                <c:pt idx="731">
                  <c:v>41831</c:v>
                </c:pt>
                <c:pt idx="732">
                  <c:v>41834</c:v>
                </c:pt>
                <c:pt idx="733">
                  <c:v>41835</c:v>
                </c:pt>
                <c:pt idx="734">
                  <c:v>41836</c:v>
                </c:pt>
                <c:pt idx="735">
                  <c:v>41837</c:v>
                </c:pt>
                <c:pt idx="736">
                  <c:v>41838</c:v>
                </c:pt>
                <c:pt idx="737">
                  <c:v>41841</c:v>
                </c:pt>
                <c:pt idx="738">
                  <c:v>41842</c:v>
                </c:pt>
                <c:pt idx="739">
                  <c:v>41843</c:v>
                </c:pt>
                <c:pt idx="740">
                  <c:v>41844</c:v>
                </c:pt>
                <c:pt idx="741">
                  <c:v>41845</c:v>
                </c:pt>
                <c:pt idx="742">
                  <c:v>41848</c:v>
                </c:pt>
                <c:pt idx="743">
                  <c:v>41849</c:v>
                </c:pt>
                <c:pt idx="744">
                  <c:v>41850</c:v>
                </c:pt>
                <c:pt idx="745">
                  <c:v>41851</c:v>
                </c:pt>
                <c:pt idx="746">
                  <c:v>41852</c:v>
                </c:pt>
                <c:pt idx="747">
                  <c:v>41855</c:v>
                </c:pt>
                <c:pt idx="748">
                  <c:v>41856</c:v>
                </c:pt>
                <c:pt idx="749">
                  <c:v>41857</c:v>
                </c:pt>
                <c:pt idx="750">
                  <c:v>41858</c:v>
                </c:pt>
                <c:pt idx="751">
                  <c:v>41859</c:v>
                </c:pt>
                <c:pt idx="752">
                  <c:v>41862</c:v>
                </c:pt>
                <c:pt idx="753">
                  <c:v>41863</c:v>
                </c:pt>
                <c:pt idx="754">
                  <c:v>41864</c:v>
                </c:pt>
                <c:pt idx="755">
                  <c:v>41865</c:v>
                </c:pt>
                <c:pt idx="756">
                  <c:v>41866</c:v>
                </c:pt>
                <c:pt idx="757">
                  <c:v>41869</c:v>
                </c:pt>
                <c:pt idx="758">
                  <c:v>41870</c:v>
                </c:pt>
                <c:pt idx="759">
                  <c:v>41871</c:v>
                </c:pt>
                <c:pt idx="760">
                  <c:v>41872</c:v>
                </c:pt>
                <c:pt idx="761">
                  <c:v>41873</c:v>
                </c:pt>
                <c:pt idx="762">
                  <c:v>41876</c:v>
                </c:pt>
                <c:pt idx="763">
                  <c:v>41877</c:v>
                </c:pt>
                <c:pt idx="764">
                  <c:v>41878</c:v>
                </c:pt>
                <c:pt idx="765">
                  <c:v>41879</c:v>
                </c:pt>
                <c:pt idx="766">
                  <c:v>41880</c:v>
                </c:pt>
                <c:pt idx="767">
                  <c:v>41884</c:v>
                </c:pt>
                <c:pt idx="768">
                  <c:v>41885</c:v>
                </c:pt>
                <c:pt idx="769">
                  <c:v>41886</c:v>
                </c:pt>
                <c:pt idx="770">
                  <c:v>41887</c:v>
                </c:pt>
                <c:pt idx="771">
                  <c:v>41890</c:v>
                </c:pt>
                <c:pt idx="772">
                  <c:v>41891</c:v>
                </c:pt>
                <c:pt idx="773">
                  <c:v>41892</c:v>
                </c:pt>
                <c:pt idx="774">
                  <c:v>41893</c:v>
                </c:pt>
                <c:pt idx="775">
                  <c:v>41894</c:v>
                </c:pt>
                <c:pt idx="776">
                  <c:v>41897</c:v>
                </c:pt>
                <c:pt idx="777">
                  <c:v>41898</c:v>
                </c:pt>
                <c:pt idx="778">
                  <c:v>41899</c:v>
                </c:pt>
                <c:pt idx="779">
                  <c:v>41900</c:v>
                </c:pt>
                <c:pt idx="780">
                  <c:v>41901</c:v>
                </c:pt>
                <c:pt idx="781">
                  <c:v>41904</c:v>
                </c:pt>
                <c:pt idx="782">
                  <c:v>41905</c:v>
                </c:pt>
                <c:pt idx="783">
                  <c:v>41906</c:v>
                </c:pt>
                <c:pt idx="784">
                  <c:v>41907</c:v>
                </c:pt>
                <c:pt idx="785">
                  <c:v>41908</c:v>
                </c:pt>
                <c:pt idx="786">
                  <c:v>41911</c:v>
                </c:pt>
                <c:pt idx="787">
                  <c:v>41912</c:v>
                </c:pt>
                <c:pt idx="788">
                  <c:v>41913</c:v>
                </c:pt>
                <c:pt idx="789">
                  <c:v>41914</c:v>
                </c:pt>
                <c:pt idx="790">
                  <c:v>41915</c:v>
                </c:pt>
                <c:pt idx="791">
                  <c:v>41918</c:v>
                </c:pt>
                <c:pt idx="792">
                  <c:v>41919</c:v>
                </c:pt>
                <c:pt idx="793">
                  <c:v>41920</c:v>
                </c:pt>
                <c:pt idx="794">
                  <c:v>41921</c:v>
                </c:pt>
                <c:pt idx="795">
                  <c:v>41922</c:v>
                </c:pt>
                <c:pt idx="796">
                  <c:v>41925</c:v>
                </c:pt>
                <c:pt idx="797">
                  <c:v>41926</c:v>
                </c:pt>
                <c:pt idx="798">
                  <c:v>41927</c:v>
                </c:pt>
                <c:pt idx="799">
                  <c:v>41928</c:v>
                </c:pt>
                <c:pt idx="800">
                  <c:v>41929</c:v>
                </c:pt>
                <c:pt idx="801">
                  <c:v>41932</c:v>
                </c:pt>
                <c:pt idx="802">
                  <c:v>41933</c:v>
                </c:pt>
                <c:pt idx="803">
                  <c:v>41934</c:v>
                </c:pt>
                <c:pt idx="804">
                  <c:v>41935</c:v>
                </c:pt>
                <c:pt idx="805">
                  <c:v>41936</c:v>
                </c:pt>
                <c:pt idx="806">
                  <c:v>41939</c:v>
                </c:pt>
                <c:pt idx="807">
                  <c:v>41940</c:v>
                </c:pt>
                <c:pt idx="808">
                  <c:v>41941</c:v>
                </c:pt>
                <c:pt idx="809">
                  <c:v>41942</c:v>
                </c:pt>
                <c:pt idx="810">
                  <c:v>41943</c:v>
                </c:pt>
                <c:pt idx="811">
                  <c:v>41946</c:v>
                </c:pt>
                <c:pt idx="812">
                  <c:v>41947</c:v>
                </c:pt>
                <c:pt idx="813">
                  <c:v>41948</c:v>
                </c:pt>
                <c:pt idx="814">
                  <c:v>41949</c:v>
                </c:pt>
                <c:pt idx="815">
                  <c:v>41950</c:v>
                </c:pt>
                <c:pt idx="816">
                  <c:v>41953</c:v>
                </c:pt>
                <c:pt idx="817">
                  <c:v>41954</c:v>
                </c:pt>
                <c:pt idx="818">
                  <c:v>41955</c:v>
                </c:pt>
                <c:pt idx="819">
                  <c:v>41956</c:v>
                </c:pt>
                <c:pt idx="820">
                  <c:v>41957</c:v>
                </c:pt>
                <c:pt idx="821">
                  <c:v>41960</c:v>
                </c:pt>
                <c:pt idx="822">
                  <c:v>41961</c:v>
                </c:pt>
                <c:pt idx="823">
                  <c:v>41962</c:v>
                </c:pt>
                <c:pt idx="824">
                  <c:v>41963</c:v>
                </c:pt>
                <c:pt idx="825">
                  <c:v>41964</c:v>
                </c:pt>
                <c:pt idx="826">
                  <c:v>41967</c:v>
                </c:pt>
                <c:pt idx="827">
                  <c:v>41968</c:v>
                </c:pt>
                <c:pt idx="828">
                  <c:v>41969</c:v>
                </c:pt>
                <c:pt idx="829">
                  <c:v>41971</c:v>
                </c:pt>
                <c:pt idx="830">
                  <c:v>41974</c:v>
                </c:pt>
                <c:pt idx="831">
                  <c:v>41975</c:v>
                </c:pt>
                <c:pt idx="832">
                  <c:v>41976</c:v>
                </c:pt>
                <c:pt idx="833">
                  <c:v>41977</c:v>
                </c:pt>
                <c:pt idx="834">
                  <c:v>41978</c:v>
                </c:pt>
                <c:pt idx="835">
                  <c:v>41981</c:v>
                </c:pt>
                <c:pt idx="836">
                  <c:v>41982</c:v>
                </c:pt>
                <c:pt idx="837">
                  <c:v>41983</c:v>
                </c:pt>
                <c:pt idx="838">
                  <c:v>41984</c:v>
                </c:pt>
                <c:pt idx="839">
                  <c:v>41985</c:v>
                </c:pt>
                <c:pt idx="840">
                  <c:v>41988</c:v>
                </c:pt>
                <c:pt idx="841">
                  <c:v>41989</c:v>
                </c:pt>
                <c:pt idx="842">
                  <c:v>41990</c:v>
                </c:pt>
                <c:pt idx="843">
                  <c:v>41991</c:v>
                </c:pt>
                <c:pt idx="844">
                  <c:v>41992</c:v>
                </c:pt>
                <c:pt idx="845">
                  <c:v>41995</c:v>
                </c:pt>
                <c:pt idx="846">
                  <c:v>41996</c:v>
                </c:pt>
                <c:pt idx="847">
                  <c:v>41997</c:v>
                </c:pt>
                <c:pt idx="848">
                  <c:v>41999</c:v>
                </c:pt>
                <c:pt idx="849">
                  <c:v>42002</c:v>
                </c:pt>
                <c:pt idx="850">
                  <c:v>42003</c:v>
                </c:pt>
                <c:pt idx="851">
                  <c:v>42004</c:v>
                </c:pt>
                <c:pt idx="852">
                  <c:v>42006</c:v>
                </c:pt>
                <c:pt idx="853">
                  <c:v>42009</c:v>
                </c:pt>
                <c:pt idx="854">
                  <c:v>42010</c:v>
                </c:pt>
                <c:pt idx="855">
                  <c:v>42011</c:v>
                </c:pt>
                <c:pt idx="856">
                  <c:v>42012</c:v>
                </c:pt>
                <c:pt idx="857">
                  <c:v>42013</c:v>
                </c:pt>
                <c:pt idx="858">
                  <c:v>42016</c:v>
                </c:pt>
                <c:pt idx="859">
                  <c:v>42017</c:v>
                </c:pt>
                <c:pt idx="860">
                  <c:v>42018</c:v>
                </c:pt>
                <c:pt idx="861">
                  <c:v>42019</c:v>
                </c:pt>
                <c:pt idx="862">
                  <c:v>42020</c:v>
                </c:pt>
                <c:pt idx="863">
                  <c:v>42024</c:v>
                </c:pt>
                <c:pt idx="864">
                  <c:v>42025</c:v>
                </c:pt>
                <c:pt idx="865">
                  <c:v>42026</c:v>
                </c:pt>
                <c:pt idx="866">
                  <c:v>42027</c:v>
                </c:pt>
                <c:pt idx="867">
                  <c:v>42030</c:v>
                </c:pt>
                <c:pt idx="868">
                  <c:v>42031</c:v>
                </c:pt>
                <c:pt idx="869">
                  <c:v>42032</c:v>
                </c:pt>
                <c:pt idx="870">
                  <c:v>42033</c:v>
                </c:pt>
                <c:pt idx="871">
                  <c:v>42034</c:v>
                </c:pt>
                <c:pt idx="872">
                  <c:v>42037</c:v>
                </c:pt>
                <c:pt idx="873">
                  <c:v>42038</c:v>
                </c:pt>
                <c:pt idx="874">
                  <c:v>42039</c:v>
                </c:pt>
                <c:pt idx="875">
                  <c:v>42040</c:v>
                </c:pt>
                <c:pt idx="876">
                  <c:v>42041</c:v>
                </c:pt>
                <c:pt idx="877">
                  <c:v>42044</c:v>
                </c:pt>
                <c:pt idx="878">
                  <c:v>42045</c:v>
                </c:pt>
                <c:pt idx="879">
                  <c:v>42046</c:v>
                </c:pt>
                <c:pt idx="880">
                  <c:v>42047</c:v>
                </c:pt>
                <c:pt idx="881">
                  <c:v>42048</c:v>
                </c:pt>
                <c:pt idx="882">
                  <c:v>42052</c:v>
                </c:pt>
                <c:pt idx="883">
                  <c:v>42053</c:v>
                </c:pt>
                <c:pt idx="884">
                  <c:v>42054</c:v>
                </c:pt>
                <c:pt idx="885">
                  <c:v>42055</c:v>
                </c:pt>
                <c:pt idx="886">
                  <c:v>42058</c:v>
                </c:pt>
                <c:pt idx="887">
                  <c:v>42059</c:v>
                </c:pt>
                <c:pt idx="888">
                  <c:v>42060</c:v>
                </c:pt>
                <c:pt idx="889">
                  <c:v>42061</c:v>
                </c:pt>
                <c:pt idx="890">
                  <c:v>42062</c:v>
                </c:pt>
                <c:pt idx="891">
                  <c:v>42065</c:v>
                </c:pt>
                <c:pt idx="892">
                  <c:v>42066</c:v>
                </c:pt>
                <c:pt idx="893">
                  <c:v>42067</c:v>
                </c:pt>
                <c:pt idx="894">
                  <c:v>42068</c:v>
                </c:pt>
                <c:pt idx="895">
                  <c:v>42069</c:v>
                </c:pt>
                <c:pt idx="896">
                  <c:v>42072</c:v>
                </c:pt>
                <c:pt idx="897">
                  <c:v>42073</c:v>
                </c:pt>
                <c:pt idx="898">
                  <c:v>42074</c:v>
                </c:pt>
                <c:pt idx="899">
                  <c:v>42075</c:v>
                </c:pt>
                <c:pt idx="900">
                  <c:v>42076</c:v>
                </c:pt>
                <c:pt idx="901">
                  <c:v>42079</c:v>
                </c:pt>
                <c:pt idx="902">
                  <c:v>42080</c:v>
                </c:pt>
                <c:pt idx="903">
                  <c:v>42081</c:v>
                </c:pt>
                <c:pt idx="904">
                  <c:v>42082</c:v>
                </c:pt>
                <c:pt idx="905">
                  <c:v>42083</c:v>
                </c:pt>
                <c:pt idx="906">
                  <c:v>42086</c:v>
                </c:pt>
                <c:pt idx="907">
                  <c:v>42087</c:v>
                </c:pt>
                <c:pt idx="908">
                  <c:v>42088</c:v>
                </c:pt>
                <c:pt idx="909">
                  <c:v>42089</c:v>
                </c:pt>
                <c:pt idx="910">
                  <c:v>42090</c:v>
                </c:pt>
                <c:pt idx="911">
                  <c:v>42093</c:v>
                </c:pt>
                <c:pt idx="912">
                  <c:v>42094</c:v>
                </c:pt>
                <c:pt idx="913">
                  <c:v>42095</c:v>
                </c:pt>
                <c:pt idx="914">
                  <c:v>42096</c:v>
                </c:pt>
                <c:pt idx="915">
                  <c:v>42100</c:v>
                </c:pt>
                <c:pt idx="916">
                  <c:v>42101</c:v>
                </c:pt>
                <c:pt idx="917">
                  <c:v>42102</c:v>
                </c:pt>
                <c:pt idx="918">
                  <c:v>42103</c:v>
                </c:pt>
                <c:pt idx="919">
                  <c:v>42104</c:v>
                </c:pt>
                <c:pt idx="920">
                  <c:v>42107</c:v>
                </c:pt>
                <c:pt idx="921">
                  <c:v>42108</c:v>
                </c:pt>
                <c:pt idx="922">
                  <c:v>42109</c:v>
                </c:pt>
                <c:pt idx="923">
                  <c:v>42110</c:v>
                </c:pt>
                <c:pt idx="924">
                  <c:v>42111</c:v>
                </c:pt>
                <c:pt idx="925">
                  <c:v>42114</c:v>
                </c:pt>
                <c:pt idx="926">
                  <c:v>42115</c:v>
                </c:pt>
                <c:pt idx="927">
                  <c:v>42116</c:v>
                </c:pt>
                <c:pt idx="928">
                  <c:v>42117</c:v>
                </c:pt>
                <c:pt idx="929">
                  <c:v>42118</c:v>
                </c:pt>
                <c:pt idx="930">
                  <c:v>42121</c:v>
                </c:pt>
                <c:pt idx="931">
                  <c:v>42122</c:v>
                </c:pt>
                <c:pt idx="932">
                  <c:v>42123</c:v>
                </c:pt>
                <c:pt idx="933">
                  <c:v>42124</c:v>
                </c:pt>
                <c:pt idx="934">
                  <c:v>42125</c:v>
                </c:pt>
                <c:pt idx="935">
                  <c:v>42128</c:v>
                </c:pt>
                <c:pt idx="936">
                  <c:v>42129</c:v>
                </c:pt>
                <c:pt idx="937">
                  <c:v>42130</c:v>
                </c:pt>
                <c:pt idx="938">
                  <c:v>42131</c:v>
                </c:pt>
                <c:pt idx="939">
                  <c:v>42132</c:v>
                </c:pt>
                <c:pt idx="940">
                  <c:v>42135</c:v>
                </c:pt>
                <c:pt idx="941">
                  <c:v>42136</c:v>
                </c:pt>
                <c:pt idx="942">
                  <c:v>42137</c:v>
                </c:pt>
                <c:pt idx="943">
                  <c:v>42138</c:v>
                </c:pt>
                <c:pt idx="944">
                  <c:v>42139</c:v>
                </c:pt>
                <c:pt idx="945">
                  <c:v>42142</c:v>
                </c:pt>
                <c:pt idx="946">
                  <c:v>42143</c:v>
                </c:pt>
                <c:pt idx="947">
                  <c:v>42144</c:v>
                </c:pt>
                <c:pt idx="948">
                  <c:v>42145</c:v>
                </c:pt>
                <c:pt idx="949">
                  <c:v>42146</c:v>
                </c:pt>
                <c:pt idx="950">
                  <c:v>42150</c:v>
                </c:pt>
                <c:pt idx="951">
                  <c:v>42151</c:v>
                </c:pt>
                <c:pt idx="952">
                  <c:v>42152</c:v>
                </c:pt>
                <c:pt idx="953">
                  <c:v>42153</c:v>
                </c:pt>
                <c:pt idx="954">
                  <c:v>42156</c:v>
                </c:pt>
                <c:pt idx="955">
                  <c:v>42157</c:v>
                </c:pt>
                <c:pt idx="956">
                  <c:v>42158</c:v>
                </c:pt>
                <c:pt idx="957">
                  <c:v>42159</c:v>
                </c:pt>
                <c:pt idx="958">
                  <c:v>42160</c:v>
                </c:pt>
                <c:pt idx="959">
                  <c:v>42163</c:v>
                </c:pt>
                <c:pt idx="960">
                  <c:v>42164</c:v>
                </c:pt>
                <c:pt idx="961">
                  <c:v>42165</c:v>
                </c:pt>
                <c:pt idx="962">
                  <c:v>42166</c:v>
                </c:pt>
                <c:pt idx="963">
                  <c:v>42167</c:v>
                </c:pt>
                <c:pt idx="964">
                  <c:v>42170</c:v>
                </c:pt>
                <c:pt idx="965">
                  <c:v>42171</c:v>
                </c:pt>
                <c:pt idx="966">
                  <c:v>42172</c:v>
                </c:pt>
                <c:pt idx="967">
                  <c:v>42173</c:v>
                </c:pt>
                <c:pt idx="968">
                  <c:v>42174</c:v>
                </c:pt>
                <c:pt idx="969">
                  <c:v>42177</c:v>
                </c:pt>
                <c:pt idx="970">
                  <c:v>42178</c:v>
                </c:pt>
                <c:pt idx="971">
                  <c:v>42179</c:v>
                </c:pt>
                <c:pt idx="972">
                  <c:v>42180</c:v>
                </c:pt>
                <c:pt idx="973">
                  <c:v>42181</c:v>
                </c:pt>
                <c:pt idx="974">
                  <c:v>42184</c:v>
                </c:pt>
                <c:pt idx="975">
                  <c:v>42185</c:v>
                </c:pt>
                <c:pt idx="976">
                  <c:v>42186</c:v>
                </c:pt>
                <c:pt idx="977">
                  <c:v>42187</c:v>
                </c:pt>
                <c:pt idx="978">
                  <c:v>42191</c:v>
                </c:pt>
                <c:pt idx="979">
                  <c:v>42192</c:v>
                </c:pt>
                <c:pt idx="980">
                  <c:v>42193</c:v>
                </c:pt>
                <c:pt idx="981">
                  <c:v>42194</c:v>
                </c:pt>
                <c:pt idx="982">
                  <c:v>42195</c:v>
                </c:pt>
                <c:pt idx="983">
                  <c:v>42198</c:v>
                </c:pt>
                <c:pt idx="984">
                  <c:v>42199</c:v>
                </c:pt>
                <c:pt idx="985">
                  <c:v>42200</c:v>
                </c:pt>
                <c:pt idx="986">
                  <c:v>42201</c:v>
                </c:pt>
                <c:pt idx="987">
                  <c:v>42202</c:v>
                </c:pt>
                <c:pt idx="988">
                  <c:v>42205</c:v>
                </c:pt>
                <c:pt idx="989">
                  <c:v>42206</c:v>
                </c:pt>
                <c:pt idx="990">
                  <c:v>42207</c:v>
                </c:pt>
                <c:pt idx="991">
                  <c:v>42208</c:v>
                </c:pt>
                <c:pt idx="992">
                  <c:v>42209</c:v>
                </c:pt>
                <c:pt idx="993">
                  <c:v>42212</c:v>
                </c:pt>
                <c:pt idx="994">
                  <c:v>42213</c:v>
                </c:pt>
                <c:pt idx="995">
                  <c:v>42214</c:v>
                </c:pt>
                <c:pt idx="996">
                  <c:v>42215</c:v>
                </c:pt>
                <c:pt idx="997">
                  <c:v>42216</c:v>
                </c:pt>
                <c:pt idx="998">
                  <c:v>42219</c:v>
                </c:pt>
                <c:pt idx="999">
                  <c:v>42220</c:v>
                </c:pt>
                <c:pt idx="1000">
                  <c:v>42221</c:v>
                </c:pt>
                <c:pt idx="1001">
                  <c:v>42222</c:v>
                </c:pt>
                <c:pt idx="1002">
                  <c:v>42223</c:v>
                </c:pt>
                <c:pt idx="1003">
                  <c:v>42226</c:v>
                </c:pt>
                <c:pt idx="1004">
                  <c:v>42227</c:v>
                </c:pt>
                <c:pt idx="1005">
                  <c:v>42228</c:v>
                </c:pt>
                <c:pt idx="1006">
                  <c:v>42229</c:v>
                </c:pt>
                <c:pt idx="1007">
                  <c:v>42230</c:v>
                </c:pt>
                <c:pt idx="1008">
                  <c:v>42233</c:v>
                </c:pt>
                <c:pt idx="1009">
                  <c:v>42234</c:v>
                </c:pt>
                <c:pt idx="1010">
                  <c:v>42235</c:v>
                </c:pt>
                <c:pt idx="1011">
                  <c:v>42236</c:v>
                </c:pt>
                <c:pt idx="1012">
                  <c:v>42237</c:v>
                </c:pt>
                <c:pt idx="1013">
                  <c:v>42240</c:v>
                </c:pt>
                <c:pt idx="1014">
                  <c:v>42241</c:v>
                </c:pt>
                <c:pt idx="1015">
                  <c:v>42242</c:v>
                </c:pt>
                <c:pt idx="1016">
                  <c:v>42243</c:v>
                </c:pt>
                <c:pt idx="1017">
                  <c:v>42244</c:v>
                </c:pt>
                <c:pt idx="1018">
                  <c:v>42247</c:v>
                </c:pt>
                <c:pt idx="1019">
                  <c:v>42248</c:v>
                </c:pt>
                <c:pt idx="1020">
                  <c:v>42249</c:v>
                </c:pt>
                <c:pt idx="1021">
                  <c:v>42250</c:v>
                </c:pt>
                <c:pt idx="1022">
                  <c:v>42251</c:v>
                </c:pt>
                <c:pt idx="1023">
                  <c:v>42255</c:v>
                </c:pt>
                <c:pt idx="1024">
                  <c:v>42256</c:v>
                </c:pt>
                <c:pt idx="1025">
                  <c:v>42257</c:v>
                </c:pt>
                <c:pt idx="1026">
                  <c:v>42258</c:v>
                </c:pt>
                <c:pt idx="1027">
                  <c:v>42261</c:v>
                </c:pt>
                <c:pt idx="1028">
                  <c:v>42262</c:v>
                </c:pt>
                <c:pt idx="1029">
                  <c:v>42263</c:v>
                </c:pt>
                <c:pt idx="1030">
                  <c:v>42264</c:v>
                </c:pt>
                <c:pt idx="1031">
                  <c:v>42265</c:v>
                </c:pt>
                <c:pt idx="1032">
                  <c:v>42268</c:v>
                </c:pt>
                <c:pt idx="1033">
                  <c:v>42269</c:v>
                </c:pt>
                <c:pt idx="1034">
                  <c:v>42270</c:v>
                </c:pt>
                <c:pt idx="1035">
                  <c:v>42271</c:v>
                </c:pt>
                <c:pt idx="1036">
                  <c:v>42272</c:v>
                </c:pt>
                <c:pt idx="1037">
                  <c:v>42275</c:v>
                </c:pt>
                <c:pt idx="1038">
                  <c:v>42276</c:v>
                </c:pt>
                <c:pt idx="1039">
                  <c:v>42277</c:v>
                </c:pt>
                <c:pt idx="1040">
                  <c:v>42278</c:v>
                </c:pt>
                <c:pt idx="1041">
                  <c:v>42279</c:v>
                </c:pt>
                <c:pt idx="1042">
                  <c:v>42282</c:v>
                </c:pt>
                <c:pt idx="1043">
                  <c:v>42283</c:v>
                </c:pt>
                <c:pt idx="1044">
                  <c:v>42284</c:v>
                </c:pt>
                <c:pt idx="1045">
                  <c:v>42285</c:v>
                </c:pt>
                <c:pt idx="1046">
                  <c:v>42286</c:v>
                </c:pt>
                <c:pt idx="1047">
                  <c:v>42289</c:v>
                </c:pt>
                <c:pt idx="1048">
                  <c:v>42290</c:v>
                </c:pt>
                <c:pt idx="1049">
                  <c:v>42291</c:v>
                </c:pt>
                <c:pt idx="1050">
                  <c:v>42292</c:v>
                </c:pt>
                <c:pt idx="1051">
                  <c:v>42293</c:v>
                </c:pt>
                <c:pt idx="1052">
                  <c:v>42296</c:v>
                </c:pt>
                <c:pt idx="1053">
                  <c:v>42297</c:v>
                </c:pt>
                <c:pt idx="1054">
                  <c:v>42298</c:v>
                </c:pt>
                <c:pt idx="1055">
                  <c:v>42299</c:v>
                </c:pt>
                <c:pt idx="1056">
                  <c:v>42300</c:v>
                </c:pt>
                <c:pt idx="1057">
                  <c:v>42303</c:v>
                </c:pt>
                <c:pt idx="1058">
                  <c:v>42304</c:v>
                </c:pt>
                <c:pt idx="1059">
                  <c:v>42305</c:v>
                </c:pt>
                <c:pt idx="1060">
                  <c:v>42306</c:v>
                </c:pt>
                <c:pt idx="1061">
                  <c:v>42307</c:v>
                </c:pt>
                <c:pt idx="1062">
                  <c:v>42310</c:v>
                </c:pt>
                <c:pt idx="1063">
                  <c:v>42311</c:v>
                </c:pt>
                <c:pt idx="1064">
                  <c:v>42312</c:v>
                </c:pt>
                <c:pt idx="1065">
                  <c:v>42313</c:v>
                </c:pt>
                <c:pt idx="1066">
                  <c:v>42314</c:v>
                </c:pt>
                <c:pt idx="1067">
                  <c:v>42317</c:v>
                </c:pt>
                <c:pt idx="1068">
                  <c:v>42318</c:v>
                </c:pt>
                <c:pt idx="1069">
                  <c:v>42319</c:v>
                </c:pt>
                <c:pt idx="1070">
                  <c:v>42320</c:v>
                </c:pt>
                <c:pt idx="1071">
                  <c:v>42321</c:v>
                </c:pt>
                <c:pt idx="1072">
                  <c:v>42324</c:v>
                </c:pt>
                <c:pt idx="1073">
                  <c:v>42325</c:v>
                </c:pt>
                <c:pt idx="1074">
                  <c:v>42326</c:v>
                </c:pt>
                <c:pt idx="1075">
                  <c:v>42327</c:v>
                </c:pt>
                <c:pt idx="1076">
                  <c:v>42328</c:v>
                </c:pt>
                <c:pt idx="1077">
                  <c:v>42331</c:v>
                </c:pt>
                <c:pt idx="1078">
                  <c:v>42332</c:v>
                </c:pt>
                <c:pt idx="1079">
                  <c:v>42333</c:v>
                </c:pt>
                <c:pt idx="1080">
                  <c:v>42335</c:v>
                </c:pt>
                <c:pt idx="1081">
                  <c:v>42338</c:v>
                </c:pt>
                <c:pt idx="1082">
                  <c:v>42339</c:v>
                </c:pt>
                <c:pt idx="1083">
                  <c:v>42340</c:v>
                </c:pt>
                <c:pt idx="1084">
                  <c:v>42341</c:v>
                </c:pt>
                <c:pt idx="1085">
                  <c:v>42342</c:v>
                </c:pt>
                <c:pt idx="1086">
                  <c:v>42345</c:v>
                </c:pt>
                <c:pt idx="1087">
                  <c:v>42346</c:v>
                </c:pt>
                <c:pt idx="1088">
                  <c:v>42347</c:v>
                </c:pt>
                <c:pt idx="1089">
                  <c:v>42348</c:v>
                </c:pt>
                <c:pt idx="1090">
                  <c:v>42349</c:v>
                </c:pt>
                <c:pt idx="1091">
                  <c:v>42352</c:v>
                </c:pt>
                <c:pt idx="1092">
                  <c:v>42353</c:v>
                </c:pt>
                <c:pt idx="1093">
                  <c:v>42354</c:v>
                </c:pt>
                <c:pt idx="1094">
                  <c:v>42355</c:v>
                </c:pt>
                <c:pt idx="1095">
                  <c:v>42356</c:v>
                </c:pt>
                <c:pt idx="1096">
                  <c:v>42359</c:v>
                </c:pt>
                <c:pt idx="1097">
                  <c:v>42360</c:v>
                </c:pt>
                <c:pt idx="1098">
                  <c:v>42361</c:v>
                </c:pt>
                <c:pt idx="1099">
                  <c:v>42362</c:v>
                </c:pt>
                <c:pt idx="1100">
                  <c:v>42366</c:v>
                </c:pt>
                <c:pt idx="1101">
                  <c:v>42367</c:v>
                </c:pt>
                <c:pt idx="1102">
                  <c:v>42368</c:v>
                </c:pt>
                <c:pt idx="1103">
                  <c:v>42369</c:v>
                </c:pt>
                <c:pt idx="1104">
                  <c:v>42373</c:v>
                </c:pt>
                <c:pt idx="1105">
                  <c:v>42374</c:v>
                </c:pt>
                <c:pt idx="1106">
                  <c:v>42375</c:v>
                </c:pt>
                <c:pt idx="1107">
                  <c:v>42376</c:v>
                </c:pt>
                <c:pt idx="1108">
                  <c:v>42377</c:v>
                </c:pt>
                <c:pt idx="1109">
                  <c:v>42380</c:v>
                </c:pt>
                <c:pt idx="1110">
                  <c:v>42381</c:v>
                </c:pt>
                <c:pt idx="1111">
                  <c:v>42382</c:v>
                </c:pt>
                <c:pt idx="1112">
                  <c:v>42383</c:v>
                </c:pt>
                <c:pt idx="1113">
                  <c:v>42384</c:v>
                </c:pt>
                <c:pt idx="1114">
                  <c:v>42388</c:v>
                </c:pt>
                <c:pt idx="1115">
                  <c:v>42389</c:v>
                </c:pt>
                <c:pt idx="1116">
                  <c:v>42390</c:v>
                </c:pt>
                <c:pt idx="1117">
                  <c:v>42391</c:v>
                </c:pt>
                <c:pt idx="1118">
                  <c:v>42394</c:v>
                </c:pt>
                <c:pt idx="1119">
                  <c:v>42395</c:v>
                </c:pt>
                <c:pt idx="1120">
                  <c:v>42396</c:v>
                </c:pt>
                <c:pt idx="1121">
                  <c:v>42397</c:v>
                </c:pt>
                <c:pt idx="1122">
                  <c:v>42398</c:v>
                </c:pt>
                <c:pt idx="1123">
                  <c:v>42401</c:v>
                </c:pt>
                <c:pt idx="1124">
                  <c:v>42402</c:v>
                </c:pt>
                <c:pt idx="1125">
                  <c:v>42403</c:v>
                </c:pt>
                <c:pt idx="1126">
                  <c:v>42404</c:v>
                </c:pt>
                <c:pt idx="1127">
                  <c:v>42405</c:v>
                </c:pt>
                <c:pt idx="1128">
                  <c:v>42408</c:v>
                </c:pt>
                <c:pt idx="1129">
                  <c:v>42409</c:v>
                </c:pt>
                <c:pt idx="1130">
                  <c:v>42410</c:v>
                </c:pt>
                <c:pt idx="1131">
                  <c:v>42411</c:v>
                </c:pt>
                <c:pt idx="1132">
                  <c:v>42412</c:v>
                </c:pt>
                <c:pt idx="1133">
                  <c:v>42416</c:v>
                </c:pt>
                <c:pt idx="1134">
                  <c:v>42417</c:v>
                </c:pt>
                <c:pt idx="1135">
                  <c:v>42418</c:v>
                </c:pt>
                <c:pt idx="1136">
                  <c:v>42419</c:v>
                </c:pt>
                <c:pt idx="1137">
                  <c:v>42422</c:v>
                </c:pt>
                <c:pt idx="1138">
                  <c:v>42423</c:v>
                </c:pt>
                <c:pt idx="1139">
                  <c:v>42424</c:v>
                </c:pt>
                <c:pt idx="1140">
                  <c:v>42425</c:v>
                </c:pt>
                <c:pt idx="1141">
                  <c:v>42426</c:v>
                </c:pt>
                <c:pt idx="1142">
                  <c:v>42429</c:v>
                </c:pt>
                <c:pt idx="1143">
                  <c:v>42430</c:v>
                </c:pt>
                <c:pt idx="1144">
                  <c:v>42431</c:v>
                </c:pt>
                <c:pt idx="1145">
                  <c:v>42432</c:v>
                </c:pt>
                <c:pt idx="1146">
                  <c:v>42433</c:v>
                </c:pt>
                <c:pt idx="1147">
                  <c:v>42436</c:v>
                </c:pt>
                <c:pt idx="1148">
                  <c:v>42437</c:v>
                </c:pt>
                <c:pt idx="1149">
                  <c:v>42438</c:v>
                </c:pt>
                <c:pt idx="1150">
                  <c:v>42439</c:v>
                </c:pt>
                <c:pt idx="1151">
                  <c:v>42440</c:v>
                </c:pt>
                <c:pt idx="1152">
                  <c:v>42443</c:v>
                </c:pt>
                <c:pt idx="1153">
                  <c:v>42444</c:v>
                </c:pt>
                <c:pt idx="1154">
                  <c:v>42445</c:v>
                </c:pt>
                <c:pt idx="1155">
                  <c:v>42446</c:v>
                </c:pt>
                <c:pt idx="1156">
                  <c:v>42447</c:v>
                </c:pt>
                <c:pt idx="1157">
                  <c:v>42450</c:v>
                </c:pt>
                <c:pt idx="1158">
                  <c:v>42451</c:v>
                </c:pt>
                <c:pt idx="1159">
                  <c:v>42452</c:v>
                </c:pt>
                <c:pt idx="1160">
                  <c:v>42453</c:v>
                </c:pt>
                <c:pt idx="1161">
                  <c:v>42457</c:v>
                </c:pt>
                <c:pt idx="1162">
                  <c:v>42458</c:v>
                </c:pt>
                <c:pt idx="1163">
                  <c:v>42459</c:v>
                </c:pt>
                <c:pt idx="1164">
                  <c:v>42460</c:v>
                </c:pt>
                <c:pt idx="1165">
                  <c:v>42461</c:v>
                </c:pt>
                <c:pt idx="1166">
                  <c:v>42464</c:v>
                </c:pt>
                <c:pt idx="1167">
                  <c:v>42465</c:v>
                </c:pt>
                <c:pt idx="1168">
                  <c:v>42466</c:v>
                </c:pt>
                <c:pt idx="1169">
                  <c:v>42467</c:v>
                </c:pt>
                <c:pt idx="1170">
                  <c:v>42468</c:v>
                </c:pt>
                <c:pt idx="1171">
                  <c:v>42471</c:v>
                </c:pt>
                <c:pt idx="1172">
                  <c:v>42472</c:v>
                </c:pt>
                <c:pt idx="1173">
                  <c:v>42473</c:v>
                </c:pt>
                <c:pt idx="1174">
                  <c:v>42474</c:v>
                </c:pt>
                <c:pt idx="1175">
                  <c:v>42475</c:v>
                </c:pt>
                <c:pt idx="1176">
                  <c:v>42478</c:v>
                </c:pt>
                <c:pt idx="1177">
                  <c:v>42479</c:v>
                </c:pt>
                <c:pt idx="1178">
                  <c:v>42480</c:v>
                </c:pt>
                <c:pt idx="1179">
                  <c:v>42481</c:v>
                </c:pt>
                <c:pt idx="1180">
                  <c:v>42482</c:v>
                </c:pt>
                <c:pt idx="1181">
                  <c:v>42485</c:v>
                </c:pt>
                <c:pt idx="1182">
                  <c:v>42486</c:v>
                </c:pt>
                <c:pt idx="1183">
                  <c:v>42487</c:v>
                </c:pt>
                <c:pt idx="1184">
                  <c:v>42488</c:v>
                </c:pt>
                <c:pt idx="1185">
                  <c:v>42489</c:v>
                </c:pt>
                <c:pt idx="1186">
                  <c:v>42492</c:v>
                </c:pt>
                <c:pt idx="1187">
                  <c:v>42493</c:v>
                </c:pt>
                <c:pt idx="1188">
                  <c:v>42494</c:v>
                </c:pt>
                <c:pt idx="1189">
                  <c:v>42495</c:v>
                </c:pt>
                <c:pt idx="1190">
                  <c:v>42496</c:v>
                </c:pt>
                <c:pt idx="1191">
                  <c:v>42499</c:v>
                </c:pt>
                <c:pt idx="1192">
                  <c:v>42500</c:v>
                </c:pt>
                <c:pt idx="1193">
                  <c:v>42501</c:v>
                </c:pt>
                <c:pt idx="1194">
                  <c:v>42502</c:v>
                </c:pt>
                <c:pt idx="1195">
                  <c:v>42503</c:v>
                </c:pt>
                <c:pt idx="1196">
                  <c:v>42506</c:v>
                </c:pt>
                <c:pt idx="1197">
                  <c:v>42507</c:v>
                </c:pt>
                <c:pt idx="1198">
                  <c:v>42508</c:v>
                </c:pt>
                <c:pt idx="1199">
                  <c:v>42509</c:v>
                </c:pt>
                <c:pt idx="1200">
                  <c:v>42510</c:v>
                </c:pt>
                <c:pt idx="1201">
                  <c:v>42513</c:v>
                </c:pt>
                <c:pt idx="1202">
                  <c:v>42514</c:v>
                </c:pt>
                <c:pt idx="1203">
                  <c:v>42515</c:v>
                </c:pt>
                <c:pt idx="1204">
                  <c:v>42516</c:v>
                </c:pt>
                <c:pt idx="1205">
                  <c:v>42517</c:v>
                </c:pt>
                <c:pt idx="1206">
                  <c:v>42521</c:v>
                </c:pt>
                <c:pt idx="1207">
                  <c:v>42522</c:v>
                </c:pt>
                <c:pt idx="1208">
                  <c:v>42523</c:v>
                </c:pt>
                <c:pt idx="1209">
                  <c:v>42524</c:v>
                </c:pt>
                <c:pt idx="1210">
                  <c:v>42527</c:v>
                </c:pt>
                <c:pt idx="1211">
                  <c:v>42528</c:v>
                </c:pt>
                <c:pt idx="1212">
                  <c:v>42529</c:v>
                </c:pt>
                <c:pt idx="1213">
                  <c:v>42530</c:v>
                </c:pt>
                <c:pt idx="1214">
                  <c:v>42531</c:v>
                </c:pt>
                <c:pt idx="1215">
                  <c:v>42534</c:v>
                </c:pt>
                <c:pt idx="1216">
                  <c:v>42535</c:v>
                </c:pt>
                <c:pt idx="1217">
                  <c:v>42536</c:v>
                </c:pt>
                <c:pt idx="1218">
                  <c:v>42537</c:v>
                </c:pt>
                <c:pt idx="1219">
                  <c:v>42538</c:v>
                </c:pt>
                <c:pt idx="1220">
                  <c:v>42541</c:v>
                </c:pt>
                <c:pt idx="1221">
                  <c:v>42542</c:v>
                </c:pt>
                <c:pt idx="1222">
                  <c:v>42543</c:v>
                </c:pt>
                <c:pt idx="1223">
                  <c:v>42544</c:v>
                </c:pt>
                <c:pt idx="1224">
                  <c:v>42545</c:v>
                </c:pt>
                <c:pt idx="1225">
                  <c:v>42548</c:v>
                </c:pt>
                <c:pt idx="1226">
                  <c:v>42549</c:v>
                </c:pt>
                <c:pt idx="1227">
                  <c:v>42550</c:v>
                </c:pt>
                <c:pt idx="1228">
                  <c:v>42551</c:v>
                </c:pt>
                <c:pt idx="1229">
                  <c:v>42552</c:v>
                </c:pt>
                <c:pt idx="1230">
                  <c:v>42556</c:v>
                </c:pt>
                <c:pt idx="1231">
                  <c:v>42557</c:v>
                </c:pt>
                <c:pt idx="1232">
                  <c:v>42558</c:v>
                </c:pt>
                <c:pt idx="1233">
                  <c:v>42559</c:v>
                </c:pt>
                <c:pt idx="1234">
                  <c:v>42562</c:v>
                </c:pt>
                <c:pt idx="1235">
                  <c:v>42563</c:v>
                </c:pt>
                <c:pt idx="1236">
                  <c:v>42564</c:v>
                </c:pt>
                <c:pt idx="1237">
                  <c:v>42565</c:v>
                </c:pt>
                <c:pt idx="1238">
                  <c:v>42566</c:v>
                </c:pt>
                <c:pt idx="1239">
                  <c:v>42569</c:v>
                </c:pt>
                <c:pt idx="1240">
                  <c:v>42570</c:v>
                </c:pt>
                <c:pt idx="1241">
                  <c:v>42571</c:v>
                </c:pt>
                <c:pt idx="1242">
                  <c:v>42572</c:v>
                </c:pt>
                <c:pt idx="1243">
                  <c:v>42573</c:v>
                </c:pt>
                <c:pt idx="1244">
                  <c:v>42576</c:v>
                </c:pt>
                <c:pt idx="1245">
                  <c:v>42577</c:v>
                </c:pt>
              </c:numCache>
            </c:numRef>
          </c:cat>
          <c:val>
            <c:numRef>
              <c:f>Beta_Coefficient_Model_by_VRS!$P$3:$P$1248</c:f>
              <c:numCache>
                <c:formatCode>#,##0.00</c:formatCode>
                <c:ptCount val="1246"/>
                <c:pt idx="0">
                  <c:v>100</c:v>
                </c:pt>
                <c:pt idx="1">
                  <c:v>102.59549581480832</c:v>
                </c:pt>
                <c:pt idx="2">
                  <c:v>99.608231347238075</c:v>
                </c:pt>
                <c:pt idx="3">
                  <c:v>99.118516855123005</c:v>
                </c:pt>
                <c:pt idx="4">
                  <c:v>92.637940237248884</c:v>
                </c:pt>
                <c:pt idx="5">
                  <c:v>91.609533738138893</c:v>
                </c:pt>
                <c:pt idx="6">
                  <c:v>91.397329087708584</c:v>
                </c:pt>
                <c:pt idx="7">
                  <c:v>95.935360708846503</c:v>
                </c:pt>
                <c:pt idx="8">
                  <c:v>97.371863537093034</c:v>
                </c:pt>
                <c:pt idx="9">
                  <c:v>94.955926210372425</c:v>
                </c:pt>
                <c:pt idx="10">
                  <c:v>97.698336189007108</c:v>
                </c:pt>
                <c:pt idx="11">
                  <c:v>101.2079686633603</c:v>
                </c:pt>
                <c:pt idx="12">
                  <c:v>101.30591450271345</c:v>
                </c:pt>
                <c:pt idx="13">
                  <c:v>101.84818341595907</c:v>
                </c:pt>
                <c:pt idx="14">
                  <c:v>99.186130676516683</c:v>
                </c:pt>
                <c:pt idx="15">
                  <c:v>95.505264384378691</c:v>
                </c:pt>
                <c:pt idx="16">
                  <c:v>94.617919598168967</c:v>
                </c:pt>
                <c:pt idx="17">
                  <c:v>97.04991624139133</c:v>
                </c:pt>
                <c:pt idx="18">
                  <c:v>93.993484773711145</c:v>
                </c:pt>
                <c:pt idx="19">
                  <c:v>90.230458084604933</c:v>
                </c:pt>
                <c:pt idx="20">
                  <c:v>88.767972138804481</c:v>
                </c:pt>
                <c:pt idx="21">
                  <c:v>90.279751749472013</c:v>
                </c:pt>
                <c:pt idx="22">
                  <c:v>93.467648307475429</c:v>
                </c:pt>
                <c:pt idx="23">
                  <c:v>93.697700727532819</c:v>
                </c:pt>
                <c:pt idx="24">
                  <c:v>93.221157926164167</c:v>
                </c:pt>
                <c:pt idx="25">
                  <c:v>90.904186573929834</c:v>
                </c:pt>
                <c:pt idx="26">
                  <c:v>88.652945009735134</c:v>
                </c:pt>
                <c:pt idx="27">
                  <c:v>83.657486632967164</c:v>
                </c:pt>
                <c:pt idx="28">
                  <c:v>78.596302144322223</c:v>
                </c:pt>
                <c:pt idx="29">
                  <c:v>83.033051808509356</c:v>
                </c:pt>
                <c:pt idx="30">
                  <c:v>85.119970740686298</c:v>
                </c:pt>
                <c:pt idx="31">
                  <c:v>87.436943931001963</c:v>
                </c:pt>
                <c:pt idx="32">
                  <c:v>84.544838771502185</c:v>
                </c:pt>
                <c:pt idx="33">
                  <c:v>84.857053426609099</c:v>
                </c:pt>
                <c:pt idx="34">
                  <c:v>80.683215562255199</c:v>
                </c:pt>
                <c:pt idx="35">
                  <c:v>79.286461242575683</c:v>
                </c:pt>
                <c:pt idx="36">
                  <c:v>85.843002085284894</c:v>
                </c:pt>
                <c:pt idx="37">
                  <c:v>88.275000566588574</c:v>
                </c:pt>
                <c:pt idx="38">
                  <c:v>90.756294550840664</c:v>
                </c:pt>
                <c:pt idx="39">
                  <c:v>87.96278039723768</c:v>
                </c:pt>
                <c:pt idx="40">
                  <c:v>92.087322758643182</c:v>
                </c:pt>
                <c:pt idx="41">
                  <c:v>91.955861344482599</c:v>
                </c:pt>
                <c:pt idx="42">
                  <c:v>95.22591646137289</c:v>
                </c:pt>
                <c:pt idx="43">
                  <c:v>93.648405224584408</c:v>
                </c:pt>
                <c:pt idx="44">
                  <c:v>95.406675216563201</c:v>
                </c:pt>
                <c:pt idx="45">
                  <c:v>92.33380578762916</c:v>
                </c:pt>
                <c:pt idx="46">
                  <c:v>100.22137667622219</c:v>
                </c:pt>
                <c:pt idx="47">
                  <c:v>98.265913643961852</c:v>
                </c:pt>
                <c:pt idx="48">
                  <c:v>99.26829291156622</c:v>
                </c:pt>
                <c:pt idx="49">
                  <c:v>102.30828825607385</c:v>
                </c:pt>
                <c:pt idx="50">
                  <c:v>103.26137202072981</c:v>
                </c:pt>
                <c:pt idx="51">
                  <c:v>100.20494055304962</c:v>
                </c:pt>
                <c:pt idx="52">
                  <c:v>103.60645156985655</c:v>
                </c:pt>
                <c:pt idx="53">
                  <c:v>108.04320858636898</c:v>
                </c:pt>
                <c:pt idx="54">
                  <c:v>109.58786044338163</c:v>
                </c:pt>
                <c:pt idx="55">
                  <c:v>104.92104549256784</c:v>
                </c:pt>
                <c:pt idx="56">
                  <c:v>101.78245178983812</c:v>
                </c:pt>
                <c:pt idx="57">
                  <c:v>105.31542054464298</c:v>
                </c:pt>
                <c:pt idx="58">
                  <c:v>108.96342010467986</c:v>
                </c:pt>
                <c:pt idx="59">
                  <c:v>109.71931082905427</c:v>
                </c:pt>
                <c:pt idx="60">
                  <c:v>109.42352678287592</c:v>
                </c:pt>
                <c:pt idx="61">
                  <c:v>111.18180780334266</c:v>
                </c:pt>
                <c:pt idx="62">
                  <c:v>105.90698863699966</c:v>
                </c:pt>
                <c:pt idx="63">
                  <c:v>107.5338082433058</c:v>
                </c:pt>
                <c:pt idx="64">
                  <c:v>111.88839015819944</c:v>
                </c:pt>
                <c:pt idx="65">
                  <c:v>110.73812621983119</c:v>
                </c:pt>
                <c:pt idx="66">
                  <c:v>111.47758082103307</c:v>
                </c:pt>
                <c:pt idx="67">
                  <c:v>107.4023449910639</c:v>
                </c:pt>
                <c:pt idx="68">
                  <c:v>106.02201392798769</c:v>
                </c:pt>
                <c:pt idx="69">
                  <c:v>104.60883083746093</c:v>
                </c:pt>
                <c:pt idx="70">
                  <c:v>102.09467195918901</c:v>
                </c:pt>
                <c:pt idx="71">
                  <c:v>103.32710364685076</c:v>
                </c:pt>
                <c:pt idx="72">
                  <c:v>99.005373759407703</c:v>
                </c:pt>
                <c:pt idx="73">
                  <c:v>98.97250886538788</c:v>
                </c:pt>
                <c:pt idx="74">
                  <c:v>103.57358667583674</c:v>
                </c:pt>
                <c:pt idx="75">
                  <c:v>103.59002279900929</c:v>
                </c:pt>
                <c:pt idx="76">
                  <c:v>108.22122124806567</c:v>
                </c:pt>
                <c:pt idx="77">
                  <c:v>107.9235017022563</c:v>
                </c:pt>
                <c:pt idx="78">
                  <c:v>107.55961858121555</c:v>
                </c:pt>
                <c:pt idx="79">
                  <c:v>110.32179528637647</c:v>
                </c:pt>
                <c:pt idx="80">
                  <c:v>110.43757602878745</c:v>
                </c:pt>
                <c:pt idx="81">
                  <c:v>109.29632420313615</c:v>
                </c:pt>
                <c:pt idx="82">
                  <c:v>105.82292031162022</c:v>
                </c:pt>
                <c:pt idx="83">
                  <c:v>107.19573729825611</c:v>
                </c:pt>
                <c:pt idx="84">
                  <c:v>107.24535446543568</c:v>
                </c:pt>
                <c:pt idx="85">
                  <c:v>107.46038240877508</c:v>
                </c:pt>
                <c:pt idx="86">
                  <c:v>104.20200094635457</c:v>
                </c:pt>
                <c:pt idx="87">
                  <c:v>104.18546372870937</c:v>
                </c:pt>
                <c:pt idx="88">
                  <c:v>104.3673988559451</c:v>
                </c:pt>
                <c:pt idx="89">
                  <c:v>103.39153758755909</c:v>
                </c:pt>
                <c:pt idx="90">
                  <c:v>109.75944165853606</c:v>
                </c:pt>
                <c:pt idx="91">
                  <c:v>111.7111623572268</c:v>
                </c:pt>
                <c:pt idx="92">
                  <c:v>112.37276502407694</c:v>
                </c:pt>
                <c:pt idx="93">
                  <c:v>113.29900177295811</c:v>
                </c:pt>
                <c:pt idx="94">
                  <c:v>112.50507563180783</c:v>
                </c:pt>
                <c:pt idx="95">
                  <c:v>109.72635435667641</c:v>
                </c:pt>
                <c:pt idx="96">
                  <c:v>113.0178249590379</c:v>
                </c:pt>
                <c:pt idx="97">
                  <c:v>111.8103985296673</c:v>
                </c:pt>
                <c:pt idx="98">
                  <c:v>116.17695738244869</c:v>
                </c:pt>
                <c:pt idx="99">
                  <c:v>116.62354497252869</c:v>
                </c:pt>
                <c:pt idx="100">
                  <c:v>117.07011969603944</c:v>
                </c:pt>
                <c:pt idx="101">
                  <c:v>116.52429593351896</c:v>
                </c:pt>
                <c:pt idx="102">
                  <c:v>117.03704526074903</c:v>
                </c:pt>
                <c:pt idx="103">
                  <c:v>118.83989791516913</c:v>
                </c:pt>
                <c:pt idx="104">
                  <c:v>118.65795727368942</c:v>
                </c:pt>
                <c:pt idx="105">
                  <c:v>120.09694151171935</c:v>
                </c:pt>
                <c:pt idx="106">
                  <c:v>118.4263994650301</c:v>
                </c:pt>
                <c:pt idx="107">
                  <c:v>117.78133953006915</c:v>
                </c:pt>
                <c:pt idx="108">
                  <c:v>120.54351623523007</c:v>
                </c:pt>
                <c:pt idx="109">
                  <c:v>117.73172236288958</c:v>
                </c:pt>
                <c:pt idx="110">
                  <c:v>117.61594162047861</c:v>
                </c:pt>
                <c:pt idx="111">
                  <c:v>117.10320699789909</c:v>
                </c:pt>
                <c:pt idx="112">
                  <c:v>115.59806102271912</c:v>
                </c:pt>
                <c:pt idx="113">
                  <c:v>119.65035575972065</c:v>
                </c:pt>
                <c:pt idx="114">
                  <c:v>119.99770533927885</c:v>
                </c:pt>
                <c:pt idx="115">
                  <c:v>118.82335518327996</c:v>
                </c:pt>
                <c:pt idx="116">
                  <c:v>116.97088352359894</c:v>
                </c:pt>
                <c:pt idx="117">
                  <c:v>116.07772121000821</c:v>
                </c:pt>
                <c:pt idx="118">
                  <c:v>118.26100155543958</c:v>
                </c:pt>
                <c:pt idx="119">
                  <c:v>118.14522081302859</c:v>
                </c:pt>
                <c:pt idx="120">
                  <c:v>122.06520678038055</c:v>
                </c:pt>
                <c:pt idx="121">
                  <c:v>122.56139867107088</c:v>
                </c:pt>
                <c:pt idx="122">
                  <c:v>122.9914416911804</c:v>
                </c:pt>
                <c:pt idx="123">
                  <c:v>123.05760342833045</c:v>
                </c:pt>
                <c:pt idx="124">
                  <c:v>124.71160458121182</c:v>
                </c:pt>
                <c:pt idx="125">
                  <c:v>124.18232355058055</c:v>
                </c:pt>
                <c:pt idx="126">
                  <c:v>124.69506001124134</c:v>
                </c:pt>
                <c:pt idx="127">
                  <c:v>125.20779647190217</c:v>
                </c:pt>
                <c:pt idx="128">
                  <c:v>123.45456098466163</c:v>
                </c:pt>
                <c:pt idx="129">
                  <c:v>123.65304435803053</c:v>
                </c:pt>
                <c:pt idx="130">
                  <c:v>124.64544284406176</c:v>
                </c:pt>
                <c:pt idx="131">
                  <c:v>124.69506001124134</c:v>
                </c:pt>
                <c:pt idx="132">
                  <c:v>122.7929583178115</c:v>
                </c:pt>
                <c:pt idx="133">
                  <c:v>124.62889827409127</c:v>
                </c:pt>
                <c:pt idx="134">
                  <c:v>123.80189953573191</c:v>
                </c:pt>
                <c:pt idx="135">
                  <c:v>124.41388319732116</c:v>
                </c:pt>
                <c:pt idx="136">
                  <c:v>125.91901630593189</c:v>
                </c:pt>
                <c:pt idx="137">
                  <c:v>127.02720656286199</c:v>
                </c:pt>
                <c:pt idx="138">
                  <c:v>127.01066199289153</c:v>
                </c:pt>
                <c:pt idx="139">
                  <c:v>125.83632470346188</c:v>
                </c:pt>
                <c:pt idx="140">
                  <c:v>125.70328253936522</c:v>
                </c:pt>
                <c:pt idx="141">
                  <c:v>122.52703206461182</c:v>
                </c:pt>
                <c:pt idx="142">
                  <c:v>125.81970109599459</c:v>
                </c:pt>
                <c:pt idx="143">
                  <c:v>126.83409590119446</c:v>
                </c:pt>
                <c:pt idx="144">
                  <c:v>129.09572630101556</c:v>
                </c:pt>
                <c:pt idx="145">
                  <c:v>129.12899189676335</c:v>
                </c:pt>
                <c:pt idx="146">
                  <c:v>134.26753755204734</c:v>
                </c:pt>
                <c:pt idx="147">
                  <c:v>134.2342848228688</c:v>
                </c:pt>
                <c:pt idx="148">
                  <c:v>135.26531242594257</c:v>
                </c:pt>
                <c:pt idx="149">
                  <c:v>133.38617020629357</c:v>
                </c:pt>
                <c:pt idx="150">
                  <c:v>133.31965004328589</c:v>
                </c:pt>
                <c:pt idx="151">
                  <c:v>131.72320840697222</c:v>
                </c:pt>
                <c:pt idx="152">
                  <c:v>131.59016808095689</c:v>
                </c:pt>
                <c:pt idx="153">
                  <c:v>129.46157984523245</c:v>
                </c:pt>
                <c:pt idx="154">
                  <c:v>130.04361380977701</c:v>
                </c:pt>
                <c:pt idx="155">
                  <c:v>131.67332104183848</c:v>
                </c:pt>
                <c:pt idx="156">
                  <c:v>131.19106180756143</c:v>
                </c:pt>
                <c:pt idx="157">
                  <c:v>129.92720628163559</c:v>
                </c:pt>
                <c:pt idx="158">
                  <c:v>129.47821264310636</c:v>
                </c:pt>
                <c:pt idx="159">
                  <c:v>127.98154389897891</c:v>
                </c:pt>
                <c:pt idx="160">
                  <c:v>129.87732075458314</c:v>
                </c:pt>
                <c:pt idx="161">
                  <c:v>129.89395355245702</c:v>
                </c:pt>
                <c:pt idx="162">
                  <c:v>128.48043776921114</c:v>
                </c:pt>
                <c:pt idx="163">
                  <c:v>129.16224646402324</c:v>
                </c:pt>
                <c:pt idx="164">
                  <c:v>127.1500639183589</c:v>
                </c:pt>
                <c:pt idx="165">
                  <c:v>124.50596004301624</c:v>
                </c:pt>
                <c:pt idx="166">
                  <c:v>126.434989627799</c:v>
                </c:pt>
                <c:pt idx="167">
                  <c:v>129.12899189676335</c:v>
                </c:pt>
                <c:pt idx="168">
                  <c:v>127.48266289531594</c:v>
                </c:pt>
                <c:pt idx="169">
                  <c:v>128.64673082440504</c:v>
                </c:pt>
                <c:pt idx="170">
                  <c:v>131.4072422278891</c:v>
                </c:pt>
                <c:pt idx="171">
                  <c:v>130.52587488213533</c:v>
                </c:pt>
                <c:pt idx="172">
                  <c:v>121.24655660738127</c:v>
                </c:pt>
                <c:pt idx="173">
                  <c:v>122.07803658800127</c:v>
                </c:pt>
                <c:pt idx="174">
                  <c:v>120.53148231682135</c:v>
                </c:pt>
                <c:pt idx="175">
                  <c:v>120.81418290015668</c:v>
                </c:pt>
                <c:pt idx="176">
                  <c:v>121.32969670169358</c:v>
                </c:pt>
                <c:pt idx="177">
                  <c:v>123.12569882703023</c:v>
                </c:pt>
                <c:pt idx="178">
                  <c:v>123.79088575245636</c:v>
                </c:pt>
                <c:pt idx="179">
                  <c:v>121.66229751673193</c:v>
                </c:pt>
                <c:pt idx="180">
                  <c:v>122.54366486248568</c:v>
                </c:pt>
                <c:pt idx="181">
                  <c:v>123.2421063551717</c:v>
                </c:pt>
                <c:pt idx="182">
                  <c:v>121.87847793705957</c:v>
                </c:pt>
                <c:pt idx="183">
                  <c:v>120.09910860959681</c:v>
                </c:pt>
                <c:pt idx="184">
                  <c:v>120.69777537201527</c:v>
                </c:pt>
                <c:pt idx="185">
                  <c:v>119.81640802626148</c:v>
                </c:pt>
                <c:pt idx="186">
                  <c:v>118.46940137753535</c:v>
                </c:pt>
                <c:pt idx="187">
                  <c:v>117.90400021086471</c:v>
                </c:pt>
                <c:pt idx="188">
                  <c:v>117.68780692396778</c:v>
                </c:pt>
                <c:pt idx="189">
                  <c:v>115.6257370131697</c:v>
                </c:pt>
                <c:pt idx="190">
                  <c:v>112.94836754207924</c:v>
                </c:pt>
                <c:pt idx="191">
                  <c:v>113.29758828842225</c:v>
                </c:pt>
                <c:pt idx="192">
                  <c:v>108.70782203042293</c:v>
                </c:pt>
                <c:pt idx="193">
                  <c:v>109.75548426945193</c:v>
                </c:pt>
                <c:pt idx="194">
                  <c:v>112.51600670142395</c:v>
                </c:pt>
                <c:pt idx="195">
                  <c:v>113.9295224846698</c:v>
                </c:pt>
                <c:pt idx="196">
                  <c:v>117.03925279641555</c:v>
                </c:pt>
                <c:pt idx="197">
                  <c:v>114.49492181325915</c:v>
                </c:pt>
                <c:pt idx="198">
                  <c:v>113.96277521384836</c:v>
                </c:pt>
                <c:pt idx="199">
                  <c:v>114.57807661222203</c:v>
                </c:pt>
                <c:pt idx="200">
                  <c:v>111.01933795729649</c:v>
                </c:pt>
                <c:pt idx="201">
                  <c:v>110.17122517880257</c:v>
                </c:pt>
                <c:pt idx="202">
                  <c:v>105.89741223331714</c:v>
                </c:pt>
                <c:pt idx="203">
                  <c:v>103.88892423110806</c:v>
                </c:pt>
                <c:pt idx="204">
                  <c:v>105.31159917357658</c:v>
                </c:pt>
                <c:pt idx="205">
                  <c:v>108.25738182189409</c:v>
                </c:pt>
                <c:pt idx="206">
                  <c:v>106.63385421923388</c:v>
                </c:pt>
                <c:pt idx="207">
                  <c:v>108.24064241530355</c:v>
                </c:pt>
                <c:pt idx="208">
                  <c:v>106.51669307775083</c:v>
                </c:pt>
                <c:pt idx="209">
                  <c:v>106.33258166223098</c:v>
                </c:pt>
                <c:pt idx="210">
                  <c:v>104.5584232953133</c:v>
                </c:pt>
                <c:pt idx="211">
                  <c:v>103.80524006472473</c:v>
                </c:pt>
                <c:pt idx="212">
                  <c:v>105.96436250735395</c:v>
                </c:pt>
                <c:pt idx="213">
                  <c:v>105.52918756419614</c:v>
                </c:pt>
                <c:pt idx="214">
                  <c:v>106.75101536071693</c:v>
                </c:pt>
                <c:pt idx="215">
                  <c:v>105.27813138888347</c:v>
                </c:pt>
                <c:pt idx="216">
                  <c:v>102.90141871755338</c:v>
                </c:pt>
                <c:pt idx="217">
                  <c:v>103.18595738220975</c:v>
                </c:pt>
                <c:pt idx="218">
                  <c:v>101.44526863806649</c:v>
                </c:pt>
                <c:pt idx="219">
                  <c:v>102.0143404531352</c:v>
                </c:pt>
                <c:pt idx="220">
                  <c:v>103.15248224519134</c:v>
                </c:pt>
                <c:pt idx="221">
                  <c:v>103.80524006472473</c:v>
                </c:pt>
                <c:pt idx="222">
                  <c:v>107.72178698192508</c:v>
                </c:pt>
                <c:pt idx="223">
                  <c:v>105.46223729015935</c:v>
                </c:pt>
                <c:pt idx="224">
                  <c:v>106.11500062393671</c:v>
                </c:pt>
                <c:pt idx="225">
                  <c:v>106.16520965330167</c:v>
                </c:pt>
                <c:pt idx="226">
                  <c:v>104.69231832914292</c:v>
                </c:pt>
                <c:pt idx="227">
                  <c:v>103.05205683413617</c:v>
                </c:pt>
                <c:pt idx="228">
                  <c:v>100.74229627492417</c:v>
                </c:pt>
                <c:pt idx="229">
                  <c:v>99.620893889458571</c:v>
                </c:pt>
                <c:pt idx="230">
                  <c:v>99.654369026476957</c:v>
                </c:pt>
                <c:pt idx="231">
                  <c:v>100.74229627492417</c:v>
                </c:pt>
                <c:pt idx="232">
                  <c:v>99.168983215872899</c:v>
                </c:pt>
                <c:pt idx="233">
                  <c:v>99.955643421561192</c:v>
                </c:pt>
                <c:pt idx="234">
                  <c:v>105.88067098864531</c:v>
                </c:pt>
                <c:pt idx="235">
                  <c:v>110.61734589622705</c:v>
                </c:pt>
                <c:pt idx="236">
                  <c:v>111.21989284831417</c:v>
                </c:pt>
                <c:pt idx="237">
                  <c:v>108.77623725527256</c:v>
                </c:pt>
                <c:pt idx="238">
                  <c:v>107.83894812340813</c:v>
                </c:pt>
                <c:pt idx="239">
                  <c:v>107.45398220961529</c:v>
                </c:pt>
                <c:pt idx="240">
                  <c:v>110.51692599941583</c:v>
                </c:pt>
                <c:pt idx="241">
                  <c:v>114.90212483487367</c:v>
                </c:pt>
                <c:pt idx="242">
                  <c:v>114.65106130723572</c:v>
                </c:pt>
                <c:pt idx="243">
                  <c:v>111.95634218655617</c:v>
                </c:pt>
                <c:pt idx="244">
                  <c:v>111.58811751743518</c:v>
                </c:pt>
                <c:pt idx="245">
                  <c:v>109.73026763180886</c:v>
                </c:pt>
                <c:pt idx="246">
                  <c:v>113.83093331685433</c:v>
                </c:pt>
                <c:pt idx="247">
                  <c:v>112.57563038331514</c:v>
                </c:pt>
                <c:pt idx="248">
                  <c:v>115.05275559913115</c:v>
                </c:pt>
                <c:pt idx="249">
                  <c:v>114.56736978852709</c:v>
                </c:pt>
                <c:pt idx="250">
                  <c:v>113.42922799647097</c:v>
                </c:pt>
                <c:pt idx="251">
                  <c:v>114.46694989171587</c:v>
                </c:pt>
                <c:pt idx="252">
                  <c:v>113.68029152410892</c:v>
                </c:pt>
                <c:pt idx="253">
                  <c:v>111.7554895263645</c:v>
                </c:pt>
                <c:pt idx="254">
                  <c:v>112.15719484674787</c:v>
                </c:pt>
                <c:pt idx="255">
                  <c:v>113.44596740306147</c:v>
                </c:pt>
                <c:pt idx="256">
                  <c:v>114.45020864704405</c:v>
                </c:pt>
                <c:pt idx="257">
                  <c:v>111.63832838488146</c:v>
                </c:pt>
                <c:pt idx="258">
                  <c:v>113.0777445720218</c:v>
                </c:pt>
                <c:pt idx="259">
                  <c:v>113.47944989240514</c:v>
                </c:pt>
                <c:pt idx="260">
                  <c:v>111.70527865891825</c:v>
                </c:pt>
                <c:pt idx="261">
                  <c:v>112.91037256309247</c:v>
                </c:pt>
                <c:pt idx="262">
                  <c:v>112.49193886460651</c:v>
                </c:pt>
                <c:pt idx="263">
                  <c:v>110.85168104576239</c:v>
                </c:pt>
                <c:pt idx="264">
                  <c:v>111.25337533765784</c:v>
                </c:pt>
                <c:pt idx="265">
                  <c:v>109.91437904732871</c:v>
                </c:pt>
                <c:pt idx="266">
                  <c:v>110.09849230092988</c:v>
                </c:pt>
                <c:pt idx="267">
                  <c:v>110.36629707323966</c:v>
                </c:pt>
                <c:pt idx="268">
                  <c:v>111.3949094374576</c:v>
                </c:pt>
                <c:pt idx="269">
                  <c:v>120.36585832322832</c:v>
                </c:pt>
                <c:pt idx="270">
                  <c:v>121.2089917394236</c:v>
                </c:pt>
                <c:pt idx="271">
                  <c:v>120.98978216107889</c:v>
                </c:pt>
                <c:pt idx="272">
                  <c:v>121.71487767100101</c:v>
                </c:pt>
                <c:pt idx="273">
                  <c:v>122.91212664409711</c:v>
                </c:pt>
                <c:pt idx="274">
                  <c:v>123.99133771092006</c:v>
                </c:pt>
                <c:pt idx="275">
                  <c:v>129.33680720899906</c:v>
                </c:pt>
                <c:pt idx="276">
                  <c:v>127.24583714559058</c:v>
                </c:pt>
                <c:pt idx="277">
                  <c:v>127.61681893669312</c:v>
                </c:pt>
                <c:pt idx="278">
                  <c:v>128.9826916520982</c:v>
                </c:pt>
                <c:pt idx="279">
                  <c:v>128.71289623771776</c:v>
                </c:pt>
                <c:pt idx="280">
                  <c:v>131.95052943818661</c:v>
                </c:pt>
                <c:pt idx="281">
                  <c:v>131.09052794970836</c:v>
                </c:pt>
                <c:pt idx="282">
                  <c:v>127.9203468194769</c:v>
                </c:pt>
                <c:pt idx="283">
                  <c:v>126.26779775083916</c:v>
                </c:pt>
                <c:pt idx="284">
                  <c:v>128.24074277454372</c:v>
                </c:pt>
                <c:pt idx="285">
                  <c:v>128.57799025916157</c:v>
                </c:pt>
                <c:pt idx="286">
                  <c:v>128.29132861057946</c:v>
                </c:pt>
                <c:pt idx="287">
                  <c:v>128.9826916520982</c:v>
                </c:pt>
                <c:pt idx="288">
                  <c:v>125.94741650042293</c:v>
                </c:pt>
                <c:pt idx="289">
                  <c:v>125.99800233645868</c:v>
                </c:pt>
                <c:pt idx="290">
                  <c:v>126.52074163566851</c:v>
                </c:pt>
                <c:pt idx="291">
                  <c:v>125.17173331638378</c:v>
                </c:pt>
                <c:pt idx="292">
                  <c:v>121.81604934307251</c:v>
                </c:pt>
                <c:pt idx="293">
                  <c:v>121.24272420782694</c:v>
                </c:pt>
                <c:pt idx="294">
                  <c:v>120.95606255924483</c:v>
                </c:pt>
                <c:pt idx="295">
                  <c:v>118.13998411934502</c:v>
                </c:pt>
                <c:pt idx="296">
                  <c:v>120.33213872139423</c:v>
                </c:pt>
                <c:pt idx="297">
                  <c:v>121.95095532162867</c:v>
                </c:pt>
                <c:pt idx="298">
                  <c:v>116.55489998751392</c:v>
                </c:pt>
                <c:pt idx="299">
                  <c:v>118.35920656425895</c:v>
                </c:pt>
                <c:pt idx="300">
                  <c:v>118.49409783816456</c:v>
                </c:pt>
                <c:pt idx="301">
                  <c:v>116.77410956585861</c:v>
                </c:pt>
                <c:pt idx="302">
                  <c:v>117.85332063268157</c:v>
                </c:pt>
                <c:pt idx="303">
                  <c:v>116.45371544887315</c:v>
                </c:pt>
                <c:pt idx="304">
                  <c:v>115.2564646376957</c:v>
                </c:pt>
                <c:pt idx="305">
                  <c:v>113.89059192229062</c:v>
                </c:pt>
                <c:pt idx="306">
                  <c:v>116.8584278702977</c:v>
                </c:pt>
                <c:pt idx="307">
                  <c:v>118.25802202561819</c:v>
                </c:pt>
                <c:pt idx="308">
                  <c:v>117.81960103084748</c:v>
                </c:pt>
                <c:pt idx="309">
                  <c:v>118.78077419139723</c:v>
                </c:pt>
                <c:pt idx="310">
                  <c:v>120.73683827624954</c:v>
                </c:pt>
                <c:pt idx="311">
                  <c:v>116.97646761465221</c:v>
                </c:pt>
                <c:pt idx="312">
                  <c:v>115.8803903136276</c:v>
                </c:pt>
                <c:pt idx="313">
                  <c:v>115.89725654782927</c:v>
                </c:pt>
                <c:pt idx="314">
                  <c:v>115.79607017110717</c:v>
                </c:pt>
                <c:pt idx="315">
                  <c:v>116.95960138045054</c:v>
                </c:pt>
                <c:pt idx="316">
                  <c:v>113.33412015467749</c:v>
                </c:pt>
                <c:pt idx="317">
                  <c:v>112.59215841055375</c:v>
                </c:pt>
                <c:pt idx="318">
                  <c:v>113.67138234394594</c:v>
                </c:pt>
                <c:pt idx="319">
                  <c:v>117.80273479664582</c:v>
                </c:pt>
                <c:pt idx="320">
                  <c:v>118.13998411934502</c:v>
                </c:pt>
                <c:pt idx="321">
                  <c:v>118.08939828330927</c:v>
                </c:pt>
                <c:pt idx="322">
                  <c:v>120.38272455743002</c:v>
                </c:pt>
                <c:pt idx="323">
                  <c:v>120.43331039346576</c:v>
                </c:pt>
                <c:pt idx="324">
                  <c:v>118.6458700509224</c:v>
                </c:pt>
                <c:pt idx="325">
                  <c:v>122.20389736837669</c:v>
                </c:pt>
                <c:pt idx="326">
                  <c:v>123.60350439026644</c:v>
                </c:pt>
                <c:pt idx="327">
                  <c:v>121.25959044202861</c:v>
                </c:pt>
                <c:pt idx="328">
                  <c:v>119.35409932664281</c:v>
                </c:pt>
                <c:pt idx="329">
                  <c:v>118.05567868147517</c:v>
                </c:pt>
                <c:pt idx="330">
                  <c:v>120.02553572856041</c:v>
                </c:pt>
                <c:pt idx="331">
                  <c:v>120.65385809501217</c:v>
                </c:pt>
                <c:pt idx="332">
                  <c:v>120.89159920923535</c:v>
                </c:pt>
                <c:pt idx="333">
                  <c:v>121.99538909948298</c:v>
                </c:pt>
                <c:pt idx="334">
                  <c:v>122.79352260877707</c:v>
                </c:pt>
                <c:pt idx="335">
                  <c:v>123.94826778940595</c:v>
                </c:pt>
                <c:pt idx="336">
                  <c:v>122.25011408511239</c:v>
                </c:pt>
                <c:pt idx="337">
                  <c:v>121.09536890448351</c:v>
                </c:pt>
                <c:pt idx="338">
                  <c:v>122.52182478022935</c:v>
                </c:pt>
                <c:pt idx="339">
                  <c:v>126.52947068386204</c:v>
                </c:pt>
                <c:pt idx="340">
                  <c:v>125.57849519848128</c:v>
                </c:pt>
                <c:pt idx="341">
                  <c:v>126.34267199345084</c:v>
                </c:pt>
                <c:pt idx="342">
                  <c:v>124.71244458437556</c:v>
                </c:pt>
                <c:pt idx="343">
                  <c:v>124.69546071296934</c:v>
                </c:pt>
                <c:pt idx="344">
                  <c:v>123.55769940374664</c:v>
                </c:pt>
                <c:pt idx="345">
                  <c:v>123.40485926574129</c:v>
                </c:pt>
                <c:pt idx="346">
                  <c:v>122.36898464222401</c:v>
                </c:pt>
                <c:pt idx="347">
                  <c:v>125.612464779375</c:v>
                </c:pt>
                <c:pt idx="348">
                  <c:v>128.108753831044</c:v>
                </c:pt>
                <c:pt idx="349">
                  <c:v>125.74832104597415</c:v>
                </c:pt>
                <c:pt idx="350">
                  <c:v>126.95400865041509</c:v>
                </c:pt>
                <c:pt idx="351">
                  <c:v>127.51439001699802</c:v>
                </c:pt>
                <c:pt idx="352">
                  <c:v>128.07478425015023</c:v>
                </c:pt>
                <c:pt idx="353">
                  <c:v>127.54835959789179</c:v>
                </c:pt>
                <c:pt idx="354">
                  <c:v>128.77103291182024</c:v>
                </c:pt>
                <c:pt idx="355">
                  <c:v>127.71817257881541</c:v>
                </c:pt>
                <c:pt idx="356">
                  <c:v>127.85402884541458</c:v>
                </c:pt>
                <c:pt idx="357">
                  <c:v>129.29745572599737</c:v>
                </c:pt>
                <c:pt idx="358">
                  <c:v>129.14462845456129</c:v>
                </c:pt>
                <c:pt idx="359">
                  <c:v>131.23335054451414</c:v>
                </c:pt>
                <c:pt idx="360">
                  <c:v>130.67295631136196</c:v>
                </c:pt>
                <c:pt idx="361">
                  <c:v>132.26922700611274</c:v>
                </c:pt>
                <c:pt idx="362">
                  <c:v>132.38809572514302</c:v>
                </c:pt>
                <c:pt idx="363">
                  <c:v>131.13146569689007</c:v>
                </c:pt>
                <c:pt idx="364">
                  <c:v>130.53711474941338</c:v>
                </c:pt>
                <c:pt idx="365">
                  <c:v>130.04464864956074</c:v>
                </c:pt>
                <c:pt idx="366">
                  <c:v>130.52012903992585</c:v>
                </c:pt>
                <c:pt idx="367">
                  <c:v>130.84278215885485</c:v>
                </c:pt>
                <c:pt idx="368">
                  <c:v>130.4691866161138</c:v>
                </c:pt>
                <c:pt idx="369">
                  <c:v>131.38619252060079</c:v>
                </c:pt>
                <c:pt idx="370">
                  <c:v>129.467268706921</c:v>
                </c:pt>
                <c:pt idx="371">
                  <c:v>131.55600366344314</c:v>
                </c:pt>
                <c:pt idx="372">
                  <c:v>131.28429296832618</c:v>
                </c:pt>
                <c:pt idx="373">
                  <c:v>129.56916642111432</c:v>
                </c:pt>
                <c:pt idx="374">
                  <c:v>129.467268706921</c:v>
                </c:pt>
                <c:pt idx="375">
                  <c:v>128.94084589274388</c:v>
                </c:pt>
                <c:pt idx="376">
                  <c:v>131.58996221584894</c:v>
                </c:pt>
                <c:pt idx="377">
                  <c:v>131.57298937293066</c:v>
                </c:pt>
                <c:pt idx="378">
                  <c:v>132.13337073951359</c:v>
                </c:pt>
                <c:pt idx="379">
                  <c:v>133.23717349633046</c:v>
                </c:pt>
                <c:pt idx="380">
                  <c:v>134.44286110077141</c:v>
                </c:pt>
                <c:pt idx="381">
                  <c:v>131.82770333007215</c:v>
                </c:pt>
                <c:pt idx="382">
                  <c:v>129.19557087837333</c:v>
                </c:pt>
                <c:pt idx="383">
                  <c:v>131.50506123963112</c:v>
                </c:pt>
                <c:pt idx="384">
                  <c:v>127.59930202170382</c:v>
                </c:pt>
                <c:pt idx="385">
                  <c:v>129.50124012589609</c:v>
                </c:pt>
                <c:pt idx="386">
                  <c:v>132.32016942992479</c:v>
                </c:pt>
                <c:pt idx="387">
                  <c:v>133.64472759147731</c:v>
                </c:pt>
                <c:pt idx="388">
                  <c:v>131.75977519677261</c:v>
                </c:pt>
                <c:pt idx="389">
                  <c:v>131.4201492349253</c:v>
                </c:pt>
                <c:pt idx="390">
                  <c:v>133.03339093451311</c:v>
                </c:pt>
                <c:pt idx="391">
                  <c:v>133.33905834395455</c:v>
                </c:pt>
                <c:pt idx="392">
                  <c:v>133.49285796040945</c:v>
                </c:pt>
                <c:pt idx="393">
                  <c:v>134.9282597779447</c:v>
                </c:pt>
                <c:pt idx="394">
                  <c:v>136.19278068930879</c:v>
                </c:pt>
                <c:pt idx="395">
                  <c:v>136.32948982564091</c:v>
                </c:pt>
                <c:pt idx="396">
                  <c:v>136.99592664636532</c:v>
                </c:pt>
                <c:pt idx="397">
                  <c:v>138.56803576215134</c:v>
                </c:pt>
                <c:pt idx="398">
                  <c:v>138.70474489848343</c:v>
                </c:pt>
                <c:pt idx="399">
                  <c:v>137.64528585353614</c:v>
                </c:pt>
                <c:pt idx="400">
                  <c:v>138.90980860298157</c:v>
                </c:pt>
                <c:pt idx="401">
                  <c:v>139.45662860557803</c:v>
                </c:pt>
                <c:pt idx="402">
                  <c:v>138.72183721668759</c:v>
                </c:pt>
                <c:pt idx="403">
                  <c:v>139.38827403741197</c:v>
                </c:pt>
                <c:pt idx="404">
                  <c:v>139.23448728752629</c:v>
                </c:pt>
                <c:pt idx="405">
                  <c:v>138.73892953489172</c:v>
                </c:pt>
                <c:pt idx="406">
                  <c:v>136.26113525747485</c:v>
                </c:pt>
                <c:pt idx="407">
                  <c:v>138.36298676230373</c:v>
                </c:pt>
                <c:pt idx="408">
                  <c:v>136.41493487392978</c:v>
                </c:pt>
                <c:pt idx="409">
                  <c:v>135.98773168946124</c:v>
                </c:pt>
                <c:pt idx="410">
                  <c:v>135.16749341420061</c:v>
                </c:pt>
                <c:pt idx="411">
                  <c:v>133.95423291471707</c:v>
                </c:pt>
                <c:pt idx="412">
                  <c:v>132.53591238689805</c:v>
                </c:pt>
                <c:pt idx="413">
                  <c:v>133.11691702590281</c:v>
                </c:pt>
                <c:pt idx="414">
                  <c:v>132.94603795781299</c:v>
                </c:pt>
                <c:pt idx="415">
                  <c:v>135.30420071245135</c:v>
                </c:pt>
                <c:pt idx="416">
                  <c:v>136.27822757567901</c:v>
                </c:pt>
                <c:pt idx="417">
                  <c:v>135.40672521237514</c:v>
                </c:pt>
                <c:pt idx="418">
                  <c:v>130.31445693051046</c:v>
                </c:pt>
                <c:pt idx="419">
                  <c:v>131.73276459176023</c:v>
                </c:pt>
                <c:pt idx="420">
                  <c:v>130.58786049852407</c:v>
                </c:pt>
                <c:pt idx="421">
                  <c:v>129.71637283987076</c:v>
                </c:pt>
                <c:pt idx="422">
                  <c:v>130.55368872868499</c:v>
                </c:pt>
                <c:pt idx="423">
                  <c:v>130.91253918306879</c:v>
                </c:pt>
                <c:pt idx="424">
                  <c:v>131.57897784187455</c:v>
                </c:pt>
                <c:pt idx="425">
                  <c:v>133.42450339224342</c:v>
                </c:pt>
                <c:pt idx="426">
                  <c:v>129.75054277162849</c:v>
                </c:pt>
                <c:pt idx="427">
                  <c:v>127.13605406253011</c:v>
                </c:pt>
                <c:pt idx="428">
                  <c:v>127.27276319886218</c:v>
                </c:pt>
                <c:pt idx="429">
                  <c:v>127.83666265309357</c:v>
                </c:pt>
                <c:pt idx="430">
                  <c:v>127.06769949436405</c:v>
                </c:pt>
                <c:pt idx="431">
                  <c:v>128.4860218602644</c:v>
                </c:pt>
                <c:pt idx="432">
                  <c:v>130.98089375123485</c:v>
                </c:pt>
                <c:pt idx="433">
                  <c:v>131.59607016007868</c:v>
                </c:pt>
                <c:pt idx="434">
                  <c:v>134.44979250543295</c:v>
                </c:pt>
                <c:pt idx="435">
                  <c:v>136.34658030576375</c:v>
                </c:pt>
                <c:pt idx="436">
                  <c:v>135.42381753057927</c:v>
                </c:pt>
                <c:pt idx="437">
                  <c:v>136.24405580583993</c:v>
                </c:pt>
                <c:pt idx="438">
                  <c:v>135.88519248488689</c:v>
                </c:pt>
                <c:pt idx="439">
                  <c:v>138.39715669406149</c:v>
                </c:pt>
                <c:pt idx="440">
                  <c:v>138.32880396397678</c:v>
                </c:pt>
                <c:pt idx="441">
                  <c:v>137.50857855528537</c:v>
                </c:pt>
                <c:pt idx="442">
                  <c:v>138.31172451234187</c:v>
                </c:pt>
                <c:pt idx="443">
                  <c:v>138.97816317114763</c:v>
                </c:pt>
                <c:pt idx="444">
                  <c:v>139.84965082980091</c:v>
                </c:pt>
                <c:pt idx="445">
                  <c:v>138.80728226497644</c:v>
                </c:pt>
                <c:pt idx="446">
                  <c:v>136.12443898771201</c:v>
                </c:pt>
                <c:pt idx="447">
                  <c:v>134.55231700535674</c:v>
                </c:pt>
                <c:pt idx="448">
                  <c:v>136.48328944209581</c:v>
                </c:pt>
                <c:pt idx="449">
                  <c:v>138.15792489588696</c:v>
                </c:pt>
                <c:pt idx="450">
                  <c:v>137.11554346449327</c:v>
                </c:pt>
                <c:pt idx="451">
                  <c:v>135.37255528061741</c:v>
                </c:pt>
                <c:pt idx="452">
                  <c:v>136.43861303750714</c:v>
                </c:pt>
                <c:pt idx="453">
                  <c:v>135.2178035380382</c:v>
                </c:pt>
                <c:pt idx="454">
                  <c:v>132.84496186597016</c:v>
                </c:pt>
                <c:pt idx="455">
                  <c:v>134.85671981484936</c:v>
                </c:pt>
                <c:pt idx="456">
                  <c:v>137.02323318247036</c:v>
                </c:pt>
                <c:pt idx="457">
                  <c:v>137.22955964883602</c:v>
                </c:pt>
                <c:pt idx="458">
                  <c:v>136.76531361150504</c:v>
                </c:pt>
                <c:pt idx="459">
                  <c:v>135.28658270298939</c:v>
                </c:pt>
                <c:pt idx="460">
                  <c:v>136.61055635468185</c:v>
                </c:pt>
                <c:pt idx="461">
                  <c:v>136.55897427857008</c:v>
                </c:pt>
                <c:pt idx="462">
                  <c:v>137.62503938778511</c:v>
                </c:pt>
                <c:pt idx="463">
                  <c:v>139.24133046428446</c:v>
                </c:pt>
                <c:pt idx="464">
                  <c:v>136.49019511361888</c:v>
                </c:pt>
                <c:pt idx="465">
                  <c:v>132.67301854879545</c:v>
                </c:pt>
                <c:pt idx="466">
                  <c:v>130.67844666026781</c:v>
                </c:pt>
                <c:pt idx="467">
                  <c:v>129.04497136149826</c:v>
                </c:pt>
                <c:pt idx="468">
                  <c:v>131.46939327159672</c:v>
                </c:pt>
                <c:pt idx="469">
                  <c:v>132.10559733075303</c:v>
                </c:pt>
                <c:pt idx="470">
                  <c:v>134.32369277448578</c:v>
                </c:pt>
                <c:pt idx="471">
                  <c:v>132.91374103092139</c:v>
                </c:pt>
                <c:pt idx="472">
                  <c:v>134.71915964686562</c:v>
                </c:pt>
                <c:pt idx="473">
                  <c:v>133.73907262952255</c:v>
                </c:pt>
                <c:pt idx="474">
                  <c:v>133.96260905129697</c:v>
                </c:pt>
                <c:pt idx="475">
                  <c:v>135.95716807325533</c:v>
                </c:pt>
                <c:pt idx="476">
                  <c:v>136.36983387255594</c:v>
                </c:pt>
                <c:pt idx="477">
                  <c:v>138.55354616709772</c:v>
                </c:pt>
                <c:pt idx="478">
                  <c:v>137.48748105788272</c:v>
                </c:pt>
                <c:pt idx="479">
                  <c:v>140.1870214658673</c:v>
                </c:pt>
                <c:pt idx="480">
                  <c:v>141.51100798412898</c:v>
                </c:pt>
                <c:pt idx="481">
                  <c:v>141.33905180038505</c:v>
                </c:pt>
                <c:pt idx="482">
                  <c:v>140.1526383166763</c:v>
                </c:pt>
                <c:pt idx="483">
                  <c:v>139.24133046428446</c:v>
                </c:pt>
                <c:pt idx="484">
                  <c:v>140.63408328092811</c:v>
                </c:pt>
                <c:pt idx="485">
                  <c:v>142.9209597276934</c:v>
                </c:pt>
                <c:pt idx="486">
                  <c:v>143.50556700608738</c:v>
                </c:pt>
                <c:pt idx="487">
                  <c:v>144.24493154130454</c:v>
                </c:pt>
                <c:pt idx="488">
                  <c:v>141.87209170731782</c:v>
                </c:pt>
                <c:pt idx="489">
                  <c:v>141.87209170731782</c:v>
                </c:pt>
                <c:pt idx="490">
                  <c:v>144.46845693459099</c:v>
                </c:pt>
                <c:pt idx="491">
                  <c:v>144.53723609954218</c:v>
                </c:pt>
                <c:pt idx="492">
                  <c:v>144.10737321140212</c:v>
                </c:pt>
                <c:pt idx="493">
                  <c:v>145.50013889461502</c:v>
                </c:pt>
                <c:pt idx="494">
                  <c:v>149.55804897005228</c:v>
                </c:pt>
                <c:pt idx="495">
                  <c:v>150.6584990665396</c:v>
                </c:pt>
                <c:pt idx="496">
                  <c:v>149.38609462438964</c:v>
                </c:pt>
                <c:pt idx="497">
                  <c:v>147.35713774858971</c:v>
                </c:pt>
                <c:pt idx="498">
                  <c:v>147.47749898965267</c:v>
                </c:pt>
                <c:pt idx="499">
                  <c:v>147.15081312030534</c:v>
                </c:pt>
                <c:pt idx="500">
                  <c:v>147.18519626949632</c:v>
                </c:pt>
                <c:pt idx="501">
                  <c:v>151.63858608388264</c:v>
                </c:pt>
                <c:pt idx="502">
                  <c:v>152.70463832652842</c:v>
                </c:pt>
                <c:pt idx="503">
                  <c:v>151.26030527185438</c:v>
                </c:pt>
                <c:pt idx="504">
                  <c:v>149.45487378934084</c:v>
                </c:pt>
                <c:pt idx="505">
                  <c:v>149.24854732297516</c:v>
                </c:pt>
                <c:pt idx="506">
                  <c:v>148.18248221376012</c:v>
                </c:pt>
                <c:pt idx="507">
                  <c:v>149.16256923110319</c:v>
                </c:pt>
                <c:pt idx="508">
                  <c:v>148.64672825109119</c:v>
                </c:pt>
                <c:pt idx="509">
                  <c:v>150.67568328880984</c:v>
                </c:pt>
                <c:pt idx="510">
                  <c:v>150.62410305077938</c:v>
                </c:pt>
                <c:pt idx="511">
                  <c:v>149.24854732297516</c:v>
                </c:pt>
                <c:pt idx="512">
                  <c:v>145.44854395193403</c:v>
                </c:pt>
                <c:pt idx="513">
                  <c:v>146.46302882311863</c:v>
                </c:pt>
                <c:pt idx="514">
                  <c:v>147.61505915763638</c:v>
                </c:pt>
                <c:pt idx="515">
                  <c:v>146.60058715302105</c:v>
                </c:pt>
                <c:pt idx="516">
                  <c:v>148.25126137871135</c:v>
                </c:pt>
                <c:pt idx="517">
                  <c:v>148.90846184079766</c:v>
                </c:pt>
                <c:pt idx="518">
                  <c:v>149.8769818123875</c:v>
                </c:pt>
                <c:pt idx="519">
                  <c:v>150.93195410083021</c:v>
                </c:pt>
                <c:pt idx="520">
                  <c:v>152.41931112498537</c:v>
                </c:pt>
                <c:pt idx="521">
                  <c:v>154.65034482313681</c:v>
                </c:pt>
                <c:pt idx="522">
                  <c:v>154.7195265278973</c:v>
                </c:pt>
                <c:pt idx="523">
                  <c:v>154.33903818020246</c:v>
                </c:pt>
                <c:pt idx="524">
                  <c:v>154.37363454682668</c:v>
                </c:pt>
                <c:pt idx="525">
                  <c:v>155.06542953745586</c:v>
                </c:pt>
                <c:pt idx="526">
                  <c:v>155.04813135414375</c:v>
                </c:pt>
                <c:pt idx="527">
                  <c:v>158.2303739740037</c:v>
                </c:pt>
                <c:pt idx="528">
                  <c:v>158.2476721573158</c:v>
                </c:pt>
                <c:pt idx="529">
                  <c:v>155.8782768877247</c:v>
                </c:pt>
                <c:pt idx="530">
                  <c:v>154.04502788249889</c:v>
                </c:pt>
                <c:pt idx="531">
                  <c:v>154.94435328275904</c:v>
                </c:pt>
                <c:pt idx="532">
                  <c:v>155.25566176377467</c:v>
                </c:pt>
                <c:pt idx="533">
                  <c:v>156.53548837829891</c:v>
                </c:pt>
                <c:pt idx="534">
                  <c:v>156.67383708316936</c:v>
                </c:pt>
                <c:pt idx="535">
                  <c:v>156.63925358311437</c:v>
                </c:pt>
                <c:pt idx="536">
                  <c:v>159.73502918147096</c:v>
                </c:pt>
                <c:pt idx="537">
                  <c:v>157.91906549298801</c:v>
                </c:pt>
                <c:pt idx="538">
                  <c:v>157.14080348085548</c:v>
                </c:pt>
                <c:pt idx="539">
                  <c:v>157.62505703336578</c:v>
                </c:pt>
                <c:pt idx="540">
                  <c:v>155.70532997814871</c:v>
                </c:pt>
                <c:pt idx="541">
                  <c:v>153.71642305625244</c:v>
                </c:pt>
                <c:pt idx="542">
                  <c:v>152.88627752267152</c:v>
                </c:pt>
                <c:pt idx="543">
                  <c:v>156.08581832584355</c:v>
                </c:pt>
                <c:pt idx="544">
                  <c:v>157.90178017624518</c:v>
                </c:pt>
                <c:pt idx="545">
                  <c:v>158.38603372875548</c:v>
                </c:pt>
                <c:pt idx="546">
                  <c:v>154.80600457788859</c:v>
                </c:pt>
                <c:pt idx="547">
                  <c:v>132.73780172495478</c:v>
                </c:pt>
                <c:pt idx="548">
                  <c:v>128.62163733821049</c:v>
                </c:pt>
                <c:pt idx="549">
                  <c:v>133.44689673697738</c:v>
                </c:pt>
                <c:pt idx="550">
                  <c:v>134.01761547290974</c:v>
                </c:pt>
                <c:pt idx="551">
                  <c:v>133.79278687996668</c:v>
                </c:pt>
                <c:pt idx="552">
                  <c:v>132.11518660100478</c:v>
                </c:pt>
                <c:pt idx="553">
                  <c:v>134.46728368728378</c:v>
                </c:pt>
                <c:pt idx="554">
                  <c:v>135.6952157518717</c:v>
                </c:pt>
                <c:pt idx="555">
                  <c:v>135.57415236374408</c:v>
                </c:pt>
                <c:pt idx="556">
                  <c:v>138.13379272622328</c:v>
                </c:pt>
                <c:pt idx="557">
                  <c:v>136.16218398763914</c:v>
                </c:pt>
                <c:pt idx="558">
                  <c:v>136.78478440693857</c:v>
                </c:pt>
                <c:pt idx="559">
                  <c:v>136.71561740682861</c:v>
                </c:pt>
                <c:pt idx="560">
                  <c:v>137.71870801190423</c:v>
                </c:pt>
                <c:pt idx="561">
                  <c:v>135.83357732331135</c:v>
                </c:pt>
                <c:pt idx="562">
                  <c:v>139.37900826947271</c:v>
                </c:pt>
                <c:pt idx="563">
                  <c:v>140.17458316956794</c:v>
                </c:pt>
                <c:pt idx="564">
                  <c:v>139.88056000529517</c:v>
                </c:pt>
                <c:pt idx="565">
                  <c:v>141.14308843650727</c:v>
                </c:pt>
                <c:pt idx="566">
                  <c:v>141.50627860089003</c:v>
                </c:pt>
                <c:pt idx="567">
                  <c:v>142.45749855108645</c:v>
                </c:pt>
                <c:pt idx="568">
                  <c:v>141.74840537714516</c:v>
                </c:pt>
                <c:pt idx="569">
                  <c:v>142.92445392028469</c:v>
                </c:pt>
                <c:pt idx="570">
                  <c:v>143.0973989917793</c:v>
                </c:pt>
                <c:pt idx="571">
                  <c:v>141.45439691752293</c:v>
                </c:pt>
                <c:pt idx="572">
                  <c:v>140.3994099244297</c:v>
                </c:pt>
                <c:pt idx="573">
                  <c:v>140.81448361026082</c:v>
                </c:pt>
                <c:pt idx="574">
                  <c:v>141.90406513189697</c:v>
                </c:pt>
                <c:pt idx="575">
                  <c:v>139.48278634085744</c:v>
                </c:pt>
                <c:pt idx="576">
                  <c:v>139.81138013861596</c:v>
                </c:pt>
                <c:pt idx="577">
                  <c:v>140.13998496486241</c:v>
                </c:pt>
                <c:pt idx="578">
                  <c:v>140.76260008881243</c:v>
                </c:pt>
                <c:pt idx="579">
                  <c:v>137.54576110232824</c:v>
                </c:pt>
                <c:pt idx="580">
                  <c:v>138.04731283815067</c:v>
                </c:pt>
                <c:pt idx="581">
                  <c:v>138.51720913746252</c:v>
                </c:pt>
                <c:pt idx="582">
                  <c:v>138.8304788512477</c:v>
                </c:pt>
                <c:pt idx="583">
                  <c:v>140.46644475020724</c:v>
                </c:pt>
                <c:pt idx="584">
                  <c:v>140.79712293218378</c:v>
                </c:pt>
                <c:pt idx="585">
                  <c:v>140.46644475020724</c:v>
                </c:pt>
                <c:pt idx="586">
                  <c:v>138.09952169999292</c:v>
                </c:pt>
                <c:pt idx="587">
                  <c:v>140.18799013472346</c:v>
                </c:pt>
                <c:pt idx="588">
                  <c:v>140.06616394284765</c:v>
                </c:pt>
                <c:pt idx="589">
                  <c:v>139.28298322510005</c:v>
                </c:pt>
                <c:pt idx="590">
                  <c:v>138.8304788512477</c:v>
                </c:pt>
                <c:pt idx="591">
                  <c:v>140.18799013472346</c:v>
                </c:pt>
                <c:pt idx="592">
                  <c:v>140.50125984850865</c:v>
                </c:pt>
                <c:pt idx="593">
                  <c:v>140.20538573634559</c:v>
                </c:pt>
                <c:pt idx="594">
                  <c:v>140.88413402575819</c:v>
                </c:pt>
                <c:pt idx="595">
                  <c:v>140.36202702652281</c:v>
                </c:pt>
                <c:pt idx="596">
                  <c:v>141.04077531593541</c:v>
                </c:pt>
                <c:pt idx="597">
                  <c:v>140.98856645409319</c:v>
                </c:pt>
                <c:pt idx="598">
                  <c:v>141.40625389156278</c:v>
                </c:pt>
                <c:pt idx="599">
                  <c:v>140.43164435655638</c:v>
                </c:pt>
                <c:pt idx="600">
                  <c:v>139.54404407704303</c:v>
                </c:pt>
                <c:pt idx="601">
                  <c:v>139.8921160225604</c:v>
                </c:pt>
                <c:pt idx="602">
                  <c:v>138.60423493568749</c:v>
                </c:pt>
                <c:pt idx="603">
                  <c:v>139.19597213152571</c:v>
                </c:pt>
                <c:pt idx="604">
                  <c:v>139.37000718524368</c:v>
                </c:pt>
                <c:pt idx="605">
                  <c:v>139.75289422906246</c:v>
                </c:pt>
                <c:pt idx="606">
                  <c:v>141.70211697523797</c:v>
                </c:pt>
                <c:pt idx="607">
                  <c:v>139.49183337711949</c:v>
                </c:pt>
                <c:pt idx="608">
                  <c:v>143.05961539214448</c:v>
                </c:pt>
                <c:pt idx="609">
                  <c:v>143.65135258798267</c:v>
                </c:pt>
                <c:pt idx="610">
                  <c:v>143.3902917360397</c:v>
                </c:pt>
                <c:pt idx="611">
                  <c:v>141.26702106957697</c:v>
                </c:pt>
                <c:pt idx="612">
                  <c:v>140.97115798590181</c:v>
                </c:pt>
                <c:pt idx="613">
                  <c:v>140.849331794026</c:v>
                </c:pt>
                <c:pt idx="614">
                  <c:v>139.94433775097187</c:v>
                </c:pt>
                <c:pt idx="615">
                  <c:v>135.41932709791206</c:v>
                </c:pt>
                <c:pt idx="616">
                  <c:v>134.61875261662365</c:v>
                </c:pt>
                <c:pt idx="617">
                  <c:v>135.62817724993147</c:v>
                </c:pt>
                <c:pt idx="618">
                  <c:v>135.80221414173081</c:v>
                </c:pt>
                <c:pt idx="619">
                  <c:v>135.52375952624703</c:v>
                </c:pt>
                <c:pt idx="620">
                  <c:v>134.70577657676728</c:v>
                </c:pt>
                <c:pt idx="621">
                  <c:v>131.64269493086763</c:v>
                </c:pt>
                <c:pt idx="622">
                  <c:v>132.46067788034742</c:v>
                </c:pt>
                <c:pt idx="623">
                  <c:v>131.66010339905904</c:v>
                </c:pt>
                <c:pt idx="624">
                  <c:v>133.06981067780774</c:v>
                </c:pt>
                <c:pt idx="625">
                  <c:v>137.14231695701523</c:v>
                </c:pt>
                <c:pt idx="626">
                  <c:v>137.42077157249898</c:v>
                </c:pt>
                <c:pt idx="627">
                  <c:v>139.2481809933679</c:v>
                </c:pt>
                <c:pt idx="628">
                  <c:v>140.30981632659928</c:v>
                </c:pt>
                <c:pt idx="629">
                  <c:v>140.25759459818781</c:v>
                </c:pt>
                <c:pt idx="630">
                  <c:v>141.52808192151994</c:v>
                </c:pt>
                <c:pt idx="631">
                  <c:v>141.45846459148635</c:v>
                </c:pt>
                <c:pt idx="632">
                  <c:v>140.37943365663287</c:v>
                </c:pt>
                <c:pt idx="633">
                  <c:v>141.71952360534797</c:v>
                </c:pt>
                <c:pt idx="634">
                  <c:v>142.25903907277473</c:v>
                </c:pt>
                <c:pt idx="635">
                  <c:v>142.85077626861295</c:v>
                </c:pt>
                <c:pt idx="636">
                  <c:v>142.20683021093251</c:v>
                </c:pt>
                <c:pt idx="637">
                  <c:v>142.71154344662708</c:v>
                </c:pt>
                <c:pt idx="638">
                  <c:v>144.36490310912745</c:v>
                </c:pt>
                <c:pt idx="639">
                  <c:v>144.52154439930464</c:v>
                </c:pt>
                <c:pt idx="640">
                  <c:v>143.13831100582254</c:v>
                </c:pt>
                <c:pt idx="641">
                  <c:v>143.57604272009786</c:v>
                </c:pt>
                <c:pt idx="642">
                  <c:v>142.77061754220333</c:v>
                </c:pt>
                <c:pt idx="643">
                  <c:v>143.36592613004825</c:v>
                </c:pt>
                <c:pt idx="644">
                  <c:v>144.46901938747521</c:v>
                </c:pt>
                <c:pt idx="645">
                  <c:v>143.40095260770161</c:v>
                </c:pt>
                <c:pt idx="646">
                  <c:v>142.64805244163645</c:v>
                </c:pt>
                <c:pt idx="647">
                  <c:v>141.05470245810474</c:v>
                </c:pt>
                <c:pt idx="648">
                  <c:v>138.48083718428222</c:v>
                </c:pt>
                <c:pt idx="649">
                  <c:v>138.35827392179667</c:v>
                </c:pt>
                <c:pt idx="650">
                  <c:v>140.72203547213886</c:v>
                </c:pt>
                <c:pt idx="651">
                  <c:v>140.35434200851961</c:v>
                </c:pt>
                <c:pt idx="652">
                  <c:v>139.26876198991934</c:v>
                </c:pt>
                <c:pt idx="653">
                  <c:v>140.00414891715783</c:v>
                </c:pt>
                <c:pt idx="654">
                  <c:v>139.56641720288246</c:v>
                </c:pt>
                <c:pt idx="655">
                  <c:v>138.91856889855751</c:v>
                </c:pt>
                <c:pt idx="656">
                  <c:v>140.65199722148276</c:v>
                </c:pt>
                <c:pt idx="657">
                  <c:v>139.04114686569363</c:v>
                </c:pt>
                <c:pt idx="658">
                  <c:v>138.4633386501061</c:v>
                </c:pt>
                <c:pt idx="659">
                  <c:v>141.28233228698105</c:v>
                </c:pt>
                <c:pt idx="660">
                  <c:v>142.24533433844525</c:v>
                </c:pt>
                <c:pt idx="661">
                  <c:v>143.19083601765197</c:v>
                </c:pt>
                <c:pt idx="662">
                  <c:v>143.27838750713477</c:v>
                </c:pt>
                <c:pt idx="663">
                  <c:v>142.89318264277017</c:v>
                </c:pt>
                <c:pt idx="664">
                  <c:v>141.38738414872122</c:v>
                </c:pt>
                <c:pt idx="665">
                  <c:v>138.49835042310886</c:v>
                </c:pt>
                <c:pt idx="666">
                  <c:v>138.09564518648688</c:v>
                </c:pt>
                <c:pt idx="667">
                  <c:v>140.58195897082666</c:v>
                </c:pt>
                <c:pt idx="668">
                  <c:v>137.25519353093895</c:v>
                </c:pt>
                <c:pt idx="669">
                  <c:v>135.8369465263728</c:v>
                </c:pt>
                <c:pt idx="670">
                  <c:v>137.09761665736934</c:v>
                </c:pt>
                <c:pt idx="671">
                  <c:v>140.45939387025982</c:v>
                </c:pt>
                <c:pt idx="672">
                  <c:v>142.66556568046315</c:v>
                </c:pt>
                <c:pt idx="673">
                  <c:v>143.43596438070438</c:v>
                </c:pt>
                <c:pt idx="674">
                  <c:v>142.91069404351552</c:v>
                </c:pt>
                <c:pt idx="675">
                  <c:v>143.10329739473846</c:v>
                </c:pt>
                <c:pt idx="676">
                  <c:v>144.34645428690834</c:v>
                </c:pt>
                <c:pt idx="677">
                  <c:v>149.75681356986328</c:v>
                </c:pt>
                <c:pt idx="678">
                  <c:v>149.23154323267445</c:v>
                </c:pt>
                <c:pt idx="679">
                  <c:v>147.53314138740254</c:v>
                </c:pt>
                <c:pt idx="680">
                  <c:v>148.51365667769338</c:v>
                </c:pt>
                <c:pt idx="681">
                  <c:v>150.38714863536157</c:v>
                </c:pt>
                <c:pt idx="682">
                  <c:v>150.56223874775785</c:v>
                </c:pt>
                <c:pt idx="683">
                  <c:v>150.45718688601767</c:v>
                </c:pt>
                <c:pt idx="684">
                  <c:v>150.10700666122509</c:v>
                </c:pt>
                <c:pt idx="685">
                  <c:v>149.16150498201833</c:v>
                </c:pt>
                <c:pt idx="686">
                  <c:v>150.84239358846355</c:v>
                </c:pt>
                <c:pt idx="687">
                  <c:v>151.2801253027389</c:v>
                </c:pt>
                <c:pt idx="688">
                  <c:v>151.15756020217205</c:v>
                </c:pt>
                <c:pt idx="689">
                  <c:v>152.97852714801078</c:v>
                </c:pt>
                <c:pt idx="690">
                  <c:v>152.33067884368586</c:v>
                </c:pt>
                <c:pt idx="691">
                  <c:v>150.1945452841386</c:v>
                </c:pt>
                <c:pt idx="692">
                  <c:v>148.8113118906565</c:v>
                </c:pt>
                <c:pt idx="693">
                  <c:v>150.05446878282643</c:v>
                </c:pt>
                <c:pt idx="694">
                  <c:v>151.38517716447907</c:v>
                </c:pt>
                <c:pt idx="695">
                  <c:v>148.60120816717614</c:v>
                </c:pt>
                <c:pt idx="696">
                  <c:v>150.91243183911968</c:v>
                </c:pt>
                <c:pt idx="697">
                  <c:v>150.80736711081025</c:v>
                </c:pt>
                <c:pt idx="698">
                  <c:v>152.76841055796118</c:v>
                </c:pt>
                <c:pt idx="699">
                  <c:v>153.03105215984021</c:v>
                </c:pt>
                <c:pt idx="700">
                  <c:v>153.03105215984021</c:v>
                </c:pt>
                <c:pt idx="701">
                  <c:v>152.64584729547565</c:v>
                </c:pt>
                <c:pt idx="702">
                  <c:v>153.03105215984021</c:v>
                </c:pt>
                <c:pt idx="703">
                  <c:v>154.08765482641465</c:v>
                </c:pt>
                <c:pt idx="704">
                  <c:v>152.55557912180041</c:v>
                </c:pt>
                <c:pt idx="705">
                  <c:v>151.63986355040078</c:v>
                </c:pt>
                <c:pt idx="706">
                  <c:v>154.22853824542676</c:v>
                </c:pt>
                <c:pt idx="707">
                  <c:v>154.7216164263593</c:v>
                </c:pt>
                <c:pt idx="708">
                  <c:v>155.42602065485065</c:v>
                </c:pt>
                <c:pt idx="709">
                  <c:v>155.390791988252</c:v>
                </c:pt>
                <c:pt idx="710">
                  <c:v>154.01721403594922</c:v>
                </c:pt>
                <c:pt idx="711">
                  <c:v>153.41847926452192</c:v>
                </c:pt>
                <c:pt idx="712">
                  <c:v>153.50652152171739</c:v>
                </c:pt>
                <c:pt idx="713">
                  <c:v>154.54551904539909</c:v>
                </c:pt>
                <c:pt idx="714">
                  <c:v>154.93294247391816</c:v>
                </c:pt>
                <c:pt idx="715">
                  <c:v>155.44362028349943</c:v>
                </c:pt>
                <c:pt idx="716">
                  <c:v>155.63733199775893</c:v>
                </c:pt>
                <c:pt idx="717">
                  <c:v>156.76437177863613</c:v>
                </c:pt>
                <c:pt idx="718">
                  <c:v>155.79582791198908</c:v>
                </c:pt>
                <c:pt idx="719">
                  <c:v>153.85872915020704</c:v>
                </c:pt>
                <c:pt idx="720">
                  <c:v>154.24613787407552</c:v>
                </c:pt>
                <c:pt idx="721">
                  <c:v>153.66501743594753</c:v>
                </c:pt>
                <c:pt idx="722">
                  <c:v>155.03859722633163</c:v>
                </c:pt>
                <c:pt idx="723">
                  <c:v>154.65117563589391</c:v>
                </c:pt>
                <c:pt idx="724">
                  <c:v>154.89771380731949</c:v>
                </c:pt>
                <c:pt idx="725">
                  <c:v>154.68638959784198</c:v>
                </c:pt>
                <c:pt idx="726">
                  <c:v>156.11280871196138</c:v>
                </c:pt>
                <c:pt idx="727">
                  <c:v>155.1970802739925</c:v>
                </c:pt>
                <c:pt idx="728">
                  <c:v>153.31280980745788</c:v>
                </c:pt>
                <c:pt idx="729">
                  <c:v>153.41847926452192</c:v>
                </c:pt>
                <c:pt idx="730">
                  <c:v>151.60463672188345</c:v>
                </c:pt>
                <c:pt idx="731">
                  <c:v>151.2524401218817</c:v>
                </c:pt>
                <c:pt idx="732">
                  <c:v>152.13294173133326</c:v>
                </c:pt>
                <c:pt idx="733">
                  <c:v>150.82980456949593</c:v>
                </c:pt>
                <c:pt idx="734">
                  <c:v>151.90401605512568</c:v>
                </c:pt>
                <c:pt idx="735">
                  <c:v>149.70276478861874</c:v>
                </c:pt>
                <c:pt idx="736">
                  <c:v>150.01974558859104</c:v>
                </c:pt>
                <c:pt idx="737">
                  <c:v>151.12917103616888</c:v>
                </c:pt>
                <c:pt idx="738">
                  <c:v>152.0272851408385</c:v>
                </c:pt>
                <c:pt idx="739">
                  <c:v>152.09772776938522</c:v>
                </c:pt>
                <c:pt idx="740">
                  <c:v>149.72036441726749</c:v>
                </c:pt>
                <c:pt idx="741">
                  <c:v>159.84612465459466</c:v>
                </c:pt>
                <c:pt idx="742">
                  <c:v>159.65242764498569</c:v>
                </c:pt>
                <c:pt idx="743">
                  <c:v>157.34550508333339</c:v>
                </c:pt>
                <c:pt idx="744">
                  <c:v>157.39833337858079</c:v>
                </c:pt>
                <c:pt idx="745">
                  <c:v>153.9995997026499</c:v>
                </c:pt>
                <c:pt idx="746">
                  <c:v>153.9995997026499</c:v>
                </c:pt>
                <c:pt idx="747">
                  <c:v>154.88009947402017</c:v>
                </c:pt>
                <c:pt idx="748">
                  <c:v>153.0486701693022</c:v>
                </c:pt>
                <c:pt idx="749">
                  <c:v>152.60842028361708</c:v>
                </c:pt>
                <c:pt idx="750">
                  <c:v>152.96061504553745</c:v>
                </c:pt>
                <c:pt idx="751">
                  <c:v>155.37319235960328</c:v>
                </c:pt>
                <c:pt idx="752">
                  <c:v>156.1656370072088</c:v>
                </c:pt>
                <c:pt idx="753">
                  <c:v>155.90148450248387</c:v>
                </c:pt>
                <c:pt idx="754">
                  <c:v>157.38073374993203</c:v>
                </c:pt>
                <c:pt idx="755">
                  <c:v>158.5606018260566</c:v>
                </c:pt>
                <c:pt idx="756">
                  <c:v>158.10273760707216</c:v>
                </c:pt>
                <c:pt idx="757">
                  <c:v>159.21217592121926</c:v>
                </c:pt>
                <c:pt idx="758">
                  <c:v>160.39204399734385</c:v>
                </c:pt>
                <c:pt idx="759">
                  <c:v>161.20210297824869</c:v>
                </c:pt>
                <c:pt idx="760">
                  <c:v>161.23731694019679</c:v>
                </c:pt>
                <c:pt idx="761">
                  <c:v>160.18071978786631</c:v>
                </c:pt>
                <c:pt idx="762">
                  <c:v>160.53292741635593</c:v>
                </c:pt>
                <c:pt idx="763">
                  <c:v>160.14550582591824</c:v>
                </c:pt>
                <c:pt idx="764">
                  <c:v>159.75808239739919</c:v>
                </c:pt>
                <c:pt idx="765">
                  <c:v>159.86373898789395</c:v>
                </c:pt>
                <c:pt idx="766">
                  <c:v>161.13166218778326</c:v>
                </c:pt>
                <c:pt idx="767">
                  <c:v>161.29014523544416</c:v>
                </c:pt>
                <c:pt idx="768">
                  <c:v>161.76833128151381</c:v>
                </c:pt>
                <c:pt idx="769">
                  <c:v>161.67978722811768</c:v>
                </c:pt>
                <c:pt idx="770">
                  <c:v>162.81326213169973</c:v>
                </c:pt>
                <c:pt idx="771">
                  <c:v>162.54760056221028</c:v>
                </c:pt>
                <c:pt idx="772">
                  <c:v>162.42362749135151</c:v>
                </c:pt>
                <c:pt idx="773">
                  <c:v>163.00808037091451</c:v>
                </c:pt>
                <c:pt idx="774">
                  <c:v>163.14976703146394</c:v>
                </c:pt>
                <c:pt idx="775">
                  <c:v>162.74241880142506</c:v>
                </c:pt>
                <c:pt idx="776">
                  <c:v>162.54760056221028</c:v>
                </c:pt>
                <c:pt idx="777">
                  <c:v>162.76013239111572</c:v>
                </c:pt>
                <c:pt idx="778">
                  <c:v>163.4154157343842</c:v>
                </c:pt>
                <c:pt idx="779">
                  <c:v>165.52297815787747</c:v>
                </c:pt>
                <c:pt idx="780">
                  <c:v>165.15105710721988</c:v>
                </c:pt>
                <c:pt idx="781">
                  <c:v>162.2819389927208</c:v>
                </c:pt>
                <c:pt idx="782">
                  <c:v>161.98086311041925</c:v>
                </c:pt>
                <c:pt idx="783">
                  <c:v>162.37049775076747</c:v>
                </c:pt>
                <c:pt idx="784">
                  <c:v>159.94414585528193</c:v>
                </c:pt>
                <c:pt idx="785">
                  <c:v>159.80247022322044</c:v>
                </c:pt>
                <c:pt idx="786">
                  <c:v>159.35970768036952</c:v>
                </c:pt>
                <c:pt idx="787">
                  <c:v>157.25214525687622</c:v>
                </c:pt>
                <c:pt idx="788">
                  <c:v>154.96748002194008</c:v>
                </c:pt>
                <c:pt idx="789">
                  <c:v>154.54242923069847</c:v>
                </c:pt>
                <c:pt idx="790">
                  <c:v>155.85300878380463</c:v>
                </c:pt>
                <c:pt idx="791">
                  <c:v>156.26035701384353</c:v>
                </c:pt>
                <c:pt idx="792">
                  <c:v>150.92947269104681</c:v>
                </c:pt>
                <c:pt idx="793">
                  <c:v>152.94847635649347</c:v>
                </c:pt>
                <c:pt idx="794">
                  <c:v>149.06985640927101</c:v>
                </c:pt>
                <c:pt idx="795">
                  <c:v>148.02494026373566</c:v>
                </c:pt>
                <c:pt idx="796">
                  <c:v>144.07547698623847</c:v>
                </c:pt>
                <c:pt idx="797">
                  <c:v>146.23616915031585</c:v>
                </c:pt>
                <c:pt idx="798">
                  <c:v>144.0046336559638</c:v>
                </c:pt>
                <c:pt idx="799">
                  <c:v>146.7851911743349</c:v>
                </c:pt>
                <c:pt idx="800">
                  <c:v>149.10528542673364</c:v>
                </c:pt>
                <c:pt idx="801">
                  <c:v>149.58346595855934</c:v>
                </c:pt>
                <c:pt idx="802">
                  <c:v>152.47028295809855</c:v>
                </c:pt>
                <c:pt idx="803">
                  <c:v>154.80809080018793</c:v>
                </c:pt>
                <c:pt idx="804">
                  <c:v>157.58865015664037</c:v>
                </c:pt>
                <c:pt idx="805">
                  <c:v>159.607653822087</c:v>
                </c:pt>
                <c:pt idx="806">
                  <c:v>158.59815198936369</c:v>
                </c:pt>
                <c:pt idx="807">
                  <c:v>161.8214738886671</c:v>
                </c:pt>
                <c:pt idx="808">
                  <c:v>161.99857853819123</c:v>
                </c:pt>
                <c:pt idx="809">
                  <c:v>163.06121011149855</c:v>
                </c:pt>
                <c:pt idx="810">
                  <c:v>165.84176762986971</c:v>
                </c:pt>
                <c:pt idx="811">
                  <c:v>165.78863788928564</c:v>
                </c:pt>
                <c:pt idx="812">
                  <c:v>164.97395429577711</c:v>
                </c:pt>
                <c:pt idx="813">
                  <c:v>165.18647142003195</c:v>
                </c:pt>
                <c:pt idx="814">
                  <c:v>167.18777436235717</c:v>
                </c:pt>
                <c:pt idx="815">
                  <c:v>168.26812136343651</c:v>
                </c:pt>
                <c:pt idx="816">
                  <c:v>169.80893163048825</c:v>
                </c:pt>
                <c:pt idx="817">
                  <c:v>169.72038757709211</c:v>
                </c:pt>
                <c:pt idx="818">
                  <c:v>170.39338451005125</c:v>
                </c:pt>
                <c:pt idx="819">
                  <c:v>169.77351731767618</c:v>
                </c:pt>
                <c:pt idx="820">
                  <c:v>169.43701057983068</c:v>
                </c:pt>
                <c:pt idx="821">
                  <c:v>168.56919724573808</c:v>
                </c:pt>
                <c:pt idx="822">
                  <c:v>168.46293776457</c:v>
                </c:pt>
                <c:pt idx="823">
                  <c:v>168.03787410675912</c:v>
                </c:pt>
                <c:pt idx="824">
                  <c:v>168.60461339663149</c:v>
                </c:pt>
                <c:pt idx="825">
                  <c:v>168.79942979776493</c:v>
                </c:pt>
                <c:pt idx="826">
                  <c:v>168.71088574436882</c:v>
                </c:pt>
                <c:pt idx="827">
                  <c:v>168.79942979776493</c:v>
                </c:pt>
                <c:pt idx="828">
                  <c:v>167.84305770562565</c:v>
                </c:pt>
                <c:pt idx="829">
                  <c:v>167.25861953071325</c:v>
                </c:pt>
                <c:pt idx="830">
                  <c:v>165.68238024619887</c:v>
                </c:pt>
                <c:pt idx="831">
                  <c:v>167.32946286098792</c:v>
                </c:pt>
                <c:pt idx="832">
                  <c:v>169.82266025987494</c:v>
                </c:pt>
                <c:pt idx="833">
                  <c:v>168.89660731912585</c:v>
                </c:pt>
                <c:pt idx="834">
                  <c:v>170.26787480320814</c:v>
                </c:pt>
                <c:pt idx="835">
                  <c:v>169.73361257219685</c:v>
                </c:pt>
                <c:pt idx="836">
                  <c:v>170.17882711553005</c:v>
                </c:pt>
                <c:pt idx="837">
                  <c:v>168.20207358732836</c:v>
                </c:pt>
                <c:pt idx="838">
                  <c:v>169.05688984840003</c:v>
                </c:pt>
                <c:pt idx="839">
                  <c:v>166.86642811924744</c:v>
                </c:pt>
                <c:pt idx="840">
                  <c:v>165.45956251422103</c:v>
                </c:pt>
                <c:pt idx="841">
                  <c:v>166.65273462294712</c:v>
                </c:pt>
                <c:pt idx="842">
                  <c:v>168.09522592013755</c:v>
                </c:pt>
                <c:pt idx="843">
                  <c:v>171.69256795896712</c:v>
                </c:pt>
                <c:pt idx="844">
                  <c:v>172.56518419955154</c:v>
                </c:pt>
                <c:pt idx="845">
                  <c:v>172.86792722161124</c:v>
                </c:pt>
                <c:pt idx="846">
                  <c:v>173.31314176494445</c:v>
                </c:pt>
                <c:pt idx="847">
                  <c:v>173.38437660654054</c:v>
                </c:pt>
                <c:pt idx="848">
                  <c:v>172.83231623409782</c:v>
                </c:pt>
                <c:pt idx="849">
                  <c:v>172.26244117749184</c:v>
                </c:pt>
                <c:pt idx="850">
                  <c:v>172.24462833140984</c:v>
                </c:pt>
                <c:pt idx="851">
                  <c:v>171.10488005627914</c:v>
                </c:pt>
                <c:pt idx="852">
                  <c:v>170.99801952251906</c:v>
                </c:pt>
                <c:pt idx="853">
                  <c:v>167.34726835474461</c:v>
                </c:pt>
                <c:pt idx="854">
                  <c:v>165.67325784860265</c:v>
                </c:pt>
                <c:pt idx="855">
                  <c:v>168.52262761738874</c:v>
                </c:pt>
                <c:pt idx="856">
                  <c:v>171.72817894648054</c:v>
                </c:pt>
                <c:pt idx="857">
                  <c:v>168.48701662987534</c:v>
                </c:pt>
                <c:pt idx="858">
                  <c:v>167.41850503442203</c:v>
                </c:pt>
                <c:pt idx="859">
                  <c:v>166.45683926807823</c:v>
                </c:pt>
                <c:pt idx="860">
                  <c:v>166.67053276437855</c:v>
                </c:pt>
                <c:pt idx="861">
                  <c:v>163.35814847274654</c:v>
                </c:pt>
                <c:pt idx="862">
                  <c:v>163.53623281961472</c:v>
                </c:pt>
                <c:pt idx="863">
                  <c:v>163.50060712745073</c:v>
                </c:pt>
                <c:pt idx="864">
                  <c:v>164.62255726115004</c:v>
                </c:pt>
                <c:pt idx="865">
                  <c:v>167.16918584595771</c:v>
                </c:pt>
                <c:pt idx="866">
                  <c:v>166.31436774680475</c:v>
                </c:pt>
                <c:pt idx="867">
                  <c:v>166.47465211416022</c:v>
                </c:pt>
                <c:pt idx="868">
                  <c:v>162.59237989935292</c:v>
                </c:pt>
                <c:pt idx="869">
                  <c:v>161.18549958967591</c:v>
                </c:pt>
                <c:pt idx="870">
                  <c:v>170.19663996161205</c:v>
                </c:pt>
                <c:pt idx="871">
                  <c:v>166.77739329813863</c:v>
                </c:pt>
                <c:pt idx="872">
                  <c:v>170.14321612801663</c:v>
                </c:pt>
                <c:pt idx="873">
                  <c:v>171.8172266341586</c:v>
                </c:pt>
                <c:pt idx="874">
                  <c:v>170.39253531648092</c:v>
                </c:pt>
                <c:pt idx="875">
                  <c:v>171.24735341563394</c:v>
                </c:pt>
                <c:pt idx="876">
                  <c:v>171.53228359161164</c:v>
                </c:pt>
                <c:pt idx="877">
                  <c:v>169.89389693955232</c:v>
                </c:pt>
                <c:pt idx="878">
                  <c:v>172.40489983219604</c:v>
                </c:pt>
                <c:pt idx="879">
                  <c:v>171.95968528886286</c:v>
                </c:pt>
                <c:pt idx="880">
                  <c:v>173.24190508526704</c:v>
                </c:pt>
                <c:pt idx="881">
                  <c:v>174.88029173732636</c:v>
                </c:pt>
                <c:pt idx="882">
                  <c:v>175.09399993827722</c:v>
                </c:pt>
                <c:pt idx="883">
                  <c:v>175.50360349409704</c:v>
                </c:pt>
                <c:pt idx="884">
                  <c:v>175.02276325859984</c:v>
                </c:pt>
                <c:pt idx="885">
                  <c:v>176.19813722589453</c:v>
                </c:pt>
                <c:pt idx="886">
                  <c:v>175.75292268256132</c:v>
                </c:pt>
                <c:pt idx="887">
                  <c:v>178.38858425039655</c:v>
                </c:pt>
                <c:pt idx="888">
                  <c:v>176.53649123546765</c:v>
                </c:pt>
                <c:pt idx="889">
                  <c:v>175.66387315680194</c:v>
                </c:pt>
                <c:pt idx="890">
                  <c:v>175.12961092579064</c:v>
                </c:pt>
                <c:pt idx="891">
                  <c:v>177.09896985283788</c:v>
                </c:pt>
                <c:pt idx="892">
                  <c:v>176.13219238234032</c:v>
                </c:pt>
                <c:pt idx="893">
                  <c:v>174.2344524558853</c:v>
                </c:pt>
                <c:pt idx="894">
                  <c:v>174.77155452253754</c:v>
                </c:pt>
                <c:pt idx="895">
                  <c:v>171.29831973450314</c:v>
                </c:pt>
                <c:pt idx="896">
                  <c:v>174.09122180702624</c:v>
                </c:pt>
                <c:pt idx="897">
                  <c:v>171.90702242093434</c:v>
                </c:pt>
                <c:pt idx="898">
                  <c:v>170.34944885223496</c:v>
                </c:pt>
                <c:pt idx="899">
                  <c:v>172.71267735899403</c:v>
                </c:pt>
                <c:pt idx="900">
                  <c:v>172.19348188057114</c:v>
                </c:pt>
                <c:pt idx="901">
                  <c:v>170.1166981287983</c:v>
                </c:pt>
                <c:pt idx="902">
                  <c:v>169.13202693664061</c:v>
                </c:pt>
                <c:pt idx="903">
                  <c:v>173.03493712852034</c:v>
                </c:pt>
                <c:pt idx="904">
                  <c:v>171.6384860922588</c:v>
                </c:pt>
                <c:pt idx="905">
                  <c:v>172.44412632566792</c:v>
                </c:pt>
                <c:pt idx="906">
                  <c:v>171.85331552281551</c:v>
                </c:pt>
                <c:pt idx="907">
                  <c:v>171.88913053735553</c:v>
                </c:pt>
                <c:pt idx="908">
                  <c:v>170.06299123067947</c:v>
                </c:pt>
                <c:pt idx="909">
                  <c:v>169.83025337381207</c:v>
                </c:pt>
                <c:pt idx="910">
                  <c:v>170.81493743253898</c:v>
                </c:pt>
                <c:pt idx="911">
                  <c:v>172.24718877868997</c:v>
                </c:pt>
                <c:pt idx="912">
                  <c:v>170.7254155198801</c:v>
                </c:pt>
                <c:pt idx="913">
                  <c:v>171.04767528940638</c:v>
                </c:pt>
                <c:pt idx="914">
                  <c:v>171.17299751195475</c:v>
                </c:pt>
                <c:pt idx="915">
                  <c:v>173.01703054029096</c:v>
                </c:pt>
                <c:pt idx="916">
                  <c:v>172.15768157068169</c:v>
                </c:pt>
                <c:pt idx="917">
                  <c:v>173.17816593929805</c:v>
                </c:pt>
                <c:pt idx="918">
                  <c:v>172.56944854821629</c:v>
                </c:pt>
                <c:pt idx="919">
                  <c:v>172.76638609519421</c:v>
                </c:pt>
                <c:pt idx="920">
                  <c:v>171.78170019838595</c:v>
                </c:pt>
                <c:pt idx="921">
                  <c:v>171.7458998884965</c:v>
                </c:pt>
                <c:pt idx="922">
                  <c:v>173.64364165303289</c:v>
                </c:pt>
                <c:pt idx="923">
                  <c:v>173.96589958447782</c:v>
                </c:pt>
                <c:pt idx="924">
                  <c:v>172.31880410311953</c:v>
                </c:pt>
                <c:pt idx="925">
                  <c:v>174.30606594223349</c:v>
                </c:pt>
                <c:pt idx="926">
                  <c:v>173.80477705203998</c:v>
                </c:pt>
                <c:pt idx="927">
                  <c:v>175.64881008037619</c:v>
                </c:pt>
                <c:pt idx="928">
                  <c:v>178.62074311164781</c:v>
                </c:pt>
                <c:pt idx="929">
                  <c:v>178.65655628810654</c:v>
                </c:pt>
                <c:pt idx="930">
                  <c:v>178.51332747732877</c:v>
                </c:pt>
                <c:pt idx="931">
                  <c:v>178.54914249186885</c:v>
                </c:pt>
                <c:pt idx="932">
                  <c:v>178.38800525478041</c:v>
                </c:pt>
                <c:pt idx="933">
                  <c:v>176.70509475888207</c:v>
                </c:pt>
                <c:pt idx="934">
                  <c:v>177.77930073026786</c:v>
                </c:pt>
                <c:pt idx="935">
                  <c:v>180.01720885255992</c:v>
                </c:pt>
                <c:pt idx="936">
                  <c:v>180.35736050566501</c:v>
                </c:pt>
                <c:pt idx="937">
                  <c:v>182.54155989175689</c:v>
                </c:pt>
                <c:pt idx="938">
                  <c:v>183.27559950538702</c:v>
                </c:pt>
                <c:pt idx="939">
                  <c:v>184.99431031117487</c:v>
                </c:pt>
                <c:pt idx="940">
                  <c:v>185.26286134450098</c:v>
                </c:pt>
                <c:pt idx="941">
                  <c:v>185.17333943184209</c:v>
                </c:pt>
                <c:pt idx="942">
                  <c:v>185.53139951125786</c:v>
                </c:pt>
                <c:pt idx="943">
                  <c:v>186.26543912488802</c:v>
                </c:pt>
                <c:pt idx="944">
                  <c:v>186.28334571311737</c:v>
                </c:pt>
                <c:pt idx="945">
                  <c:v>184.86898808862645</c:v>
                </c:pt>
                <c:pt idx="946">
                  <c:v>185.58512111402729</c:v>
                </c:pt>
                <c:pt idx="947">
                  <c:v>185.63882801214612</c:v>
                </c:pt>
                <c:pt idx="948">
                  <c:v>185.97898150333251</c:v>
                </c:pt>
                <c:pt idx="949">
                  <c:v>185.477692613139</c:v>
                </c:pt>
                <c:pt idx="950">
                  <c:v>183.34721482981658</c:v>
                </c:pt>
                <c:pt idx="951">
                  <c:v>185.20913974173158</c:v>
                </c:pt>
                <c:pt idx="952">
                  <c:v>185.01220403283497</c:v>
                </c:pt>
                <c:pt idx="953">
                  <c:v>183.40092172793541</c:v>
                </c:pt>
                <c:pt idx="954">
                  <c:v>185.03842793904195</c:v>
                </c:pt>
                <c:pt idx="955">
                  <c:v>186.06411959204081</c:v>
                </c:pt>
                <c:pt idx="956">
                  <c:v>186.90986675987455</c:v>
                </c:pt>
                <c:pt idx="957">
                  <c:v>185.4702943358219</c:v>
                </c:pt>
                <c:pt idx="958">
                  <c:v>186.24406223912456</c:v>
                </c:pt>
                <c:pt idx="959">
                  <c:v>186.49598598882079</c:v>
                </c:pt>
                <c:pt idx="960">
                  <c:v>187.08981124503964</c:v>
                </c:pt>
                <c:pt idx="961">
                  <c:v>191.44449976864991</c:v>
                </c:pt>
                <c:pt idx="962">
                  <c:v>192.16428689971687</c:v>
                </c:pt>
                <c:pt idx="963">
                  <c:v>191.24655862927071</c:v>
                </c:pt>
                <c:pt idx="964">
                  <c:v>190.18488285825029</c:v>
                </c:pt>
                <c:pt idx="965">
                  <c:v>190.34682885111997</c:v>
                </c:pt>
                <c:pt idx="966">
                  <c:v>190.02292399881136</c:v>
                </c:pt>
                <c:pt idx="967">
                  <c:v>191.7504042905818</c:v>
                </c:pt>
                <c:pt idx="968">
                  <c:v>192.29024693648364</c:v>
                </c:pt>
                <c:pt idx="969">
                  <c:v>193.06401667786764</c:v>
                </c:pt>
                <c:pt idx="970">
                  <c:v>193.13599594239872</c:v>
                </c:pt>
                <c:pt idx="971">
                  <c:v>191.3905171583329</c:v>
                </c:pt>
                <c:pt idx="972">
                  <c:v>190.20286848397646</c:v>
                </c:pt>
                <c:pt idx="973">
                  <c:v>191.44449976864991</c:v>
                </c:pt>
                <c:pt idx="974">
                  <c:v>188.9252530812814</c:v>
                </c:pt>
                <c:pt idx="975">
                  <c:v>189.3751179703568</c:v>
                </c:pt>
                <c:pt idx="976">
                  <c:v>193.44190046433059</c:v>
                </c:pt>
                <c:pt idx="977">
                  <c:v>193.81978608887488</c:v>
                </c:pt>
                <c:pt idx="978">
                  <c:v>193.225960832656</c:v>
                </c:pt>
                <c:pt idx="979">
                  <c:v>193.71182270632218</c:v>
                </c:pt>
                <c:pt idx="980">
                  <c:v>191.08461263640103</c:v>
                </c:pt>
                <c:pt idx="981">
                  <c:v>190.41880811565107</c:v>
                </c:pt>
                <c:pt idx="982">
                  <c:v>191.93036164231611</c:v>
                </c:pt>
                <c:pt idx="983">
                  <c:v>193.58586083147412</c:v>
                </c:pt>
                <c:pt idx="984">
                  <c:v>193.60384461911895</c:v>
                </c:pt>
                <c:pt idx="985">
                  <c:v>192.86607370040713</c:v>
                </c:pt>
                <c:pt idx="986">
                  <c:v>192.92005631072414</c:v>
                </c:pt>
                <c:pt idx="987">
                  <c:v>193.17197822233899</c:v>
                </c:pt>
                <c:pt idx="988">
                  <c:v>194.16168759539758</c:v>
                </c:pt>
                <c:pt idx="989">
                  <c:v>192.16428689971687</c:v>
                </c:pt>
                <c:pt idx="990">
                  <c:v>191.9843424145518</c:v>
                </c:pt>
                <c:pt idx="991">
                  <c:v>191.37251866603748</c:v>
                </c:pt>
                <c:pt idx="992">
                  <c:v>189.19517532327302</c:v>
                </c:pt>
                <c:pt idx="993">
                  <c:v>188.36742480965336</c:v>
                </c:pt>
                <c:pt idx="994">
                  <c:v>191.04861565181022</c:v>
                </c:pt>
                <c:pt idx="995">
                  <c:v>194.64753476441322</c:v>
                </c:pt>
                <c:pt idx="996">
                  <c:v>188.06152028772149</c:v>
                </c:pt>
                <c:pt idx="997">
                  <c:v>189.8249828594322</c:v>
                </c:pt>
                <c:pt idx="998">
                  <c:v>186.67592863590454</c:v>
                </c:pt>
                <c:pt idx="999">
                  <c:v>187.08981124503964</c:v>
                </c:pt>
                <c:pt idx="1000">
                  <c:v>189.44709907296919</c:v>
                </c:pt>
                <c:pt idx="1001">
                  <c:v>189.30313870582572</c:v>
                </c:pt>
                <c:pt idx="1002">
                  <c:v>188.38542330194878</c:v>
                </c:pt>
                <c:pt idx="1003">
                  <c:v>190.72471263758294</c:v>
                </c:pt>
                <c:pt idx="1004">
                  <c:v>188.97923569159843</c:v>
                </c:pt>
                <c:pt idx="1005">
                  <c:v>188.38542330194878</c:v>
                </c:pt>
                <c:pt idx="1006">
                  <c:v>188.04352179542607</c:v>
                </c:pt>
                <c:pt idx="1007">
                  <c:v>189.68103719693923</c:v>
                </c:pt>
                <c:pt idx="1008">
                  <c:v>190.27484774850754</c:v>
                </c:pt>
                <c:pt idx="1009">
                  <c:v>190.47278888788674</c:v>
                </c:pt>
                <c:pt idx="1010">
                  <c:v>190.31084473309838</c:v>
                </c:pt>
                <c:pt idx="1011">
                  <c:v>188.15148517797877</c:v>
                </c:pt>
                <c:pt idx="1012">
                  <c:v>182.01533559036241</c:v>
                </c:pt>
                <c:pt idx="1013">
                  <c:v>173.89976909471022</c:v>
                </c:pt>
                <c:pt idx="1014">
                  <c:v>170.33684696669803</c:v>
                </c:pt>
                <c:pt idx="1015">
                  <c:v>176.05911578326058</c:v>
                </c:pt>
                <c:pt idx="1016">
                  <c:v>181.25956617935515</c:v>
                </c:pt>
                <c:pt idx="1017">
                  <c:v>180.84568357022007</c:v>
                </c:pt>
                <c:pt idx="1018">
                  <c:v>182.68112724454315</c:v>
                </c:pt>
                <c:pt idx="1019">
                  <c:v>176.99484070792087</c:v>
                </c:pt>
                <c:pt idx="1020">
                  <c:v>179.31108969419603</c:v>
                </c:pt>
                <c:pt idx="1021">
                  <c:v>179.67301342054861</c:v>
                </c:pt>
                <c:pt idx="1022">
                  <c:v>176.95864521054736</c:v>
                </c:pt>
                <c:pt idx="1023">
                  <c:v>181.46449202775423</c:v>
                </c:pt>
                <c:pt idx="1024">
                  <c:v>179.31108969419603</c:v>
                </c:pt>
                <c:pt idx="1025">
                  <c:v>178.65965345513246</c:v>
                </c:pt>
                <c:pt idx="1026">
                  <c:v>180.74065744161837</c:v>
                </c:pt>
                <c:pt idx="1027">
                  <c:v>179.16633343784051</c:v>
                </c:pt>
                <c:pt idx="1028">
                  <c:v>183.21978432799298</c:v>
                </c:pt>
                <c:pt idx="1029">
                  <c:v>184.03408927674937</c:v>
                </c:pt>
                <c:pt idx="1030">
                  <c:v>182.67690517174879</c:v>
                </c:pt>
                <c:pt idx="1031">
                  <c:v>181.51877608340789</c:v>
                </c:pt>
                <c:pt idx="1032">
                  <c:v>182.24261066954375</c:v>
                </c:pt>
                <c:pt idx="1033">
                  <c:v>179.36538845450022</c:v>
                </c:pt>
                <c:pt idx="1034">
                  <c:v>178.51488433220771</c:v>
                </c:pt>
                <c:pt idx="1035">
                  <c:v>177.80914933283989</c:v>
                </c:pt>
                <c:pt idx="1036">
                  <c:v>177.97200517596349</c:v>
                </c:pt>
                <c:pt idx="1037">
                  <c:v>174.91382753102835</c:v>
                </c:pt>
                <c:pt idx="1038">
                  <c:v>171.72896564528594</c:v>
                </c:pt>
                <c:pt idx="1039">
                  <c:v>175.49289115615812</c:v>
                </c:pt>
                <c:pt idx="1040">
                  <c:v>174.8414420505253</c:v>
                </c:pt>
                <c:pt idx="1041">
                  <c:v>176.36148199864948</c:v>
                </c:pt>
                <c:pt idx="1042">
                  <c:v>180.5778015984948</c:v>
                </c:pt>
                <c:pt idx="1043">
                  <c:v>180.74065744161837</c:v>
                </c:pt>
                <c:pt idx="1044">
                  <c:v>181.75403027360375</c:v>
                </c:pt>
                <c:pt idx="1045">
                  <c:v>184.1064729191711</c:v>
                </c:pt>
                <c:pt idx="1046">
                  <c:v>183.76266348423718</c:v>
                </c:pt>
                <c:pt idx="1047">
                  <c:v>183.69027800373416</c:v>
                </c:pt>
                <c:pt idx="1048">
                  <c:v>181.53687567017593</c:v>
                </c:pt>
                <c:pt idx="1049">
                  <c:v>178.11677429888826</c:v>
                </c:pt>
                <c:pt idx="1050">
                  <c:v>178.65965345513246</c:v>
                </c:pt>
                <c:pt idx="1051">
                  <c:v>178.26154342181303</c:v>
                </c:pt>
                <c:pt idx="1052">
                  <c:v>177.77295015930378</c:v>
                </c:pt>
                <c:pt idx="1053">
                  <c:v>178.4243992649366</c:v>
                </c:pt>
                <c:pt idx="1054">
                  <c:v>177.61009431618018</c:v>
                </c:pt>
                <c:pt idx="1055">
                  <c:v>190.85620529912597</c:v>
                </c:pt>
                <c:pt idx="1056">
                  <c:v>191.90576443807822</c:v>
                </c:pt>
                <c:pt idx="1057">
                  <c:v>192.14100576170486</c:v>
                </c:pt>
                <c:pt idx="1058">
                  <c:v>191.72479614161733</c:v>
                </c:pt>
                <c:pt idx="1059">
                  <c:v>193.87819847517557</c:v>
                </c:pt>
                <c:pt idx="1060">
                  <c:v>192.64768390633159</c:v>
                </c:pt>
                <c:pt idx="1061">
                  <c:v>191.77909490192155</c:v>
                </c:pt>
                <c:pt idx="1062">
                  <c:v>194.18582344122387</c:v>
                </c:pt>
                <c:pt idx="1063">
                  <c:v>194.43916251353727</c:v>
                </c:pt>
                <c:pt idx="1064">
                  <c:v>194.13153754748893</c:v>
                </c:pt>
                <c:pt idx="1065">
                  <c:v>193.82391258144057</c:v>
                </c:pt>
                <c:pt idx="1066">
                  <c:v>194.52964758080839</c:v>
                </c:pt>
                <c:pt idx="1067">
                  <c:v>192.82863933622326</c:v>
                </c:pt>
                <c:pt idx="1068">
                  <c:v>193.40770479943436</c:v>
                </c:pt>
                <c:pt idx="1069">
                  <c:v>193.73342935225079</c:v>
                </c:pt>
                <c:pt idx="1070">
                  <c:v>190.11427296430335</c:v>
                </c:pt>
                <c:pt idx="1071">
                  <c:v>188.9923430494986</c:v>
                </c:pt>
                <c:pt idx="1072">
                  <c:v>191.2543153324454</c:v>
                </c:pt>
                <c:pt idx="1073">
                  <c:v>190.22285578026123</c:v>
                </c:pt>
                <c:pt idx="1074">
                  <c:v>193.62485756478083</c:v>
                </c:pt>
                <c:pt idx="1075">
                  <c:v>194.24010749687753</c:v>
                </c:pt>
                <c:pt idx="1076">
                  <c:v>194.92775761412781</c:v>
                </c:pt>
                <c:pt idx="1077">
                  <c:v>195.41633617198647</c:v>
                </c:pt>
                <c:pt idx="1078">
                  <c:v>194.49346127384146</c:v>
                </c:pt>
                <c:pt idx="1079">
                  <c:v>195.9592153282307</c:v>
                </c:pt>
                <c:pt idx="1080">
                  <c:v>197.35258574019821</c:v>
                </c:pt>
                <c:pt idx="1081">
                  <c:v>197.5335540366591</c:v>
                </c:pt>
                <c:pt idx="1082">
                  <c:v>199.32503264386477</c:v>
                </c:pt>
                <c:pt idx="1083">
                  <c:v>198.90674782996581</c:v>
                </c:pt>
                <c:pt idx="1084">
                  <c:v>196.94259251113837</c:v>
                </c:pt>
                <c:pt idx="1085">
                  <c:v>200.16161146206923</c:v>
                </c:pt>
                <c:pt idx="1086">
                  <c:v>200.36166639496761</c:v>
                </c:pt>
                <c:pt idx="1087">
                  <c:v>198.85217519554476</c:v>
                </c:pt>
                <c:pt idx="1088">
                  <c:v>196.57885092235932</c:v>
                </c:pt>
                <c:pt idx="1089">
                  <c:v>197.45181456031341</c:v>
                </c:pt>
                <c:pt idx="1090">
                  <c:v>194.59652065542969</c:v>
                </c:pt>
                <c:pt idx="1091">
                  <c:v>197.74280672848786</c:v>
                </c:pt>
                <c:pt idx="1092">
                  <c:v>195.52404038507291</c:v>
                </c:pt>
                <c:pt idx="1093">
                  <c:v>198.96130392165497</c:v>
                </c:pt>
                <c:pt idx="1094">
                  <c:v>195.57859831484339</c:v>
                </c:pt>
                <c:pt idx="1095">
                  <c:v>190.15898796859977</c:v>
                </c:pt>
                <c:pt idx="1096">
                  <c:v>190.19536911218668</c:v>
                </c:pt>
                <c:pt idx="1097">
                  <c:v>192.30500489141011</c:v>
                </c:pt>
                <c:pt idx="1098">
                  <c:v>194.70563467688928</c:v>
                </c:pt>
                <c:pt idx="1099">
                  <c:v>194.50558158207227</c:v>
                </c:pt>
                <c:pt idx="1100">
                  <c:v>194.57832916459554</c:v>
                </c:pt>
                <c:pt idx="1101">
                  <c:v>196.26968380608264</c:v>
                </c:pt>
                <c:pt idx="1102">
                  <c:v>195.01481833589787</c:v>
                </c:pt>
                <c:pt idx="1103">
                  <c:v>194.10548825900744</c:v>
                </c:pt>
                <c:pt idx="1104">
                  <c:v>190.72278081411454</c:v>
                </c:pt>
                <c:pt idx="1105">
                  <c:v>186.79447017645967</c:v>
                </c:pt>
                <c:pt idx="1106">
                  <c:v>184.21197878699758</c:v>
                </c:pt>
                <c:pt idx="1107">
                  <c:v>178.97424474938742</c:v>
                </c:pt>
                <c:pt idx="1108">
                  <c:v>175.39148420967751</c:v>
                </c:pt>
                <c:pt idx="1109">
                  <c:v>175.1186835323372</c:v>
                </c:pt>
                <c:pt idx="1110">
                  <c:v>178.06491651057834</c:v>
                </c:pt>
                <c:pt idx="1111">
                  <c:v>175.00956767279624</c:v>
                </c:pt>
                <c:pt idx="1112">
                  <c:v>177.90122985469768</c:v>
                </c:pt>
                <c:pt idx="1113">
                  <c:v>174.04566679956608</c:v>
                </c:pt>
                <c:pt idx="1114">
                  <c:v>173.9911088697956</c:v>
                </c:pt>
                <c:pt idx="1115">
                  <c:v>170.35379040031518</c:v>
                </c:pt>
                <c:pt idx="1116">
                  <c:v>168.86249069172644</c:v>
                </c:pt>
                <c:pt idx="1117">
                  <c:v>170.93576187009484</c:v>
                </c:pt>
                <c:pt idx="1118">
                  <c:v>170.24467637885556</c:v>
                </c:pt>
                <c:pt idx="1119">
                  <c:v>174.99137802004344</c:v>
                </c:pt>
                <c:pt idx="1120">
                  <c:v>174.80951457797923</c:v>
                </c:pt>
                <c:pt idx="1121">
                  <c:v>166.98927444625639</c:v>
                </c:pt>
                <c:pt idx="1122">
                  <c:v>171.5722894315636</c:v>
                </c:pt>
                <c:pt idx="1123">
                  <c:v>171.37224920331582</c:v>
                </c:pt>
                <c:pt idx="1124">
                  <c:v>169.06254562462479</c:v>
                </c:pt>
                <c:pt idx="1125">
                  <c:v>173.70013140627174</c:v>
                </c:pt>
                <c:pt idx="1126">
                  <c:v>174.79132308714506</c:v>
                </c:pt>
                <c:pt idx="1127">
                  <c:v>169.58995732655262</c:v>
                </c:pt>
                <c:pt idx="1128">
                  <c:v>164.44314949573067</c:v>
                </c:pt>
                <c:pt idx="1129">
                  <c:v>164.82506603261194</c:v>
                </c:pt>
                <c:pt idx="1130">
                  <c:v>165.98900713408989</c:v>
                </c:pt>
                <c:pt idx="1131">
                  <c:v>163.93392744655563</c:v>
                </c:pt>
                <c:pt idx="1132">
                  <c:v>166.8801604247968</c:v>
                </c:pt>
                <c:pt idx="1133">
                  <c:v>169.08073527737758</c:v>
                </c:pt>
                <c:pt idx="1134">
                  <c:v>169.24440906668906</c:v>
                </c:pt>
                <c:pt idx="1135">
                  <c:v>168.4260162250747</c:v>
                </c:pt>
                <c:pt idx="1136">
                  <c:v>167.31663489144853</c:v>
                </c:pt>
                <c:pt idx="1137">
                  <c:v>171.15400645574599</c:v>
                </c:pt>
                <c:pt idx="1138">
                  <c:v>170.22648488802142</c:v>
                </c:pt>
                <c:pt idx="1139">
                  <c:v>170.44472947367257</c:v>
                </c:pt>
                <c:pt idx="1140">
                  <c:v>172.89991718892225</c:v>
                </c:pt>
                <c:pt idx="1141">
                  <c:v>173.84561370474904</c:v>
                </c:pt>
                <c:pt idx="1142">
                  <c:v>171.96157116029823</c:v>
                </c:pt>
                <c:pt idx="1143">
                  <c:v>177.02840407284265</c:v>
                </c:pt>
                <c:pt idx="1144">
                  <c:v>177.10157257598843</c:v>
                </c:pt>
                <c:pt idx="1145">
                  <c:v>178.36371317204183</c:v>
                </c:pt>
                <c:pt idx="1146">
                  <c:v>180.33922231918919</c:v>
                </c:pt>
                <c:pt idx="1147">
                  <c:v>181.32698148796618</c:v>
                </c:pt>
                <c:pt idx="1148">
                  <c:v>180.46727776866192</c:v>
                </c:pt>
                <c:pt idx="1149">
                  <c:v>181.07089816024052</c:v>
                </c:pt>
                <c:pt idx="1150">
                  <c:v>179.90022049072104</c:v>
                </c:pt>
                <c:pt idx="1151">
                  <c:v>182.91837759105366</c:v>
                </c:pt>
                <c:pt idx="1152">
                  <c:v>182.4245035209091</c:v>
                </c:pt>
                <c:pt idx="1153">
                  <c:v>182.58912392210087</c:v>
                </c:pt>
                <c:pt idx="1154">
                  <c:v>182.5525461038126</c:v>
                </c:pt>
                <c:pt idx="1155">
                  <c:v>186.046279174739</c:v>
                </c:pt>
                <c:pt idx="1156">
                  <c:v>186.13774393935421</c:v>
                </c:pt>
                <c:pt idx="1157">
                  <c:v>189.2839436225903</c:v>
                </c:pt>
                <c:pt idx="1158">
                  <c:v>188.73518260611883</c:v>
                </c:pt>
                <c:pt idx="1159">
                  <c:v>188.31446417255086</c:v>
                </c:pt>
                <c:pt idx="1160">
                  <c:v>189.33881586426668</c:v>
                </c:pt>
                <c:pt idx="1161">
                  <c:v>189.74123803636525</c:v>
                </c:pt>
                <c:pt idx="1162">
                  <c:v>193.36301552827643</c:v>
                </c:pt>
                <c:pt idx="1163">
                  <c:v>192.37525452141813</c:v>
                </c:pt>
                <c:pt idx="1164">
                  <c:v>192.44842302456394</c:v>
                </c:pt>
                <c:pt idx="1165">
                  <c:v>195.06415611471667</c:v>
                </c:pt>
                <c:pt idx="1166">
                  <c:v>192.86914145813193</c:v>
                </c:pt>
                <c:pt idx="1167">
                  <c:v>191.27774719312575</c:v>
                </c:pt>
                <c:pt idx="1168">
                  <c:v>193.41788776995281</c:v>
                </c:pt>
                <c:pt idx="1169">
                  <c:v>191.64357684228548</c:v>
                </c:pt>
                <c:pt idx="1170">
                  <c:v>193.60080443261398</c:v>
                </c:pt>
                <c:pt idx="1171">
                  <c:v>194.07639510785833</c:v>
                </c:pt>
                <c:pt idx="1172">
                  <c:v>196.61895969486528</c:v>
                </c:pt>
                <c:pt idx="1173">
                  <c:v>199.82003161977775</c:v>
                </c:pt>
                <c:pt idx="1174">
                  <c:v>199.30786128816379</c:v>
                </c:pt>
                <c:pt idx="1175">
                  <c:v>198.99690388068046</c:v>
                </c:pt>
                <c:pt idx="1176">
                  <c:v>199.58224271544017</c:v>
                </c:pt>
                <c:pt idx="1177">
                  <c:v>199.49077795082496</c:v>
                </c:pt>
                <c:pt idx="1178">
                  <c:v>197.95427063214578</c:v>
                </c:pt>
                <c:pt idx="1179">
                  <c:v>205.36245520756654</c:v>
                </c:pt>
                <c:pt idx="1180">
                  <c:v>204.26494787927419</c:v>
                </c:pt>
                <c:pt idx="1181">
                  <c:v>203.99056829007912</c:v>
                </c:pt>
                <c:pt idx="1182">
                  <c:v>206.29534397274844</c:v>
                </c:pt>
                <c:pt idx="1183">
                  <c:v>207.04531607526923</c:v>
                </c:pt>
                <c:pt idx="1184">
                  <c:v>205.61855507802406</c:v>
                </c:pt>
                <c:pt idx="1185">
                  <c:v>204.72224413113045</c:v>
                </c:pt>
                <c:pt idx="1186">
                  <c:v>205.01491998179492</c:v>
                </c:pt>
                <c:pt idx="1187">
                  <c:v>202.27114430873868</c:v>
                </c:pt>
                <c:pt idx="1188">
                  <c:v>201.85042587517071</c:v>
                </c:pt>
                <c:pt idx="1189">
                  <c:v>201.86872213664014</c:v>
                </c:pt>
                <c:pt idx="1190">
                  <c:v>203.58815898454975</c:v>
                </c:pt>
                <c:pt idx="1191">
                  <c:v>202.78331464035264</c:v>
                </c:pt>
                <c:pt idx="1192">
                  <c:v>206.67946988337761</c:v>
                </c:pt>
                <c:pt idx="1193">
                  <c:v>206.64289206508934</c:v>
                </c:pt>
                <c:pt idx="1194">
                  <c:v>207.8867382377546</c:v>
                </c:pt>
                <c:pt idx="1195">
                  <c:v>207.08189389355746</c:v>
                </c:pt>
                <c:pt idx="1196">
                  <c:v>208.54524557566015</c:v>
                </c:pt>
                <c:pt idx="1197">
                  <c:v>207.61235864855956</c:v>
                </c:pt>
                <c:pt idx="1198">
                  <c:v>207.1550623967033</c:v>
                </c:pt>
                <c:pt idx="1199">
                  <c:v>205.47221623365118</c:v>
                </c:pt>
                <c:pt idx="1200">
                  <c:v>206.64289206508934</c:v>
                </c:pt>
                <c:pt idx="1201">
                  <c:v>206.56972356194353</c:v>
                </c:pt>
                <c:pt idx="1202">
                  <c:v>209.38666773814555</c:v>
                </c:pt>
                <c:pt idx="1203">
                  <c:v>208.9110770629012</c:v>
                </c:pt>
                <c:pt idx="1204">
                  <c:v>207.83186599607825</c:v>
                </c:pt>
                <c:pt idx="1205">
                  <c:v>208.03404391290238</c:v>
                </c:pt>
                <c:pt idx="1206">
                  <c:v>208.03404391290238</c:v>
                </c:pt>
                <c:pt idx="1207">
                  <c:v>208.69575502655047</c:v>
                </c:pt>
                <c:pt idx="1208">
                  <c:v>209.50451448396134</c:v>
                </c:pt>
                <c:pt idx="1209">
                  <c:v>208.32812957194008</c:v>
                </c:pt>
                <c:pt idx="1210">
                  <c:v>209.04499415370665</c:v>
                </c:pt>
                <c:pt idx="1211">
                  <c:v>209.94565032484317</c:v>
                </c:pt>
                <c:pt idx="1212">
                  <c:v>209.57802670831418</c:v>
                </c:pt>
                <c:pt idx="1213">
                  <c:v>210.22136619915864</c:v>
                </c:pt>
                <c:pt idx="1214">
                  <c:v>207.59290807202055</c:v>
                </c:pt>
                <c:pt idx="1215">
                  <c:v>206.47167846619908</c:v>
                </c:pt>
                <c:pt idx="1216">
                  <c:v>204.24760190584772</c:v>
                </c:pt>
                <c:pt idx="1217">
                  <c:v>205.57100759041197</c:v>
                </c:pt>
                <c:pt idx="1218">
                  <c:v>205.90186406627669</c:v>
                </c:pt>
                <c:pt idx="1219">
                  <c:v>206.94956858117601</c:v>
                </c:pt>
                <c:pt idx="1220">
                  <c:v>210.16621089295887</c:v>
                </c:pt>
                <c:pt idx="1221">
                  <c:v>209.66993628860905</c:v>
                </c:pt>
                <c:pt idx="1222">
                  <c:v>208.89794580994385</c:v>
                </c:pt>
                <c:pt idx="1223">
                  <c:v>211.47126149745142</c:v>
                </c:pt>
                <c:pt idx="1224">
                  <c:v>197.09746556708475</c:v>
                </c:pt>
                <c:pt idx="1225">
                  <c:v>191.60159322683211</c:v>
                </c:pt>
                <c:pt idx="1226">
                  <c:v>195.24099975669318</c:v>
                </c:pt>
                <c:pt idx="1227">
                  <c:v>198.65983285186937</c:v>
                </c:pt>
                <c:pt idx="1228">
                  <c:v>204.43140636178697</c:v>
                </c:pt>
                <c:pt idx="1229">
                  <c:v>206.45329397682625</c:v>
                </c:pt>
                <c:pt idx="1230">
                  <c:v>204.76226283765166</c:v>
                </c:pt>
                <c:pt idx="1231">
                  <c:v>206.04891241003949</c:v>
                </c:pt>
                <c:pt idx="1232">
                  <c:v>207.64804867356978</c:v>
                </c:pt>
                <c:pt idx="1233">
                  <c:v>211.32421131560727</c:v>
                </c:pt>
                <c:pt idx="1234">
                  <c:v>212.96010369131398</c:v>
                </c:pt>
                <c:pt idx="1235">
                  <c:v>214.76141419550575</c:v>
                </c:pt>
                <c:pt idx="1236">
                  <c:v>215.49665040007588</c:v>
                </c:pt>
                <c:pt idx="1237">
                  <c:v>215.90103012878131</c:v>
                </c:pt>
                <c:pt idx="1238">
                  <c:v>215.68045485601513</c:v>
                </c:pt>
                <c:pt idx="1239">
                  <c:v>215.66208507129284</c:v>
                </c:pt>
                <c:pt idx="1240">
                  <c:v>214.30189386525106</c:v>
                </c:pt>
                <c:pt idx="1241">
                  <c:v>215.03713006982119</c:v>
                </c:pt>
                <c:pt idx="1242">
                  <c:v>211.32421131560727</c:v>
                </c:pt>
                <c:pt idx="1243">
                  <c:v>221.4704146933868</c:v>
                </c:pt>
                <c:pt idx="1244">
                  <c:v>223.3084996905682</c:v>
                </c:pt>
                <c:pt idx="1245">
                  <c:v>224.26430197749795</c:v>
                </c:pt>
              </c:numCache>
            </c:numRef>
          </c:val>
          <c:extLst xmlns:c16r2="http://schemas.microsoft.com/office/drawing/2015/06/chart">
            <c:ext xmlns:c16="http://schemas.microsoft.com/office/drawing/2014/chart" uri="{C3380CC4-5D6E-409C-BE32-E72D297353CC}">
              <c16:uniqueId val="{00000001-A76B-4DCA-BDA5-B804F29C1558}"/>
            </c:ext>
          </c:extLst>
        </c:ser>
        <c:marker val="1"/>
        <c:axId val="96755712"/>
        <c:axId val="96757248"/>
      </c:lineChart>
      <c:dateAx>
        <c:axId val="96755712"/>
        <c:scaling>
          <c:orientation val="minMax"/>
        </c:scaling>
        <c:axPos val="b"/>
        <c:numFmt formatCode="d/m/yyyy" sourceLinked="0"/>
        <c:tickLblPos val="nextTo"/>
        <c:txPr>
          <a:bodyPr rot="0" vert="horz"/>
          <a:lstStyle/>
          <a:p>
            <a:pPr>
              <a:defRPr sz="1000" b="0" i="0" u="none" strike="noStrike" baseline="0">
                <a:solidFill>
                  <a:srgbClr val="000000"/>
                </a:solidFill>
                <a:latin typeface="Calibri"/>
                <a:ea typeface="Calibri"/>
                <a:cs typeface="Calibri"/>
              </a:defRPr>
            </a:pPr>
            <a:endParaRPr lang="el-GR"/>
          </a:p>
        </c:txPr>
        <c:crossAx val="96757248"/>
        <c:crosses val="autoZero"/>
        <c:auto val="1"/>
        <c:lblOffset val="100"/>
        <c:baseTimeUnit val="days"/>
      </c:dateAx>
      <c:valAx>
        <c:axId val="96757248"/>
        <c:scaling>
          <c:orientation val="minMax"/>
          <c:min val="60"/>
        </c:scaling>
        <c:axPos val="l"/>
        <c:majorGridlines/>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el-GR"/>
          </a:p>
        </c:txPr>
        <c:crossAx val="96755712"/>
        <c:crosses val="autoZero"/>
        <c:crossBetween val="between"/>
      </c:valAx>
    </c:plotArea>
    <c:legend>
      <c:legendPos val="r"/>
      <c:layout>
        <c:manualLayout>
          <c:xMode val="edge"/>
          <c:yMode val="edge"/>
          <c:x val="0.35471353280839879"/>
          <c:y val="4.2457713619131598E-3"/>
          <c:w val="0.37575559055118074"/>
          <c:h val="0.23687882764654417"/>
        </c:manualLayout>
      </c:layout>
      <c:txPr>
        <a:bodyPr/>
        <a:lstStyle/>
        <a:p>
          <a:pPr>
            <a:defRPr sz="845" b="0" i="0" u="none" strike="noStrike" baseline="0">
              <a:solidFill>
                <a:srgbClr val="000000"/>
              </a:solidFill>
              <a:latin typeface="Calibri"/>
              <a:ea typeface="Calibri"/>
              <a:cs typeface="Calibri"/>
            </a:defRPr>
          </a:pPr>
          <a:endParaRPr lang="el-GR"/>
        </a:p>
      </c:txPr>
    </c:legend>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l-GR"/>
    </a:p>
  </c:txPr>
  <c:printSettings>
    <c:headerFooter/>
    <c:pageMargins b="0.75000000000000633" l="0.70000000000000062" r="0.70000000000000062" t="0.750000000000006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l-GR"/>
  <c:chart>
    <c:plotArea>
      <c:layout/>
      <c:lineChart>
        <c:grouping val="standard"/>
        <c:ser>
          <c:idx val="0"/>
          <c:order val="0"/>
          <c:marker>
            <c:symbol val="none"/>
          </c:marker>
          <c:cat>
            <c:numRef>
              <c:f>Beta_Coefficient_Model_by_VRS!$F$3:$F$1248</c:f>
              <c:numCache>
                <c:formatCode>d/m/yyyy</c:formatCode>
                <c:ptCount val="1246"/>
                <c:pt idx="0">
                  <c:v>40767</c:v>
                </c:pt>
                <c:pt idx="1">
                  <c:v>40770</c:v>
                </c:pt>
                <c:pt idx="2">
                  <c:v>40771</c:v>
                </c:pt>
                <c:pt idx="3">
                  <c:v>40772</c:v>
                </c:pt>
                <c:pt idx="4">
                  <c:v>40773</c:v>
                </c:pt>
                <c:pt idx="5">
                  <c:v>40774</c:v>
                </c:pt>
                <c:pt idx="6">
                  <c:v>40777</c:v>
                </c:pt>
                <c:pt idx="7">
                  <c:v>40778</c:v>
                </c:pt>
                <c:pt idx="8">
                  <c:v>40779</c:v>
                </c:pt>
                <c:pt idx="9">
                  <c:v>40780</c:v>
                </c:pt>
                <c:pt idx="10">
                  <c:v>40781</c:v>
                </c:pt>
                <c:pt idx="11">
                  <c:v>40784</c:v>
                </c:pt>
                <c:pt idx="12">
                  <c:v>40785</c:v>
                </c:pt>
                <c:pt idx="13">
                  <c:v>40786</c:v>
                </c:pt>
                <c:pt idx="14">
                  <c:v>40787</c:v>
                </c:pt>
                <c:pt idx="15">
                  <c:v>40788</c:v>
                </c:pt>
                <c:pt idx="16">
                  <c:v>40792</c:v>
                </c:pt>
                <c:pt idx="17">
                  <c:v>40793</c:v>
                </c:pt>
                <c:pt idx="18">
                  <c:v>40794</c:v>
                </c:pt>
                <c:pt idx="19">
                  <c:v>40795</c:v>
                </c:pt>
                <c:pt idx="20">
                  <c:v>40798</c:v>
                </c:pt>
                <c:pt idx="21">
                  <c:v>40799</c:v>
                </c:pt>
                <c:pt idx="22">
                  <c:v>40800</c:v>
                </c:pt>
                <c:pt idx="23">
                  <c:v>40801</c:v>
                </c:pt>
                <c:pt idx="24">
                  <c:v>40802</c:v>
                </c:pt>
                <c:pt idx="25">
                  <c:v>40805</c:v>
                </c:pt>
                <c:pt idx="26">
                  <c:v>40806</c:v>
                </c:pt>
                <c:pt idx="27">
                  <c:v>40807</c:v>
                </c:pt>
                <c:pt idx="28">
                  <c:v>40808</c:v>
                </c:pt>
                <c:pt idx="29">
                  <c:v>40809</c:v>
                </c:pt>
                <c:pt idx="30">
                  <c:v>40812</c:v>
                </c:pt>
                <c:pt idx="31">
                  <c:v>40813</c:v>
                </c:pt>
                <c:pt idx="32">
                  <c:v>40814</c:v>
                </c:pt>
                <c:pt idx="33">
                  <c:v>40815</c:v>
                </c:pt>
                <c:pt idx="34">
                  <c:v>40816</c:v>
                </c:pt>
                <c:pt idx="35">
                  <c:v>40819</c:v>
                </c:pt>
                <c:pt idx="36">
                  <c:v>40820</c:v>
                </c:pt>
                <c:pt idx="37">
                  <c:v>40821</c:v>
                </c:pt>
                <c:pt idx="38">
                  <c:v>40822</c:v>
                </c:pt>
                <c:pt idx="39">
                  <c:v>40823</c:v>
                </c:pt>
                <c:pt idx="40">
                  <c:v>40826</c:v>
                </c:pt>
                <c:pt idx="41">
                  <c:v>40827</c:v>
                </c:pt>
                <c:pt idx="42">
                  <c:v>40828</c:v>
                </c:pt>
                <c:pt idx="43">
                  <c:v>40829</c:v>
                </c:pt>
                <c:pt idx="44">
                  <c:v>40830</c:v>
                </c:pt>
                <c:pt idx="45">
                  <c:v>40833</c:v>
                </c:pt>
                <c:pt idx="46">
                  <c:v>40834</c:v>
                </c:pt>
                <c:pt idx="47">
                  <c:v>40835</c:v>
                </c:pt>
                <c:pt idx="48">
                  <c:v>40836</c:v>
                </c:pt>
                <c:pt idx="49">
                  <c:v>40837</c:v>
                </c:pt>
                <c:pt idx="50">
                  <c:v>40840</c:v>
                </c:pt>
                <c:pt idx="51">
                  <c:v>40841</c:v>
                </c:pt>
                <c:pt idx="52">
                  <c:v>40842</c:v>
                </c:pt>
                <c:pt idx="53">
                  <c:v>40843</c:v>
                </c:pt>
                <c:pt idx="54">
                  <c:v>40844</c:v>
                </c:pt>
                <c:pt idx="55">
                  <c:v>40847</c:v>
                </c:pt>
                <c:pt idx="56">
                  <c:v>40848</c:v>
                </c:pt>
                <c:pt idx="57">
                  <c:v>40849</c:v>
                </c:pt>
                <c:pt idx="58">
                  <c:v>40850</c:v>
                </c:pt>
                <c:pt idx="59">
                  <c:v>40851</c:v>
                </c:pt>
                <c:pt idx="60">
                  <c:v>40854</c:v>
                </c:pt>
                <c:pt idx="61">
                  <c:v>40855</c:v>
                </c:pt>
                <c:pt idx="62">
                  <c:v>40856</c:v>
                </c:pt>
                <c:pt idx="63">
                  <c:v>40857</c:v>
                </c:pt>
                <c:pt idx="64">
                  <c:v>40858</c:v>
                </c:pt>
                <c:pt idx="65">
                  <c:v>40861</c:v>
                </c:pt>
                <c:pt idx="66">
                  <c:v>40862</c:v>
                </c:pt>
                <c:pt idx="67">
                  <c:v>40863</c:v>
                </c:pt>
                <c:pt idx="68">
                  <c:v>40864</c:v>
                </c:pt>
                <c:pt idx="69">
                  <c:v>40865</c:v>
                </c:pt>
                <c:pt idx="70">
                  <c:v>40868</c:v>
                </c:pt>
                <c:pt idx="71">
                  <c:v>40869</c:v>
                </c:pt>
                <c:pt idx="72">
                  <c:v>40870</c:v>
                </c:pt>
                <c:pt idx="73">
                  <c:v>40872</c:v>
                </c:pt>
                <c:pt idx="74">
                  <c:v>40875</c:v>
                </c:pt>
                <c:pt idx="75">
                  <c:v>40876</c:v>
                </c:pt>
                <c:pt idx="76">
                  <c:v>40877</c:v>
                </c:pt>
                <c:pt idx="77">
                  <c:v>40878</c:v>
                </c:pt>
                <c:pt idx="78">
                  <c:v>40879</c:v>
                </c:pt>
                <c:pt idx="79">
                  <c:v>40882</c:v>
                </c:pt>
                <c:pt idx="80">
                  <c:v>40883</c:v>
                </c:pt>
                <c:pt idx="81">
                  <c:v>40884</c:v>
                </c:pt>
                <c:pt idx="82">
                  <c:v>40885</c:v>
                </c:pt>
                <c:pt idx="83">
                  <c:v>40886</c:v>
                </c:pt>
                <c:pt idx="84">
                  <c:v>40889</c:v>
                </c:pt>
                <c:pt idx="85">
                  <c:v>40890</c:v>
                </c:pt>
                <c:pt idx="86">
                  <c:v>40891</c:v>
                </c:pt>
                <c:pt idx="87">
                  <c:v>40892</c:v>
                </c:pt>
                <c:pt idx="88">
                  <c:v>40893</c:v>
                </c:pt>
                <c:pt idx="89">
                  <c:v>40896</c:v>
                </c:pt>
                <c:pt idx="90">
                  <c:v>40897</c:v>
                </c:pt>
                <c:pt idx="91">
                  <c:v>40898</c:v>
                </c:pt>
                <c:pt idx="92">
                  <c:v>40899</c:v>
                </c:pt>
                <c:pt idx="93">
                  <c:v>40900</c:v>
                </c:pt>
                <c:pt idx="94">
                  <c:v>40904</c:v>
                </c:pt>
                <c:pt idx="95">
                  <c:v>40905</c:v>
                </c:pt>
                <c:pt idx="96">
                  <c:v>40906</c:v>
                </c:pt>
                <c:pt idx="97">
                  <c:v>40907</c:v>
                </c:pt>
                <c:pt idx="98">
                  <c:v>40911</c:v>
                </c:pt>
                <c:pt idx="99">
                  <c:v>40912</c:v>
                </c:pt>
                <c:pt idx="100">
                  <c:v>40913</c:v>
                </c:pt>
                <c:pt idx="101">
                  <c:v>40914</c:v>
                </c:pt>
                <c:pt idx="102">
                  <c:v>40917</c:v>
                </c:pt>
                <c:pt idx="103">
                  <c:v>40918</c:v>
                </c:pt>
                <c:pt idx="104">
                  <c:v>40919</c:v>
                </c:pt>
                <c:pt idx="105">
                  <c:v>40920</c:v>
                </c:pt>
                <c:pt idx="106">
                  <c:v>40921</c:v>
                </c:pt>
                <c:pt idx="107">
                  <c:v>40925</c:v>
                </c:pt>
                <c:pt idx="108">
                  <c:v>40926</c:v>
                </c:pt>
                <c:pt idx="109">
                  <c:v>40927</c:v>
                </c:pt>
                <c:pt idx="110">
                  <c:v>40928</c:v>
                </c:pt>
                <c:pt idx="111">
                  <c:v>40931</c:v>
                </c:pt>
                <c:pt idx="112">
                  <c:v>40932</c:v>
                </c:pt>
                <c:pt idx="113">
                  <c:v>40933</c:v>
                </c:pt>
                <c:pt idx="114">
                  <c:v>40934</c:v>
                </c:pt>
                <c:pt idx="115">
                  <c:v>40935</c:v>
                </c:pt>
                <c:pt idx="116">
                  <c:v>40938</c:v>
                </c:pt>
                <c:pt idx="117">
                  <c:v>40939</c:v>
                </c:pt>
                <c:pt idx="118">
                  <c:v>40940</c:v>
                </c:pt>
                <c:pt idx="119">
                  <c:v>40941</c:v>
                </c:pt>
                <c:pt idx="120">
                  <c:v>40942</c:v>
                </c:pt>
                <c:pt idx="121">
                  <c:v>40945</c:v>
                </c:pt>
                <c:pt idx="122">
                  <c:v>40946</c:v>
                </c:pt>
                <c:pt idx="123">
                  <c:v>40947</c:v>
                </c:pt>
                <c:pt idx="124">
                  <c:v>40948</c:v>
                </c:pt>
                <c:pt idx="125">
                  <c:v>40949</c:v>
                </c:pt>
                <c:pt idx="126">
                  <c:v>40952</c:v>
                </c:pt>
                <c:pt idx="127">
                  <c:v>40953</c:v>
                </c:pt>
                <c:pt idx="128">
                  <c:v>40954</c:v>
                </c:pt>
                <c:pt idx="129">
                  <c:v>40955</c:v>
                </c:pt>
                <c:pt idx="130">
                  <c:v>40956</c:v>
                </c:pt>
                <c:pt idx="131">
                  <c:v>40960</c:v>
                </c:pt>
                <c:pt idx="132">
                  <c:v>40961</c:v>
                </c:pt>
                <c:pt idx="133">
                  <c:v>40962</c:v>
                </c:pt>
                <c:pt idx="134">
                  <c:v>40963</c:v>
                </c:pt>
                <c:pt idx="135">
                  <c:v>40966</c:v>
                </c:pt>
                <c:pt idx="136">
                  <c:v>40967</c:v>
                </c:pt>
                <c:pt idx="137">
                  <c:v>40968</c:v>
                </c:pt>
                <c:pt idx="138">
                  <c:v>40969</c:v>
                </c:pt>
                <c:pt idx="139">
                  <c:v>40970</c:v>
                </c:pt>
                <c:pt idx="140">
                  <c:v>40973</c:v>
                </c:pt>
                <c:pt idx="141">
                  <c:v>40974</c:v>
                </c:pt>
                <c:pt idx="142">
                  <c:v>40975</c:v>
                </c:pt>
                <c:pt idx="143">
                  <c:v>40976</c:v>
                </c:pt>
                <c:pt idx="144">
                  <c:v>40977</c:v>
                </c:pt>
                <c:pt idx="145">
                  <c:v>40980</c:v>
                </c:pt>
                <c:pt idx="146">
                  <c:v>40981</c:v>
                </c:pt>
                <c:pt idx="147">
                  <c:v>40982</c:v>
                </c:pt>
                <c:pt idx="148">
                  <c:v>40983</c:v>
                </c:pt>
                <c:pt idx="149">
                  <c:v>40984</c:v>
                </c:pt>
                <c:pt idx="150">
                  <c:v>40987</c:v>
                </c:pt>
                <c:pt idx="151">
                  <c:v>40988</c:v>
                </c:pt>
                <c:pt idx="152">
                  <c:v>40989</c:v>
                </c:pt>
                <c:pt idx="153">
                  <c:v>40990</c:v>
                </c:pt>
                <c:pt idx="154">
                  <c:v>40991</c:v>
                </c:pt>
                <c:pt idx="155">
                  <c:v>40994</c:v>
                </c:pt>
                <c:pt idx="156">
                  <c:v>40995</c:v>
                </c:pt>
                <c:pt idx="157">
                  <c:v>40996</c:v>
                </c:pt>
                <c:pt idx="158">
                  <c:v>40997</c:v>
                </c:pt>
                <c:pt idx="159">
                  <c:v>40998</c:v>
                </c:pt>
                <c:pt idx="160">
                  <c:v>41001</c:v>
                </c:pt>
                <c:pt idx="161">
                  <c:v>41002</c:v>
                </c:pt>
                <c:pt idx="162">
                  <c:v>41003</c:v>
                </c:pt>
                <c:pt idx="163">
                  <c:v>41004</c:v>
                </c:pt>
                <c:pt idx="164">
                  <c:v>41008</c:v>
                </c:pt>
                <c:pt idx="165">
                  <c:v>41009</c:v>
                </c:pt>
                <c:pt idx="166">
                  <c:v>41010</c:v>
                </c:pt>
                <c:pt idx="167">
                  <c:v>41011</c:v>
                </c:pt>
                <c:pt idx="168">
                  <c:v>41012</c:v>
                </c:pt>
                <c:pt idx="169">
                  <c:v>41015</c:v>
                </c:pt>
                <c:pt idx="170">
                  <c:v>41016</c:v>
                </c:pt>
                <c:pt idx="171">
                  <c:v>41017</c:v>
                </c:pt>
                <c:pt idx="172">
                  <c:v>41018</c:v>
                </c:pt>
                <c:pt idx="173">
                  <c:v>41019</c:v>
                </c:pt>
                <c:pt idx="174">
                  <c:v>41022</c:v>
                </c:pt>
                <c:pt idx="175">
                  <c:v>41023</c:v>
                </c:pt>
                <c:pt idx="176">
                  <c:v>41024</c:v>
                </c:pt>
                <c:pt idx="177">
                  <c:v>41025</c:v>
                </c:pt>
                <c:pt idx="178">
                  <c:v>41026</c:v>
                </c:pt>
                <c:pt idx="179">
                  <c:v>41029</c:v>
                </c:pt>
                <c:pt idx="180">
                  <c:v>41030</c:v>
                </c:pt>
                <c:pt idx="181">
                  <c:v>41031</c:v>
                </c:pt>
                <c:pt idx="182">
                  <c:v>41032</c:v>
                </c:pt>
                <c:pt idx="183">
                  <c:v>41033</c:v>
                </c:pt>
                <c:pt idx="184">
                  <c:v>41036</c:v>
                </c:pt>
                <c:pt idx="185">
                  <c:v>41037</c:v>
                </c:pt>
                <c:pt idx="186">
                  <c:v>41038</c:v>
                </c:pt>
                <c:pt idx="187">
                  <c:v>41039</c:v>
                </c:pt>
                <c:pt idx="188">
                  <c:v>41040</c:v>
                </c:pt>
                <c:pt idx="189">
                  <c:v>41043</c:v>
                </c:pt>
                <c:pt idx="190">
                  <c:v>41044</c:v>
                </c:pt>
                <c:pt idx="191">
                  <c:v>41045</c:v>
                </c:pt>
                <c:pt idx="192">
                  <c:v>41046</c:v>
                </c:pt>
                <c:pt idx="193">
                  <c:v>41047</c:v>
                </c:pt>
                <c:pt idx="194">
                  <c:v>41050</c:v>
                </c:pt>
                <c:pt idx="195">
                  <c:v>41051</c:v>
                </c:pt>
                <c:pt idx="196">
                  <c:v>41052</c:v>
                </c:pt>
                <c:pt idx="197">
                  <c:v>41053</c:v>
                </c:pt>
                <c:pt idx="198">
                  <c:v>41054</c:v>
                </c:pt>
                <c:pt idx="199">
                  <c:v>41058</c:v>
                </c:pt>
                <c:pt idx="200">
                  <c:v>41059</c:v>
                </c:pt>
                <c:pt idx="201">
                  <c:v>41060</c:v>
                </c:pt>
                <c:pt idx="202">
                  <c:v>41061</c:v>
                </c:pt>
                <c:pt idx="203">
                  <c:v>41064</c:v>
                </c:pt>
                <c:pt idx="204">
                  <c:v>41065</c:v>
                </c:pt>
                <c:pt idx="205">
                  <c:v>41066</c:v>
                </c:pt>
                <c:pt idx="206">
                  <c:v>41067</c:v>
                </c:pt>
                <c:pt idx="207">
                  <c:v>41068</c:v>
                </c:pt>
                <c:pt idx="208">
                  <c:v>41071</c:v>
                </c:pt>
                <c:pt idx="209">
                  <c:v>41072</c:v>
                </c:pt>
                <c:pt idx="210">
                  <c:v>41073</c:v>
                </c:pt>
                <c:pt idx="211">
                  <c:v>41074</c:v>
                </c:pt>
                <c:pt idx="212">
                  <c:v>41075</c:v>
                </c:pt>
                <c:pt idx="213">
                  <c:v>41078</c:v>
                </c:pt>
                <c:pt idx="214">
                  <c:v>41079</c:v>
                </c:pt>
                <c:pt idx="215">
                  <c:v>41080</c:v>
                </c:pt>
                <c:pt idx="216">
                  <c:v>41081</c:v>
                </c:pt>
                <c:pt idx="217">
                  <c:v>41082</c:v>
                </c:pt>
                <c:pt idx="218">
                  <c:v>41085</c:v>
                </c:pt>
                <c:pt idx="219">
                  <c:v>41086</c:v>
                </c:pt>
                <c:pt idx="220">
                  <c:v>41087</c:v>
                </c:pt>
                <c:pt idx="221">
                  <c:v>41088</c:v>
                </c:pt>
                <c:pt idx="222">
                  <c:v>41089</c:v>
                </c:pt>
                <c:pt idx="223">
                  <c:v>41092</c:v>
                </c:pt>
                <c:pt idx="224">
                  <c:v>41093</c:v>
                </c:pt>
                <c:pt idx="225">
                  <c:v>41095</c:v>
                </c:pt>
                <c:pt idx="226">
                  <c:v>41096</c:v>
                </c:pt>
                <c:pt idx="227">
                  <c:v>41099</c:v>
                </c:pt>
                <c:pt idx="228">
                  <c:v>41100</c:v>
                </c:pt>
                <c:pt idx="229">
                  <c:v>41101</c:v>
                </c:pt>
                <c:pt idx="230">
                  <c:v>41102</c:v>
                </c:pt>
                <c:pt idx="231">
                  <c:v>41103</c:v>
                </c:pt>
                <c:pt idx="232">
                  <c:v>41106</c:v>
                </c:pt>
                <c:pt idx="233">
                  <c:v>41107</c:v>
                </c:pt>
                <c:pt idx="234">
                  <c:v>41108</c:v>
                </c:pt>
                <c:pt idx="235">
                  <c:v>41109</c:v>
                </c:pt>
                <c:pt idx="236">
                  <c:v>41110</c:v>
                </c:pt>
                <c:pt idx="237">
                  <c:v>41113</c:v>
                </c:pt>
                <c:pt idx="238">
                  <c:v>41114</c:v>
                </c:pt>
                <c:pt idx="239">
                  <c:v>41115</c:v>
                </c:pt>
                <c:pt idx="240">
                  <c:v>41116</c:v>
                </c:pt>
                <c:pt idx="241">
                  <c:v>41117</c:v>
                </c:pt>
                <c:pt idx="242">
                  <c:v>41120</c:v>
                </c:pt>
                <c:pt idx="243">
                  <c:v>41121</c:v>
                </c:pt>
                <c:pt idx="244">
                  <c:v>41122</c:v>
                </c:pt>
                <c:pt idx="245">
                  <c:v>41123</c:v>
                </c:pt>
                <c:pt idx="246">
                  <c:v>41124</c:v>
                </c:pt>
                <c:pt idx="247">
                  <c:v>41127</c:v>
                </c:pt>
                <c:pt idx="248">
                  <c:v>41128</c:v>
                </c:pt>
                <c:pt idx="249">
                  <c:v>41129</c:v>
                </c:pt>
                <c:pt idx="250">
                  <c:v>41130</c:v>
                </c:pt>
                <c:pt idx="251">
                  <c:v>41131</c:v>
                </c:pt>
                <c:pt idx="252">
                  <c:v>41134</c:v>
                </c:pt>
                <c:pt idx="253">
                  <c:v>41135</c:v>
                </c:pt>
                <c:pt idx="254">
                  <c:v>41136</c:v>
                </c:pt>
                <c:pt idx="255">
                  <c:v>41137</c:v>
                </c:pt>
                <c:pt idx="256">
                  <c:v>41138</c:v>
                </c:pt>
                <c:pt idx="257">
                  <c:v>41141</c:v>
                </c:pt>
                <c:pt idx="258">
                  <c:v>41142</c:v>
                </c:pt>
                <c:pt idx="259">
                  <c:v>41143</c:v>
                </c:pt>
                <c:pt idx="260">
                  <c:v>41144</c:v>
                </c:pt>
                <c:pt idx="261">
                  <c:v>41145</c:v>
                </c:pt>
                <c:pt idx="262">
                  <c:v>41148</c:v>
                </c:pt>
                <c:pt idx="263">
                  <c:v>41149</c:v>
                </c:pt>
                <c:pt idx="264">
                  <c:v>41150</c:v>
                </c:pt>
                <c:pt idx="265">
                  <c:v>41151</c:v>
                </c:pt>
                <c:pt idx="266">
                  <c:v>41152</c:v>
                </c:pt>
                <c:pt idx="267">
                  <c:v>41156</c:v>
                </c:pt>
                <c:pt idx="268">
                  <c:v>41157</c:v>
                </c:pt>
                <c:pt idx="269">
                  <c:v>41158</c:v>
                </c:pt>
                <c:pt idx="270">
                  <c:v>41159</c:v>
                </c:pt>
                <c:pt idx="271">
                  <c:v>41162</c:v>
                </c:pt>
                <c:pt idx="272">
                  <c:v>41163</c:v>
                </c:pt>
                <c:pt idx="273">
                  <c:v>41164</c:v>
                </c:pt>
                <c:pt idx="274">
                  <c:v>41165</c:v>
                </c:pt>
                <c:pt idx="275">
                  <c:v>41166</c:v>
                </c:pt>
                <c:pt idx="276">
                  <c:v>41169</c:v>
                </c:pt>
                <c:pt idx="277">
                  <c:v>41170</c:v>
                </c:pt>
                <c:pt idx="278">
                  <c:v>41171</c:v>
                </c:pt>
                <c:pt idx="279">
                  <c:v>41172</c:v>
                </c:pt>
                <c:pt idx="280">
                  <c:v>41173</c:v>
                </c:pt>
                <c:pt idx="281">
                  <c:v>41176</c:v>
                </c:pt>
                <c:pt idx="282">
                  <c:v>41177</c:v>
                </c:pt>
                <c:pt idx="283">
                  <c:v>41178</c:v>
                </c:pt>
                <c:pt idx="284">
                  <c:v>41179</c:v>
                </c:pt>
                <c:pt idx="285">
                  <c:v>41180</c:v>
                </c:pt>
                <c:pt idx="286">
                  <c:v>41183</c:v>
                </c:pt>
                <c:pt idx="287">
                  <c:v>41184</c:v>
                </c:pt>
                <c:pt idx="288">
                  <c:v>41185</c:v>
                </c:pt>
                <c:pt idx="289">
                  <c:v>41186</c:v>
                </c:pt>
                <c:pt idx="290">
                  <c:v>41187</c:v>
                </c:pt>
                <c:pt idx="291">
                  <c:v>41190</c:v>
                </c:pt>
                <c:pt idx="292">
                  <c:v>41191</c:v>
                </c:pt>
                <c:pt idx="293">
                  <c:v>41192</c:v>
                </c:pt>
                <c:pt idx="294">
                  <c:v>41193</c:v>
                </c:pt>
                <c:pt idx="295">
                  <c:v>41194</c:v>
                </c:pt>
                <c:pt idx="296">
                  <c:v>41197</c:v>
                </c:pt>
                <c:pt idx="297">
                  <c:v>41198</c:v>
                </c:pt>
                <c:pt idx="298">
                  <c:v>41199</c:v>
                </c:pt>
                <c:pt idx="299">
                  <c:v>41200</c:v>
                </c:pt>
                <c:pt idx="300">
                  <c:v>41201</c:v>
                </c:pt>
                <c:pt idx="301">
                  <c:v>41204</c:v>
                </c:pt>
                <c:pt idx="302">
                  <c:v>41205</c:v>
                </c:pt>
                <c:pt idx="303">
                  <c:v>41206</c:v>
                </c:pt>
                <c:pt idx="304">
                  <c:v>41207</c:v>
                </c:pt>
                <c:pt idx="305">
                  <c:v>41208</c:v>
                </c:pt>
                <c:pt idx="306">
                  <c:v>41213</c:v>
                </c:pt>
                <c:pt idx="307">
                  <c:v>41214</c:v>
                </c:pt>
                <c:pt idx="308">
                  <c:v>41215</c:v>
                </c:pt>
                <c:pt idx="309">
                  <c:v>41218</c:v>
                </c:pt>
                <c:pt idx="310">
                  <c:v>41219</c:v>
                </c:pt>
                <c:pt idx="311">
                  <c:v>41220</c:v>
                </c:pt>
                <c:pt idx="312">
                  <c:v>41221</c:v>
                </c:pt>
                <c:pt idx="313">
                  <c:v>41222</c:v>
                </c:pt>
                <c:pt idx="314">
                  <c:v>41225</c:v>
                </c:pt>
                <c:pt idx="315">
                  <c:v>41226</c:v>
                </c:pt>
                <c:pt idx="316">
                  <c:v>41227</c:v>
                </c:pt>
                <c:pt idx="317">
                  <c:v>41228</c:v>
                </c:pt>
                <c:pt idx="318">
                  <c:v>41229</c:v>
                </c:pt>
                <c:pt idx="319">
                  <c:v>41232</c:v>
                </c:pt>
                <c:pt idx="320">
                  <c:v>41233</c:v>
                </c:pt>
                <c:pt idx="321">
                  <c:v>41234</c:v>
                </c:pt>
                <c:pt idx="322">
                  <c:v>41236</c:v>
                </c:pt>
                <c:pt idx="323">
                  <c:v>41239</c:v>
                </c:pt>
                <c:pt idx="324">
                  <c:v>41240</c:v>
                </c:pt>
                <c:pt idx="325">
                  <c:v>41241</c:v>
                </c:pt>
                <c:pt idx="326">
                  <c:v>41242</c:v>
                </c:pt>
                <c:pt idx="327">
                  <c:v>41243</c:v>
                </c:pt>
                <c:pt idx="328">
                  <c:v>41246</c:v>
                </c:pt>
                <c:pt idx="329">
                  <c:v>41247</c:v>
                </c:pt>
                <c:pt idx="330">
                  <c:v>41248</c:v>
                </c:pt>
                <c:pt idx="331">
                  <c:v>41249</c:v>
                </c:pt>
                <c:pt idx="332">
                  <c:v>41250</c:v>
                </c:pt>
                <c:pt idx="333">
                  <c:v>41253</c:v>
                </c:pt>
                <c:pt idx="334">
                  <c:v>41254</c:v>
                </c:pt>
                <c:pt idx="335">
                  <c:v>41255</c:v>
                </c:pt>
                <c:pt idx="336">
                  <c:v>41256</c:v>
                </c:pt>
                <c:pt idx="337">
                  <c:v>41257</c:v>
                </c:pt>
                <c:pt idx="338">
                  <c:v>41260</c:v>
                </c:pt>
                <c:pt idx="339">
                  <c:v>41261</c:v>
                </c:pt>
                <c:pt idx="340">
                  <c:v>41262</c:v>
                </c:pt>
                <c:pt idx="341">
                  <c:v>41263</c:v>
                </c:pt>
                <c:pt idx="342">
                  <c:v>41264</c:v>
                </c:pt>
                <c:pt idx="343">
                  <c:v>41267</c:v>
                </c:pt>
                <c:pt idx="344">
                  <c:v>41269</c:v>
                </c:pt>
                <c:pt idx="345">
                  <c:v>41270</c:v>
                </c:pt>
                <c:pt idx="346">
                  <c:v>41271</c:v>
                </c:pt>
                <c:pt idx="347">
                  <c:v>41274</c:v>
                </c:pt>
                <c:pt idx="348">
                  <c:v>41276</c:v>
                </c:pt>
                <c:pt idx="349">
                  <c:v>41277</c:v>
                </c:pt>
                <c:pt idx="350">
                  <c:v>41278</c:v>
                </c:pt>
                <c:pt idx="351">
                  <c:v>41281</c:v>
                </c:pt>
                <c:pt idx="352">
                  <c:v>41282</c:v>
                </c:pt>
                <c:pt idx="353">
                  <c:v>41283</c:v>
                </c:pt>
                <c:pt idx="354">
                  <c:v>41284</c:v>
                </c:pt>
                <c:pt idx="355">
                  <c:v>41285</c:v>
                </c:pt>
                <c:pt idx="356">
                  <c:v>41288</c:v>
                </c:pt>
                <c:pt idx="357">
                  <c:v>41289</c:v>
                </c:pt>
                <c:pt idx="358">
                  <c:v>41290</c:v>
                </c:pt>
                <c:pt idx="359">
                  <c:v>41291</c:v>
                </c:pt>
                <c:pt idx="360">
                  <c:v>41292</c:v>
                </c:pt>
                <c:pt idx="361">
                  <c:v>41296</c:v>
                </c:pt>
                <c:pt idx="362">
                  <c:v>41297</c:v>
                </c:pt>
                <c:pt idx="363">
                  <c:v>41298</c:v>
                </c:pt>
                <c:pt idx="364">
                  <c:v>41299</c:v>
                </c:pt>
                <c:pt idx="365">
                  <c:v>41302</c:v>
                </c:pt>
                <c:pt idx="366">
                  <c:v>41303</c:v>
                </c:pt>
                <c:pt idx="367">
                  <c:v>41304</c:v>
                </c:pt>
                <c:pt idx="368">
                  <c:v>41305</c:v>
                </c:pt>
                <c:pt idx="369">
                  <c:v>41306</c:v>
                </c:pt>
                <c:pt idx="370">
                  <c:v>41309</c:v>
                </c:pt>
                <c:pt idx="371">
                  <c:v>41310</c:v>
                </c:pt>
                <c:pt idx="372">
                  <c:v>41311</c:v>
                </c:pt>
                <c:pt idx="373">
                  <c:v>41312</c:v>
                </c:pt>
                <c:pt idx="374">
                  <c:v>41313</c:v>
                </c:pt>
                <c:pt idx="375">
                  <c:v>41316</c:v>
                </c:pt>
                <c:pt idx="376">
                  <c:v>41317</c:v>
                </c:pt>
                <c:pt idx="377">
                  <c:v>41318</c:v>
                </c:pt>
                <c:pt idx="378">
                  <c:v>41319</c:v>
                </c:pt>
                <c:pt idx="379">
                  <c:v>41320</c:v>
                </c:pt>
                <c:pt idx="380">
                  <c:v>41324</c:v>
                </c:pt>
                <c:pt idx="381">
                  <c:v>41325</c:v>
                </c:pt>
                <c:pt idx="382">
                  <c:v>41326</c:v>
                </c:pt>
                <c:pt idx="383">
                  <c:v>41327</c:v>
                </c:pt>
                <c:pt idx="384">
                  <c:v>41330</c:v>
                </c:pt>
                <c:pt idx="385">
                  <c:v>41331</c:v>
                </c:pt>
                <c:pt idx="386">
                  <c:v>41332</c:v>
                </c:pt>
                <c:pt idx="387">
                  <c:v>41333</c:v>
                </c:pt>
                <c:pt idx="388">
                  <c:v>41334</c:v>
                </c:pt>
                <c:pt idx="389">
                  <c:v>41337</c:v>
                </c:pt>
                <c:pt idx="390">
                  <c:v>41338</c:v>
                </c:pt>
                <c:pt idx="391">
                  <c:v>41339</c:v>
                </c:pt>
                <c:pt idx="392">
                  <c:v>41340</c:v>
                </c:pt>
                <c:pt idx="393">
                  <c:v>41341</c:v>
                </c:pt>
                <c:pt idx="394">
                  <c:v>41344</c:v>
                </c:pt>
                <c:pt idx="395">
                  <c:v>41345</c:v>
                </c:pt>
                <c:pt idx="396">
                  <c:v>41346</c:v>
                </c:pt>
                <c:pt idx="397">
                  <c:v>41347</c:v>
                </c:pt>
                <c:pt idx="398">
                  <c:v>41348</c:v>
                </c:pt>
                <c:pt idx="399">
                  <c:v>41351</c:v>
                </c:pt>
                <c:pt idx="400">
                  <c:v>41352</c:v>
                </c:pt>
                <c:pt idx="401">
                  <c:v>41353</c:v>
                </c:pt>
                <c:pt idx="402">
                  <c:v>41354</c:v>
                </c:pt>
                <c:pt idx="403">
                  <c:v>41355</c:v>
                </c:pt>
                <c:pt idx="404">
                  <c:v>41358</c:v>
                </c:pt>
                <c:pt idx="405">
                  <c:v>41359</c:v>
                </c:pt>
                <c:pt idx="406">
                  <c:v>41360</c:v>
                </c:pt>
                <c:pt idx="407">
                  <c:v>41361</c:v>
                </c:pt>
                <c:pt idx="408">
                  <c:v>41365</c:v>
                </c:pt>
                <c:pt idx="409">
                  <c:v>41366</c:v>
                </c:pt>
                <c:pt idx="410">
                  <c:v>41367</c:v>
                </c:pt>
                <c:pt idx="411">
                  <c:v>41368</c:v>
                </c:pt>
                <c:pt idx="412">
                  <c:v>41369</c:v>
                </c:pt>
                <c:pt idx="413">
                  <c:v>41372</c:v>
                </c:pt>
                <c:pt idx="414">
                  <c:v>41373</c:v>
                </c:pt>
                <c:pt idx="415">
                  <c:v>41374</c:v>
                </c:pt>
                <c:pt idx="416">
                  <c:v>41375</c:v>
                </c:pt>
                <c:pt idx="417">
                  <c:v>41376</c:v>
                </c:pt>
                <c:pt idx="418">
                  <c:v>41379</c:v>
                </c:pt>
                <c:pt idx="419">
                  <c:v>41380</c:v>
                </c:pt>
                <c:pt idx="420">
                  <c:v>41381</c:v>
                </c:pt>
                <c:pt idx="421">
                  <c:v>41382</c:v>
                </c:pt>
                <c:pt idx="422">
                  <c:v>41383</c:v>
                </c:pt>
                <c:pt idx="423">
                  <c:v>41386</c:v>
                </c:pt>
                <c:pt idx="424">
                  <c:v>41387</c:v>
                </c:pt>
                <c:pt idx="425">
                  <c:v>41388</c:v>
                </c:pt>
                <c:pt idx="426">
                  <c:v>41389</c:v>
                </c:pt>
                <c:pt idx="427">
                  <c:v>41390</c:v>
                </c:pt>
                <c:pt idx="428">
                  <c:v>41393</c:v>
                </c:pt>
                <c:pt idx="429">
                  <c:v>41394</c:v>
                </c:pt>
                <c:pt idx="430">
                  <c:v>41395</c:v>
                </c:pt>
                <c:pt idx="431">
                  <c:v>41396</c:v>
                </c:pt>
                <c:pt idx="432">
                  <c:v>41397</c:v>
                </c:pt>
                <c:pt idx="433">
                  <c:v>41400</c:v>
                </c:pt>
                <c:pt idx="434">
                  <c:v>41401</c:v>
                </c:pt>
                <c:pt idx="435">
                  <c:v>41402</c:v>
                </c:pt>
                <c:pt idx="436">
                  <c:v>41403</c:v>
                </c:pt>
                <c:pt idx="437">
                  <c:v>41404</c:v>
                </c:pt>
                <c:pt idx="438">
                  <c:v>41407</c:v>
                </c:pt>
                <c:pt idx="439">
                  <c:v>41408</c:v>
                </c:pt>
                <c:pt idx="440">
                  <c:v>41409</c:v>
                </c:pt>
                <c:pt idx="441">
                  <c:v>41410</c:v>
                </c:pt>
                <c:pt idx="442">
                  <c:v>41411</c:v>
                </c:pt>
                <c:pt idx="443">
                  <c:v>41414</c:v>
                </c:pt>
                <c:pt idx="444">
                  <c:v>41415</c:v>
                </c:pt>
                <c:pt idx="445">
                  <c:v>41416</c:v>
                </c:pt>
                <c:pt idx="446">
                  <c:v>41417</c:v>
                </c:pt>
                <c:pt idx="447">
                  <c:v>41418</c:v>
                </c:pt>
                <c:pt idx="448">
                  <c:v>41422</c:v>
                </c:pt>
                <c:pt idx="449">
                  <c:v>41423</c:v>
                </c:pt>
                <c:pt idx="450">
                  <c:v>41424</c:v>
                </c:pt>
                <c:pt idx="451">
                  <c:v>41425</c:v>
                </c:pt>
                <c:pt idx="452">
                  <c:v>41428</c:v>
                </c:pt>
                <c:pt idx="453">
                  <c:v>41429</c:v>
                </c:pt>
                <c:pt idx="454">
                  <c:v>41430</c:v>
                </c:pt>
                <c:pt idx="455">
                  <c:v>41431</c:v>
                </c:pt>
                <c:pt idx="456">
                  <c:v>41432</c:v>
                </c:pt>
                <c:pt idx="457">
                  <c:v>41435</c:v>
                </c:pt>
                <c:pt idx="458">
                  <c:v>41436</c:v>
                </c:pt>
                <c:pt idx="459">
                  <c:v>41437</c:v>
                </c:pt>
                <c:pt idx="460">
                  <c:v>41438</c:v>
                </c:pt>
                <c:pt idx="461">
                  <c:v>41439</c:v>
                </c:pt>
                <c:pt idx="462">
                  <c:v>41442</c:v>
                </c:pt>
                <c:pt idx="463">
                  <c:v>41443</c:v>
                </c:pt>
                <c:pt idx="464">
                  <c:v>41444</c:v>
                </c:pt>
                <c:pt idx="465">
                  <c:v>41445</c:v>
                </c:pt>
                <c:pt idx="466">
                  <c:v>41446</c:v>
                </c:pt>
                <c:pt idx="467">
                  <c:v>41449</c:v>
                </c:pt>
                <c:pt idx="468">
                  <c:v>41450</c:v>
                </c:pt>
                <c:pt idx="469">
                  <c:v>41451</c:v>
                </c:pt>
                <c:pt idx="470">
                  <c:v>41452</c:v>
                </c:pt>
                <c:pt idx="471">
                  <c:v>41453</c:v>
                </c:pt>
                <c:pt idx="472">
                  <c:v>41456</c:v>
                </c:pt>
                <c:pt idx="473">
                  <c:v>41457</c:v>
                </c:pt>
                <c:pt idx="474">
                  <c:v>41458</c:v>
                </c:pt>
                <c:pt idx="475">
                  <c:v>41460</c:v>
                </c:pt>
                <c:pt idx="476">
                  <c:v>41463</c:v>
                </c:pt>
                <c:pt idx="477">
                  <c:v>41464</c:v>
                </c:pt>
                <c:pt idx="478">
                  <c:v>41465</c:v>
                </c:pt>
                <c:pt idx="479">
                  <c:v>41466</c:v>
                </c:pt>
                <c:pt idx="480">
                  <c:v>41467</c:v>
                </c:pt>
                <c:pt idx="481">
                  <c:v>41470</c:v>
                </c:pt>
                <c:pt idx="482">
                  <c:v>41471</c:v>
                </c:pt>
                <c:pt idx="483">
                  <c:v>41472</c:v>
                </c:pt>
                <c:pt idx="484">
                  <c:v>41473</c:v>
                </c:pt>
                <c:pt idx="485">
                  <c:v>41474</c:v>
                </c:pt>
                <c:pt idx="486">
                  <c:v>41477</c:v>
                </c:pt>
                <c:pt idx="487">
                  <c:v>41478</c:v>
                </c:pt>
                <c:pt idx="488">
                  <c:v>41479</c:v>
                </c:pt>
                <c:pt idx="489">
                  <c:v>41480</c:v>
                </c:pt>
                <c:pt idx="490">
                  <c:v>41481</c:v>
                </c:pt>
                <c:pt idx="491">
                  <c:v>41484</c:v>
                </c:pt>
                <c:pt idx="492">
                  <c:v>41485</c:v>
                </c:pt>
                <c:pt idx="493">
                  <c:v>41486</c:v>
                </c:pt>
                <c:pt idx="494">
                  <c:v>41487</c:v>
                </c:pt>
                <c:pt idx="495">
                  <c:v>41488</c:v>
                </c:pt>
                <c:pt idx="496">
                  <c:v>41491</c:v>
                </c:pt>
                <c:pt idx="497">
                  <c:v>41492</c:v>
                </c:pt>
                <c:pt idx="498">
                  <c:v>41493</c:v>
                </c:pt>
                <c:pt idx="499">
                  <c:v>41494</c:v>
                </c:pt>
                <c:pt idx="500">
                  <c:v>41495</c:v>
                </c:pt>
                <c:pt idx="501">
                  <c:v>41498</c:v>
                </c:pt>
                <c:pt idx="502">
                  <c:v>41499</c:v>
                </c:pt>
                <c:pt idx="503">
                  <c:v>41500</c:v>
                </c:pt>
                <c:pt idx="504">
                  <c:v>41501</c:v>
                </c:pt>
                <c:pt idx="505">
                  <c:v>41502</c:v>
                </c:pt>
                <c:pt idx="506">
                  <c:v>41505</c:v>
                </c:pt>
                <c:pt idx="507">
                  <c:v>41506</c:v>
                </c:pt>
                <c:pt idx="508">
                  <c:v>41507</c:v>
                </c:pt>
                <c:pt idx="509">
                  <c:v>41508</c:v>
                </c:pt>
                <c:pt idx="510">
                  <c:v>41509</c:v>
                </c:pt>
                <c:pt idx="511">
                  <c:v>41512</c:v>
                </c:pt>
                <c:pt idx="512">
                  <c:v>41513</c:v>
                </c:pt>
                <c:pt idx="513">
                  <c:v>41514</c:v>
                </c:pt>
                <c:pt idx="514">
                  <c:v>41515</c:v>
                </c:pt>
                <c:pt idx="515">
                  <c:v>41516</c:v>
                </c:pt>
                <c:pt idx="516">
                  <c:v>41520</c:v>
                </c:pt>
                <c:pt idx="517">
                  <c:v>41521</c:v>
                </c:pt>
                <c:pt idx="518">
                  <c:v>41522</c:v>
                </c:pt>
                <c:pt idx="519">
                  <c:v>41523</c:v>
                </c:pt>
                <c:pt idx="520">
                  <c:v>41526</c:v>
                </c:pt>
                <c:pt idx="521">
                  <c:v>41527</c:v>
                </c:pt>
                <c:pt idx="522">
                  <c:v>41528</c:v>
                </c:pt>
                <c:pt idx="523">
                  <c:v>41529</c:v>
                </c:pt>
                <c:pt idx="524">
                  <c:v>41530</c:v>
                </c:pt>
                <c:pt idx="525">
                  <c:v>41533</c:v>
                </c:pt>
                <c:pt idx="526">
                  <c:v>41534</c:v>
                </c:pt>
                <c:pt idx="527">
                  <c:v>41535</c:v>
                </c:pt>
                <c:pt idx="528">
                  <c:v>41536</c:v>
                </c:pt>
                <c:pt idx="529">
                  <c:v>41537</c:v>
                </c:pt>
                <c:pt idx="530">
                  <c:v>41540</c:v>
                </c:pt>
                <c:pt idx="531">
                  <c:v>41541</c:v>
                </c:pt>
                <c:pt idx="532">
                  <c:v>41542</c:v>
                </c:pt>
                <c:pt idx="533">
                  <c:v>41543</c:v>
                </c:pt>
                <c:pt idx="534">
                  <c:v>41544</c:v>
                </c:pt>
                <c:pt idx="535">
                  <c:v>41547</c:v>
                </c:pt>
                <c:pt idx="536">
                  <c:v>41548</c:v>
                </c:pt>
                <c:pt idx="537">
                  <c:v>41549</c:v>
                </c:pt>
                <c:pt idx="538">
                  <c:v>41550</c:v>
                </c:pt>
                <c:pt idx="539">
                  <c:v>41551</c:v>
                </c:pt>
                <c:pt idx="540">
                  <c:v>41554</c:v>
                </c:pt>
                <c:pt idx="541">
                  <c:v>41555</c:v>
                </c:pt>
                <c:pt idx="542">
                  <c:v>41556</c:v>
                </c:pt>
                <c:pt idx="543">
                  <c:v>41557</c:v>
                </c:pt>
                <c:pt idx="544">
                  <c:v>41558</c:v>
                </c:pt>
                <c:pt idx="545">
                  <c:v>41561</c:v>
                </c:pt>
                <c:pt idx="546">
                  <c:v>41562</c:v>
                </c:pt>
                <c:pt idx="547">
                  <c:v>41563</c:v>
                </c:pt>
                <c:pt idx="548">
                  <c:v>41564</c:v>
                </c:pt>
                <c:pt idx="549">
                  <c:v>41565</c:v>
                </c:pt>
                <c:pt idx="550">
                  <c:v>41568</c:v>
                </c:pt>
                <c:pt idx="551">
                  <c:v>41569</c:v>
                </c:pt>
                <c:pt idx="552">
                  <c:v>41570</c:v>
                </c:pt>
                <c:pt idx="553">
                  <c:v>41571</c:v>
                </c:pt>
                <c:pt idx="554">
                  <c:v>41572</c:v>
                </c:pt>
                <c:pt idx="555">
                  <c:v>41575</c:v>
                </c:pt>
                <c:pt idx="556">
                  <c:v>41576</c:v>
                </c:pt>
                <c:pt idx="557">
                  <c:v>41577</c:v>
                </c:pt>
                <c:pt idx="558">
                  <c:v>41578</c:v>
                </c:pt>
                <c:pt idx="559">
                  <c:v>41579</c:v>
                </c:pt>
                <c:pt idx="560">
                  <c:v>41582</c:v>
                </c:pt>
                <c:pt idx="561">
                  <c:v>41583</c:v>
                </c:pt>
                <c:pt idx="562">
                  <c:v>41584</c:v>
                </c:pt>
                <c:pt idx="563">
                  <c:v>41585</c:v>
                </c:pt>
                <c:pt idx="564">
                  <c:v>41586</c:v>
                </c:pt>
                <c:pt idx="565">
                  <c:v>41589</c:v>
                </c:pt>
                <c:pt idx="566">
                  <c:v>41590</c:v>
                </c:pt>
                <c:pt idx="567">
                  <c:v>41591</c:v>
                </c:pt>
                <c:pt idx="568">
                  <c:v>41592</c:v>
                </c:pt>
                <c:pt idx="569">
                  <c:v>41593</c:v>
                </c:pt>
                <c:pt idx="570">
                  <c:v>41596</c:v>
                </c:pt>
                <c:pt idx="571">
                  <c:v>41597</c:v>
                </c:pt>
                <c:pt idx="572">
                  <c:v>41598</c:v>
                </c:pt>
                <c:pt idx="573">
                  <c:v>41599</c:v>
                </c:pt>
                <c:pt idx="574">
                  <c:v>41600</c:v>
                </c:pt>
                <c:pt idx="575">
                  <c:v>41603</c:v>
                </c:pt>
                <c:pt idx="576">
                  <c:v>41604</c:v>
                </c:pt>
                <c:pt idx="577">
                  <c:v>41605</c:v>
                </c:pt>
                <c:pt idx="578">
                  <c:v>41607</c:v>
                </c:pt>
                <c:pt idx="579">
                  <c:v>41610</c:v>
                </c:pt>
                <c:pt idx="580">
                  <c:v>41611</c:v>
                </c:pt>
                <c:pt idx="581">
                  <c:v>41612</c:v>
                </c:pt>
                <c:pt idx="582">
                  <c:v>41613</c:v>
                </c:pt>
                <c:pt idx="583">
                  <c:v>41614</c:v>
                </c:pt>
                <c:pt idx="584">
                  <c:v>41617</c:v>
                </c:pt>
                <c:pt idx="585">
                  <c:v>41618</c:v>
                </c:pt>
                <c:pt idx="586">
                  <c:v>41619</c:v>
                </c:pt>
                <c:pt idx="587">
                  <c:v>41620</c:v>
                </c:pt>
                <c:pt idx="588">
                  <c:v>41621</c:v>
                </c:pt>
                <c:pt idx="589">
                  <c:v>41624</c:v>
                </c:pt>
                <c:pt idx="590">
                  <c:v>41625</c:v>
                </c:pt>
                <c:pt idx="591">
                  <c:v>41626</c:v>
                </c:pt>
                <c:pt idx="592">
                  <c:v>41627</c:v>
                </c:pt>
                <c:pt idx="593">
                  <c:v>41628</c:v>
                </c:pt>
                <c:pt idx="594">
                  <c:v>41631</c:v>
                </c:pt>
                <c:pt idx="595">
                  <c:v>41632</c:v>
                </c:pt>
                <c:pt idx="596">
                  <c:v>41634</c:v>
                </c:pt>
                <c:pt idx="597">
                  <c:v>41635</c:v>
                </c:pt>
                <c:pt idx="598">
                  <c:v>41638</c:v>
                </c:pt>
                <c:pt idx="599">
                  <c:v>41639</c:v>
                </c:pt>
                <c:pt idx="600">
                  <c:v>41641</c:v>
                </c:pt>
                <c:pt idx="601">
                  <c:v>41642</c:v>
                </c:pt>
                <c:pt idx="602">
                  <c:v>41645</c:v>
                </c:pt>
                <c:pt idx="603">
                  <c:v>41646</c:v>
                </c:pt>
                <c:pt idx="604">
                  <c:v>41647</c:v>
                </c:pt>
                <c:pt idx="605">
                  <c:v>41648</c:v>
                </c:pt>
                <c:pt idx="606">
                  <c:v>41649</c:v>
                </c:pt>
                <c:pt idx="607">
                  <c:v>41652</c:v>
                </c:pt>
                <c:pt idx="608">
                  <c:v>41653</c:v>
                </c:pt>
                <c:pt idx="609">
                  <c:v>41654</c:v>
                </c:pt>
                <c:pt idx="610">
                  <c:v>41655</c:v>
                </c:pt>
                <c:pt idx="611">
                  <c:v>41656</c:v>
                </c:pt>
                <c:pt idx="612">
                  <c:v>41660</c:v>
                </c:pt>
                <c:pt idx="613">
                  <c:v>41661</c:v>
                </c:pt>
                <c:pt idx="614">
                  <c:v>41662</c:v>
                </c:pt>
                <c:pt idx="615">
                  <c:v>41663</c:v>
                </c:pt>
                <c:pt idx="616">
                  <c:v>41666</c:v>
                </c:pt>
                <c:pt idx="617">
                  <c:v>41667</c:v>
                </c:pt>
                <c:pt idx="618">
                  <c:v>41668</c:v>
                </c:pt>
                <c:pt idx="619">
                  <c:v>41669</c:v>
                </c:pt>
                <c:pt idx="620">
                  <c:v>41670</c:v>
                </c:pt>
                <c:pt idx="621">
                  <c:v>41673</c:v>
                </c:pt>
                <c:pt idx="622">
                  <c:v>41674</c:v>
                </c:pt>
                <c:pt idx="623">
                  <c:v>41675</c:v>
                </c:pt>
                <c:pt idx="624">
                  <c:v>41676</c:v>
                </c:pt>
                <c:pt idx="625">
                  <c:v>41677</c:v>
                </c:pt>
                <c:pt idx="626">
                  <c:v>41680</c:v>
                </c:pt>
                <c:pt idx="627">
                  <c:v>41681</c:v>
                </c:pt>
                <c:pt idx="628">
                  <c:v>41682</c:v>
                </c:pt>
                <c:pt idx="629">
                  <c:v>41683</c:v>
                </c:pt>
                <c:pt idx="630">
                  <c:v>41684</c:v>
                </c:pt>
                <c:pt idx="631">
                  <c:v>41688</c:v>
                </c:pt>
                <c:pt idx="632">
                  <c:v>41689</c:v>
                </c:pt>
                <c:pt idx="633">
                  <c:v>41690</c:v>
                </c:pt>
                <c:pt idx="634">
                  <c:v>41691</c:v>
                </c:pt>
                <c:pt idx="635">
                  <c:v>41694</c:v>
                </c:pt>
                <c:pt idx="636">
                  <c:v>41695</c:v>
                </c:pt>
                <c:pt idx="637">
                  <c:v>41696</c:v>
                </c:pt>
                <c:pt idx="638">
                  <c:v>41697</c:v>
                </c:pt>
                <c:pt idx="639">
                  <c:v>41698</c:v>
                </c:pt>
                <c:pt idx="640">
                  <c:v>41701</c:v>
                </c:pt>
                <c:pt idx="641">
                  <c:v>41702</c:v>
                </c:pt>
                <c:pt idx="642">
                  <c:v>41703</c:v>
                </c:pt>
                <c:pt idx="643">
                  <c:v>41704</c:v>
                </c:pt>
                <c:pt idx="644">
                  <c:v>41705</c:v>
                </c:pt>
                <c:pt idx="645">
                  <c:v>41708</c:v>
                </c:pt>
                <c:pt idx="646">
                  <c:v>41709</c:v>
                </c:pt>
                <c:pt idx="647">
                  <c:v>41710</c:v>
                </c:pt>
                <c:pt idx="648">
                  <c:v>41711</c:v>
                </c:pt>
                <c:pt idx="649">
                  <c:v>41712</c:v>
                </c:pt>
                <c:pt idx="650">
                  <c:v>41715</c:v>
                </c:pt>
                <c:pt idx="651">
                  <c:v>41716</c:v>
                </c:pt>
                <c:pt idx="652">
                  <c:v>41717</c:v>
                </c:pt>
                <c:pt idx="653">
                  <c:v>41718</c:v>
                </c:pt>
                <c:pt idx="654">
                  <c:v>41719</c:v>
                </c:pt>
                <c:pt idx="655">
                  <c:v>41722</c:v>
                </c:pt>
                <c:pt idx="656">
                  <c:v>41723</c:v>
                </c:pt>
                <c:pt idx="657">
                  <c:v>41724</c:v>
                </c:pt>
                <c:pt idx="658">
                  <c:v>41725</c:v>
                </c:pt>
                <c:pt idx="659">
                  <c:v>41726</c:v>
                </c:pt>
                <c:pt idx="660">
                  <c:v>41729</c:v>
                </c:pt>
                <c:pt idx="661">
                  <c:v>41730</c:v>
                </c:pt>
                <c:pt idx="662">
                  <c:v>41731</c:v>
                </c:pt>
                <c:pt idx="663">
                  <c:v>41732</c:v>
                </c:pt>
                <c:pt idx="664">
                  <c:v>41733</c:v>
                </c:pt>
                <c:pt idx="665">
                  <c:v>41736</c:v>
                </c:pt>
                <c:pt idx="666">
                  <c:v>41737</c:v>
                </c:pt>
                <c:pt idx="667">
                  <c:v>41738</c:v>
                </c:pt>
                <c:pt idx="668">
                  <c:v>41739</c:v>
                </c:pt>
                <c:pt idx="669">
                  <c:v>41740</c:v>
                </c:pt>
                <c:pt idx="670">
                  <c:v>41743</c:v>
                </c:pt>
                <c:pt idx="671">
                  <c:v>41744</c:v>
                </c:pt>
                <c:pt idx="672">
                  <c:v>41745</c:v>
                </c:pt>
                <c:pt idx="673">
                  <c:v>41746</c:v>
                </c:pt>
                <c:pt idx="674">
                  <c:v>41750</c:v>
                </c:pt>
                <c:pt idx="675">
                  <c:v>41751</c:v>
                </c:pt>
                <c:pt idx="676">
                  <c:v>41752</c:v>
                </c:pt>
                <c:pt idx="677">
                  <c:v>41753</c:v>
                </c:pt>
                <c:pt idx="678">
                  <c:v>41754</c:v>
                </c:pt>
                <c:pt idx="679">
                  <c:v>41757</c:v>
                </c:pt>
                <c:pt idx="680">
                  <c:v>41758</c:v>
                </c:pt>
                <c:pt idx="681">
                  <c:v>41759</c:v>
                </c:pt>
                <c:pt idx="682">
                  <c:v>41760</c:v>
                </c:pt>
                <c:pt idx="683">
                  <c:v>41761</c:v>
                </c:pt>
                <c:pt idx="684">
                  <c:v>41764</c:v>
                </c:pt>
                <c:pt idx="685">
                  <c:v>41765</c:v>
                </c:pt>
                <c:pt idx="686">
                  <c:v>41766</c:v>
                </c:pt>
                <c:pt idx="687">
                  <c:v>41767</c:v>
                </c:pt>
                <c:pt idx="688">
                  <c:v>41768</c:v>
                </c:pt>
                <c:pt idx="689">
                  <c:v>41771</c:v>
                </c:pt>
                <c:pt idx="690">
                  <c:v>41772</c:v>
                </c:pt>
                <c:pt idx="691">
                  <c:v>41773</c:v>
                </c:pt>
                <c:pt idx="692">
                  <c:v>41774</c:v>
                </c:pt>
                <c:pt idx="693">
                  <c:v>41775</c:v>
                </c:pt>
                <c:pt idx="694">
                  <c:v>41778</c:v>
                </c:pt>
                <c:pt idx="695">
                  <c:v>41779</c:v>
                </c:pt>
                <c:pt idx="696">
                  <c:v>41780</c:v>
                </c:pt>
                <c:pt idx="697">
                  <c:v>41781</c:v>
                </c:pt>
                <c:pt idx="698">
                  <c:v>41782</c:v>
                </c:pt>
                <c:pt idx="699">
                  <c:v>41786</c:v>
                </c:pt>
                <c:pt idx="700">
                  <c:v>41787</c:v>
                </c:pt>
                <c:pt idx="701">
                  <c:v>41788</c:v>
                </c:pt>
                <c:pt idx="702">
                  <c:v>41789</c:v>
                </c:pt>
                <c:pt idx="703">
                  <c:v>41792</c:v>
                </c:pt>
                <c:pt idx="704">
                  <c:v>41793</c:v>
                </c:pt>
                <c:pt idx="705">
                  <c:v>41794</c:v>
                </c:pt>
                <c:pt idx="706">
                  <c:v>41795</c:v>
                </c:pt>
                <c:pt idx="707">
                  <c:v>41796</c:v>
                </c:pt>
                <c:pt idx="708">
                  <c:v>41799</c:v>
                </c:pt>
                <c:pt idx="709">
                  <c:v>41800</c:v>
                </c:pt>
                <c:pt idx="710">
                  <c:v>41801</c:v>
                </c:pt>
                <c:pt idx="711">
                  <c:v>41802</c:v>
                </c:pt>
                <c:pt idx="712">
                  <c:v>41803</c:v>
                </c:pt>
                <c:pt idx="713">
                  <c:v>41806</c:v>
                </c:pt>
                <c:pt idx="714">
                  <c:v>41807</c:v>
                </c:pt>
                <c:pt idx="715">
                  <c:v>41808</c:v>
                </c:pt>
                <c:pt idx="716">
                  <c:v>41809</c:v>
                </c:pt>
                <c:pt idx="717">
                  <c:v>41810</c:v>
                </c:pt>
                <c:pt idx="718">
                  <c:v>41813</c:v>
                </c:pt>
                <c:pt idx="719">
                  <c:v>41814</c:v>
                </c:pt>
                <c:pt idx="720">
                  <c:v>41815</c:v>
                </c:pt>
                <c:pt idx="721">
                  <c:v>41816</c:v>
                </c:pt>
                <c:pt idx="722">
                  <c:v>41817</c:v>
                </c:pt>
                <c:pt idx="723">
                  <c:v>41820</c:v>
                </c:pt>
                <c:pt idx="724">
                  <c:v>41821</c:v>
                </c:pt>
                <c:pt idx="725">
                  <c:v>41822</c:v>
                </c:pt>
                <c:pt idx="726">
                  <c:v>41823</c:v>
                </c:pt>
                <c:pt idx="727">
                  <c:v>41827</c:v>
                </c:pt>
                <c:pt idx="728">
                  <c:v>41828</c:v>
                </c:pt>
                <c:pt idx="729">
                  <c:v>41829</c:v>
                </c:pt>
                <c:pt idx="730">
                  <c:v>41830</c:v>
                </c:pt>
                <c:pt idx="731">
                  <c:v>41831</c:v>
                </c:pt>
                <c:pt idx="732">
                  <c:v>41834</c:v>
                </c:pt>
                <c:pt idx="733">
                  <c:v>41835</c:v>
                </c:pt>
                <c:pt idx="734">
                  <c:v>41836</c:v>
                </c:pt>
                <c:pt idx="735">
                  <c:v>41837</c:v>
                </c:pt>
                <c:pt idx="736">
                  <c:v>41838</c:v>
                </c:pt>
                <c:pt idx="737">
                  <c:v>41841</c:v>
                </c:pt>
                <c:pt idx="738">
                  <c:v>41842</c:v>
                </c:pt>
                <c:pt idx="739">
                  <c:v>41843</c:v>
                </c:pt>
                <c:pt idx="740">
                  <c:v>41844</c:v>
                </c:pt>
                <c:pt idx="741">
                  <c:v>41845</c:v>
                </c:pt>
                <c:pt idx="742">
                  <c:v>41848</c:v>
                </c:pt>
                <c:pt idx="743">
                  <c:v>41849</c:v>
                </c:pt>
                <c:pt idx="744">
                  <c:v>41850</c:v>
                </c:pt>
                <c:pt idx="745">
                  <c:v>41851</c:v>
                </c:pt>
                <c:pt idx="746">
                  <c:v>41852</c:v>
                </c:pt>
                <c:pt idx="747">
                  <c:v>41855</c:v>
                </c:pt>
                <c:pt idx="748">
                  <c:v>41856</c:v>
                </c:pt>
                <c:pt idx="749">
                  <c:v>41857</c:v>
                </c:pt>
                <c:pt idx="750">
                  <c:v>41858</c:v>
                </c:pt>
                <c:pt idx="751">
                  <c:v>41859</c:v>
                </c:pt>
                <c:pt idx="752">
                  <c:v>41862</c:v>
                </c:pt>
                <c:pt idx="753">
                  <c:v>41863</c:v>
                </c:pt>
                <c:pt idx="754">
                  <c:v>41864</c:v>
                </c:pt>
                <c:pt idx="755">
                  <c:v>41865</c:v>
                </c:pt>
                <c:pt idx="756">
                  <c:v>41866</c:v>
                </c:pt>
                <c:pt idx="757">
                  <c:v>41869</c:v>
                </c:pt>
                <c:pt idx="758">
                  <c:v>41870</c:v>
                </c:pt>
                <c:pt idx="759">
                  <c:v>41871</c:v>
                </c:pt>
                <c:pt idx="760">
                  <c:v>41872</c:v>
                </c:pt>
                <c:pt idx="761">
                  <c:v>41873</c:v>
                </c:pt>
                <c:pt idx="762">
                  <c:v>41876</c:v>
                </c:pt>
                <c:pt idx="763">
                  <c:v>41877</c:v>
                </c:pt>
                <c:pt idx="764">
                  <c:v>41878</c:v>
                </c:pt>
                <c:pt idx="765">
                  <c:v>41879</c:v>
                </c:pt>
                <c:pt idx="766">
                  <c:v>41880</c:v>
                </c:pt>
                <c:pt idx="767">
                  <c:v>41884</c:v>
                </c:pt>
                <c:pt idx="768">
                  <c:v>41885</c:v>
                </c:pt>
                <c:pt idx="769">
                  <c:v>41886</c:v>
                </c:pt>
                <c:pt idx="770">
                  <c:v>41887</c:v>
                </c:pt>
                <c:pt idx="771">
                  <c:v>41890</c:v>
                </c:pt>
                <c:pt idx="772">
                  <c:v>41891</c:v>
                </c:pt>
                <c:pt idx="773">
                  <c:v>41892</c:v>
                </c:pt>
                <c:pt idx="774">
                  <c:v>41893</c:v>
                </c:pt>
                <c:pt idx="775">
                  <c:v>41894</c:v>
                </c:pt>
                <c:pt idx="776">
                  <c:v>41897</c:v>
                </c:pt>
                <c:pt idx="777">
                  <c:v>41898</c:v>
                </c:pt>
                <c:pt idx="778">
                  <c:v>41899</c:v>
                </c:pt>
                <c:pt idx="779">
                  <c:v>41900</c:v>
                </c:pt>
                <c:pt idx="780">
                  <c:v>41901</c:v>
                </c:pt>
                <c:pt idx="781">
                  <c:v>41904</c:v>
                </c:pt>
                <c:pt idx="782">
                  <c:v>41905</c:v>
                </c:pt>
                <c:pt idx="783">
                  <c:v>41906</c:v>
                </c:pt>
                <c:pt idx="784">
                  <c:v>41907</c:v>
                </c:pt>
                <c:pt idx="785">
                  <c:v>41908</c:v>
                </c:pt>
                <c:pt idx="786">
                  <c:v>41911</c:v>
                </c:pt>
                <c:pt idx="787">
                  <c:v>41912</c:v>
                </c:pt>
                <c:pt idx="788">
                  <c:v>41913</c:v>
                </c:pt>
                <c:pt idx="789">
                  <c:v>41914</c:v>
                </c:pt>
                <c:pt idx="790">
                  <c:v>41915</c:v>
                </c:pt>
                <c:pt idx="791">
                  <c:v>41918</c:v>
                </c:pt>
                <c:pt idx="792">
                  <c:v>41919</c:v>
                </c:pt>
                <c:pt idx="793">
                  <c:v>41920</c:v>
                </c:pt>
                <c:pt idx="794">
                  <c:v>41921</c:v>
                </c:pt>
                <c:pt idx="795">
                  <c:v>41922</c:v>
                </c:pt>
                <c:pt idx="796">
                  <c:v>41925</c:v>
                </c:pt>
                <c:pt idx="797">
                  <c:v>41926</c:v>
                </c:pt>
                <c:pt idx="798">
                  <c:v>41927</c:v>
                </c:pt>
                <c:pt idx="799">
                  <c:v>41928</c:v>
                </c:pt>
                <c:pt idx="800">
                  <c:v>41929</c:v>
                </c:pt>
                <c:pt idx="801">
                  <c:v>41932</c:v>
                </c:pt>
                <c:pt idx="802">
                  <c:v>41933</c:v>
                </c:pt>
                <c:pt idx="803">
                  <c:v>41934</c:v>
                </c:pt>
                <c:pt idx="804">
                  <c:v>41935</c:v>
                </c:pt>
                <c:pt idx="805">
                  <c:v>41936</c:v>
                </c:pt>
                <c:pt idx="806">
                  <c:v>41939</c:v>
                </c:pt>
                <c:pt idx="807">
                  <c:v>41940</c:v>
                </c:pt>
                <c:pt idx="808">
                  <c:v>41941</c:v>
                </c:pt>
                <c:pt idx="809">
                  <c:v>41942</c:v>
                </c:pt>
                <c:pt idx="810">
                  <c:v>41943</c:v>
                </c:pt>
                <c:pt idx="811">
                  <c:v>41946</c:v>
                </c:pt>
                <c:pt idx="812">
                  <c:v>41947</c:v>
                </c:pt>
                <c:pt idx="813">
                  <c:v>41948</c:v>
                </c:pt>
                <c:pt idx="814">
                  <c:v>41949</c:v>
                </c:pt>
                <c:pt idx="815">
                  <c:v>41950</c:v>
                </c:pt>
                <c:pt idx="816">
                  <c:v>41953</c:v>
                </c:pt>
                <c:pt idx="817">
                  <c:v>41954</c:v>
                </c:pt>
                <c:pt idx="818">
                  <c:v>41955</c:v>
                </c:pt>
                <c:pt idx="819">
                  <c:v>41956</c:v>
                </c:pt>
                <c:pt idx="820">
                  <c:v>41957</c:v>
                </c:pt>
                <c:pt idx="821">
                  <c:v>41960</c:v>
                </c:pt>
                <c:pt idx="822">
                  <c:v>41961</c:v>
                </c:pt>
                <c:pt idx="823">
                  <c:v>41962</c:v>
                </c:pt>
                <c:pt idx="824">
                  <c:v>41963</c:v>
                </c:pt>
                <c:pt idx="825">
                  <c:v>41964</c:v>
                </c:pt>
                <c:pt idx="826">
                  <c:v>41967</c:v>
                </c:pt>
                <c:pt idx="827">
                  <c:v>41968</c:v>
                </c:pt>
                <c:pt idx="828">
                  <c:v>41969</c:v>
                </c:pt>
                <c:pt idx="829">
                  <c:v>41971</c:v>
                </c:pt>
                <c:pt idx="830">
                  <c:v>41974</c:v>
                </c:pt>
                <c:pt idx="831">
                  <c:v>41975</c:v>
                </c:pt>
                <c:pt idx="832">
                  <c:v>41976</c:v>
                </c:pt>
                <c:pt idx="833">
                  <c:v>41977</c:v>
                </c:pt>
                <c:pt idx="834">
                  <c:v>41978</c:v>
                </c:pt>
                <c:pt idx="835">
                  <c:v>41981</c:v>
                </c:pt>
                <c:pt idx="836">
                  <c:v>41982</c:v>
                </c:pt>
                <c:pt idx="837">
                  <c:v>41983</c:v>
                </c:pt>
                <c:pt idx="838">
                  <c:v>41984</c:v>
                </c:pt>
                <c:pt idx="839">
                  <c:v>41985</c:v>
                </c:pt>
                <c:pt idx="840">
                  <c:v>41988</c:v>
                </c:pt>
                <c:pt idx="841">
                  <c:v>41989</c:v>
                </c:pt>
                <c:pt idx="842">
                  <c:v>41990</c:v>
                </c:pt>
                <c:pt idx="843">
                  <c:v>41991</c:v>
                </c:pt>
                <c:pt idx="844">
                  <c:v>41992</c:v>
                </c:pt>
                <c:pt idx="845">
                  <c:v>41995</c:v>
                </c:pt>
                <c:pt idx="846">
                  <c:v>41996</c:v>
                </c:pt>
                <c:pt idx="847">
                  <c:v>41997</c:v>
                </c:pt>
                <c:pt idx="848">
                  <c:v>41999</c:v>
                </c:pt>
                <c:pt idx="849">
                  <c:v>42002</c:v>
                </c:pt>
                <c:pt idx="850">
                  <c:v>42003</c:v>
                </c:pt>
                <c:pt idx="851">
                  <c:v>42004</c:v>
                </c:pt>
                <c:pt idx="852">
                  <c:v>42006</c:v>
                </c:pt>
                <c:pt idx="853">
                  <c:v>42009</c:v>
                </c:pt>
                <c:pt idx="854">
                  <c:v>42010</c:v>
                </c:pt>
                <c:pt idx="855">
                  <c:v>42011</c:v>
                </c:pt>
                <c:pt idx="856">
                  <c:v>42012</c:v>
                </c:pt>
                <c:pt idx="857">
                  <c:v>42013</c:v>
                </c:pt>
                <c:pt idx="858">
                  <c:v>42016</c:v>
                </c:pt>
                <c:pt idx="859">
                  <c:v>42017</c:v>
                </c:pt>
                <c:pt idx="860">
                  <c:v>42018</c:v>
                </c:pt>
                <c:pt idx="861">
                  <c:v>42019</c:v>
                </c:pt>
                <c:pt idx="862">
                  <c:v>42020</c:v>
                </c:pt>
                <c:pt idx="863">
                  <c:v>42024</c:v>
                </c:pt>
                <c:pt idx="864">
                  <c:v>42025</c:v>
                </c:pt>
                <c:pt idx="865">
                  <c:v>42026</c:v>
                </c:pt>
                <c:pt idx="866">
                  <c:v>42027</c:v>
                </c:pt>
                <c:pt idx="867">
                  <c:v>42030</c:v>
                </c:pt>
                <c:pt idx="868">
                  <c:v>42031</c:v>
                </c:pt>
                <c:pt idx="869">
                  <c:v>42032</c:v>
                </c:pt>
                <c:pt idx="870">
                  <c:v>42033</c:v>
                </c:pt>
                <c:pt idx="871">
                  <c:v>42034</c:v>
                </c:pt>
                <c:pt idx="872">
                  <c:v>42037</c:v>
                </c:pt>
                <c:pt idx="873">
                  <c:v>42038</c:v>
                </c:pt>
                <c:pt idx="874">
                  <c:v>42039</c:v>
                </c:pt>
                <c:pt idx="875">
                  <c:v>42040</c:v>
                </c:pt>
                <c:pt idx="876">
                  <c:v>42041</c:v>
                </c:pt>
                <c:pt idx="877">
                  <c:v>42044</c:v>
                </c:pt>
                <c:pt idx="878">
                  <c:v>42045</c:v>
                </c:pt>
                <c:pt idx="879">
                  <c:v>42046</c:v>
                </c:pt>
                <c:pt idx="880">
                  <c:v>42047</c:v>
                </c:pt>
                <c:pt idx="881">
                  <c:v>42048</c:v>
                </c:pt>
                <c:pt idx="882">
                  <c:v>42052</c:v>
                </c:pt>
                <c:pt idx="883">
                  <c:v>42053</c:v>
                </c:pt>
                <c:pt idx="884">
                  <c:v>42054</c:v>
                </c:pt>
                <c:pt idx="885">
                  <c:v>42055</c:v>
                </c:pt>
                <c:pt idx="886">
                  <c:v>42058</c:v>
                </c:pt>
                <c:pt idx="887">
                  <c:v>42059</c:v>
                </c:pt>
                <c:pt idx="888">
                  <c:v>42060</c:v>
                </c:pt>
                <c:pt idx="889">
                  <c:v>42061</c:v>
                </c:pt>
                <c:pt idx="890">
                  <c:v>42062</c:v>
                </c:pt>
                <c:pt idx="891">
                  <c:v>42065</c:v>
                </c:pt>
                <c:pt idx="892">
                  <c:v>42066</c:v>
                </c:pt>
                <c:pt idx="893">
                  <c:v>42067</c:v>
                </c:pt>
                <c:pt idx="894">
                  <c:v>42068</c:v>
                </c:pt>
                <c:pt idx="895">
                  <c:v>42069</c:v>
                </c:pt>
                <c:pt idx="896">
                  <c:v>42072</c:v>
                </c:pt>
                <c:pt idx="897">
                  <c:v>42073</c:v>
                </c:pt>
                <c:pt idx="898">
                  <c:v>42074</c:v>
                </c:pt>
                <c:pt idx="899">
                  <c:v>42075</c:v>
                </c:pt>
                <c:pt idx="900">
                  <c:v>42076</c:v>
                </c:pt>
                <c:pt idx="901">
                  <c:v>42079</c:v>
                </c:pt>
                <c:pt idx="902">
                  <c:v>42080</c:v>
                </c:pt>
                <c:pt idx="903">
                  <c:v>42081</c:v>
                </c:pt>
                <c:pt idx="904">
                  <c:v>42082</c:v>
                </c:pt>
                <c:pt idx="905">
                  <c:v>42083</c:v>
                </c:pt>
                <c:pt idx="906">
                  <c:v>42086</c:v>
                </c:pt>
                <c:pt idx="907">
                  <c:v>42087</c:v>
                </c:pt>
                <c:pt idx="908">
                  <c:v>42088</c:v>
                </c:pt>
                <c:pt idx="909">
                  <c:v>42089</c:v>
                </c:pt>
                <c:pt idx="910">
                  <c:v>42090</c:v>
                </c:pt>
                <c:pt idx="911">
                  <c:v>42093</c:v>
                </c:pt>
                <c:pt idx="912">
                  <c:v>42094</c:v>
                </c:pt>
                <c:pt idx="913">
                  <c:v>42095</c:v>
                </c:pt>
                <c:pt idx="914">
                  <c:v>42096</c:v>
                </c:pt>
                <c:pt idx="915">
                  <c:v>42100</c:v>
                </c:pt>
                <c:pt idx="916">
                  <c:v>42101</c:v>
                </c:pt>
                <c:pt idx="917">
                  <c:v>42102</c:v>
                </c:pt>
                <c:pt idx="918">
                  <c:v>42103</c:v>
                </c:pt>
                <c:pt idx="919">
                  <c:v>42104</c:v>
                </c:pt>
                <c:pt idx="920">
                  <c:v>42107</c:v>
                </c:pt>
                <c:pt idx="921">
                  <c:v>42108</c:v>
                </c:pt>
                <c:pt idx="922">
                  <c:v>42109</c:v>
                </c:pt>
                <c:pt idx="923">
                  <c:v>42110</c:v>
                </c:pt>
                <c:pt idx="924">
                  <c:v>42111</c:v>
                </c:pt>
                <c:pt idx="925">
                  <c:v>42114</c:v>
                </c:pt>
                <c:pt idx="926">
                  <c:v>42115</c:v>
                </c:pt>
                <c:pt idx="927">
                  <c:v>42116</c:v>
                </c:pt>
                <c:pt idx="928">
                  <c:v>42117</c:v>
                </c:pt>
                <c:pt idx="929">
                  <c:v>42118</c:v>
                </c:pt>
                <c:pt idx="930">
                  <c:v>42121</c:v>
                </c:pt>
                <c:pt idx="931">
                  <c:v>42122</c:v>
                </c:pt>
                <c:pt idx="932">
                  <c:v>42123</c:v>
                </c:pt>
                <c:pt idx="933">
                  <c:v>42124</c:v>
                </c:pt>
                <c:pt idx="934">
                  <c:v>42125</c:v>
                </c:pt>
                <c:pt idx="935">
                  <c:v>42128</c:v>
                </c:pt>
                <c:pt idx="936">
                  <c:v>42129</c:v>
                </c:pt>
                <c:pt idx="937">
                  <c:v>42130</c:v>
                </c:pt>
                <c:pt idx="938">
                  <c:v>42131</c:v>
                </c:pt>
                <c:pt idx="939">
                  <c:v>42132</c:v>
                </c:pt>
                <c:pt idx="940">
                  <c:v>42135</c:v>
                </c:pt>
                <c:pt idx="941">
                  <c:v>42136</c:v>
                </c:pt>
                <c:pt idx="942">
                  <c:v>42137</c:v>
                </c:pt>
                <c:pt idx="943">
                  <c:v>42138</c:v>
                </c:pt>
                <c:pt idx="944">
                  <c:v>42139</c:v>
                </c:pt>
                <c:pt idx="945">
                  <c:v>42142</c:v>
                </c:pt>
                <c:pt idx="946">
                  <c:v>42143</c:v>
                </c:pt>
                <c:pt idx="947">
                  <c:v>42144</c:v>
                </c:pt>
                <c:pt idx="948">
                  <c:v>42145</c:v>
                </c:pt>
                <c:pt idx="949">
                  <c:v>42146</c:v>
                </c:pt>
                <c:pt idx="950">
                  <c:v>42150</c:v>
                </c:pt>
                <c:pt idx="951">
                  <c:v>42151</c:v>
                </c:pt>
                <c:pt idx="952">
                  <c:v>42152</c:v>
                </c:pt>
                <c:pt idx="953">
                  <c:v>42153</c:v>
                </c:pt>
                <c:pt idx="954">
                  <c:v>42156</c:v>
                </c:pt>
                <c:pt idx="955">
                  <c:v>42157</c:v>
                </c:pt>
                <c:pt idx="956">
                  <c:v>42158</c:v>
                </c:pt>
                <c:pt idx="957">
                  <c:v>42159</c:v>
                </c:pt>
                <c:pt idx="958">
                  <c:v>42160</c:v>
                </c:pt>
                <c:pt idx="959">
                  <c:v>42163</c:v>
                </c:pt>
                <c:pt idx="960">
                  <c:v>42164</c:v>
                </c:pt>
                <c:pt idx="961">
                  <c:v>42165</c:v>
                </c:pt>
                <c:pt idx="962">
                  <c:v>42166</c:v>
                </c:pt>
                <c:pt idx="963">
                  <c:v>42167</c:v>
                </c:pt>
                <c:pt idx="964">
                  <c:v>42170</c:v>
                </c:pt>
                <c:pt idx="965">
                  <c:v>42171</c:v>
                </c:pt>
                <c:pt idx="966">
                  <c:v>42172</c:v>
                </c:pt>
                <c:pt idx="967">
                  <c:v>42173</c:v>
                </c:pt>
                <c:pt idx="968">
                  <c:v>42174</c:v>
                </c:pt>
                <c:pt idx="969">
                  <c:v>42177</c:v>
                </c:pt>
                <c:pt idx="970">
                  <c:v>42178</c:v>
                </c:pt>
                <c:pt idx="971">
                  <c:v>42179</c:v>
                </c:pt>
                <c:pt idx="972">
                  <c:v>42180</c:v>
                </c:pt>
                <c:pt idx="973">
                  <c:v>42181</c:v>
                </c:pt>
                <c:pt idx="974">
                  <c:v>42184</c:v>
                </c:pt>
                <c:pt idx="975">
                  <c:v>42185</c:v>
                </c:pt>
                <c:pt idx="976">
                  <c:v>42186</c:v>
                </c:pt>
                <c:pt idx="977">
                  <c:v>42187</c:v>
                </c:pt>
                <c:pt idx="978">
                  <c:v>42191</c:v>
                </c:pt>
                <c:pt idx="979">
                  <c:v>42192</c:v>
                </c:pt>
                <c:pt idx="980">
                  <c:v>42193</c:v>
                </c:pt>
                <c:pt idx="981">
                  <c:v>42194</c:v>
                </c:pt>
                <c:pt idx="982">
                  <c:v>42195</c:v>
                </c:pt>
                <c:pt idx="983">
                  <c:v>42198</c:v>
                </c:pt>
                <c:pt idx="984">
                  <c:v>42199</c:v>
                </c:pt>
                <c:pt idx="985">
                  <c:v>42200</c:v>
                </c:pt>
                <c:pt idx="986">
                  <c:v>42201</c:v>
                </c:pt>
                <c:pt idx="987">
                  <c:v>42202</c:v>
                </c:pt>
                <c:pt idx="988">
                  <c:v>42205</c:v>
                </c:pt>
                <c:pt idx="989">
                  <c:v>42206</c:v>
                </c:pt>
                <c:pt idx="990">
                  <c:v>42207</c:v>
                </c:pt>
                <c:pt idx="991">
                  <c:v>42208</c:v>
                </c:pt>
                <c:pt idx="992">
                  <c:v>42209</c:v>
                </c:pt>
                <c:pt idx="993">
                  <c:v>42212</c:v>
                </c:pt>
                <c:pt idx="994">
                  <c:v>42213</c:v>
                </c:pt>
                <c:pt idx="995">
                  <c:v>42214</c:v>
                </c:pt>
                <c:pt idx="996">
                  <c:v>42215</c:v>
                </c:pt>
                <c:pt idx="997">
                  <c:v>42216</c:v>
                </c:pt>
                <c:pt idx="998">
                  <c:v>42219</c:v>
                </c:pt>
                <c:pt idx="999">
                  <c:v>42220</c:v>
                </c:pt>
                <c:pt idx="1000">
                  <c:v>42221</c:v>
                </c:pt>
                <c:pt idx="1001">
                  <c:v>42222</c:v>
                </c:pt>
                <c:pt idx="1002">
                  <c:v>42223</c:v>
                </c:pt>
                <c:pt idx="1003">
                  <c:v>42226</c:v>
                </c:pt>
                <c:pt idx="1004">
                  <c:v>42227</c:v>
                </c:pt>
                <c:pt idx="1005">
                  <c:v>42228</c:v>
                </c:pt>
                <c:pt idx="1006">
                  <c:v>42229</c:v>
                </c:pt>
                <c:pt idx="1007">
                  <c:v>42230</c:v>
                </c:pt>
                <c:pt idx="1008">
                  <c:v>42233</c:v>
                </c:pt>
                <c:pt idx="1009">
                  <c:v>42234</c:v>
                </c:pt>
                <c:pt idx="1010">
                  <c:v>42235</c:v>
                </c:pt>
                <c:pt idx="1011">
                  <c:v>42236</c:v>
                </c:pt>
                <c:pt idx="1012">
                  <c:v>42237</c:v>
                </c:pt>
                <c:pt idx="1013">
                  <c:v>42240</c:v>
                </c:pt>
                <c:pt idx="1014">
                  <c:v>42241</c:v>
                </c:pt>
                <c:pt idx="1015">
                  <c:v>42242</c:v>
                </c:pt>
                <c:pt idx="1016">
                  <c:v>42243</c:v>
                </c:pt>
                <c:pt idx="1017">
                  <c:v>42244</c:v>
                </c:pt>
                <c:pt idx="1018">
                  <c:v>42247</c:v>
                </c:pt>
                <c:pt idx="1019">
                  <c:v>42248</c:v>
                </c:pt>
                <c:pt idx="1020">
                  <c:v>42249</c:v>
                </c:pt>
                <c:pt idx="1021">
                  <c:v>42250</c:v>
                </c:pt>
                <c:pt idx="1022">
                  <c:v>42251</c:v>
                </c:pt>
                <c:pt idx="1023">
                  <c:v>42255</c:v>
                </c:pt>
                <c:pt idx="1024">
                  <c:v>42256</c:v>
                </c:pt>
                <c:pt idx="1025">
                  <c:v>42257</c:v>
                </c:pt>
                <c:pt idx="1026">
                  <c:v>42258</c:v>
                </c:pt>
                <c:pt idx="1027">
                  <c:v>42261</c:v>
                </c:pt>
                <c:pt idx="1028">
                  <c:v>42262</c:v>
                </c:pt>
                <c:pt idx="1029">
                  <c:v>42263</c:v>
                </c:pt>
                <c:pt idx="1030">
                  <c:v>42264</c:v>
                </c:pt>
                <c:pt idx="1031">
                  <c:v>42265</c:v>
                </c:pt>
                <c:pt idx="1032">
                  <c:v>42268</c:v>
                </c:pt>
                <c:pt idx="1033">
                  <c:v>42269</c:v>
                </c:pt>
                <c:pt idx="1034">
                  <c:v>42270</c:v>
                </c:pt>
                <c:pt idx="1035">
                  <c:v>42271</c:v>
                </c:pt>
                <c:pt idx="1036">
                  <c:v>42272</c:v>
                </c:pt>
                <c:pt idx="1037">
                  <c:v>42275</c:v>
                </c:pt>
                <c:pt idx="1038">
                  <c:v>42276</c:v>
                </c:pt>
                <c:pt idx="1039">
                  <c:v>42277</c:v>
                </c:pt>
                <c:pt idx="1040">
                  <c:v>42278</c:v>
                </c:pt>
                <c:pt idx="1041">
                  <c:v>42279</c:v>
                </c:pt>
                <c:pt idx="1042">
                  <c:v>42282</c:v>
                </c:pt>
                <c:pt idx="1043">
                  <c:v>42283</c:v>
                </c:pt>
                <c:pt idx="1044">
                  <c:v>42284</c:v>
                </c:pt>
                <c:pt idx="1045">
                  <c:v>42285</c:v>
                </c:pt>
                <c:pt idx="1046">
                  <c:v>42286</c:v>
                </c:pt>
                <c:pt idx="1047">
                  <c:v>42289</c:v>
                </c:pt>
                <c:pt idx="1048">
                  <c:v>42290</c:v>
                </c:pt>
                <c:pt idx="1049">
                  <c:v>42291</c:v>
                </c:pt>
                <c:pt idx="1050">
                  <c:v>42292</c:v>
                </c:pt>
                <c:pt idx="1051">
                  <c:v>42293</c:v>
                </c:pt>
                <c:pt idx="1052">
                  <c:v>42296</c:v>
                </c:pt>
                <c:pt idx="1053">
                  <c:v>42297</c:v>
                </c:pt>
                <c:pt idx="1054">
                  <c:v>42298</c:v>
                </c:pt>
                <c:pt idx="1055">
                  <c:v>42299</c:v>
                </c:pt>
                <c:pt idx="1056">
                  <c:v>42300</c:v>
                </c:pt>
                <c:pt idx="1057">
                  <c:v>42303</c:v>
                </c:pt>
                <c:pt idx="1058">
                  <c:v>42304</c:v>
                </c:pt>
                <c:pt idx="1059">
                  <c:v>42305</c:v>
                </c:pt>
                <c:pt idx="1060">
                  <c:v>42306</c:v>
                </c:pt>
                <c:pt idx="1061">
                  <c:v>42307</c:v>
                </c:pt>
                <c:pt idx="1062">
                  <c:v>42310</c:v>
                </c:pt>
                <c:pt idx="1063">
                  <c:v>42311</c:v>
                </c:pt>
                <c:pt idx="1064">
                  <c:v>42312</c:v>
                </c:pt>
                <c:pt idx="1065">
                  <c:v>42313</c:v>
                </c:pt>
                <c:pt idx="1066">
                  <c:v>42314</c:v>
                </c:pt>
                <c:pt idx="1067">
                  <c:v>42317</c:v>
                </c:pt>
                <c:pt idx="1068">
                  <c:v>42318</c:v>
                </c:pt>
                <c:pt idx="1069">
                  <c:v>42319</c:v>
                </c:pt>
                <c:pt idx="1070">
                  <c:v>42320</c:v>
                </c:pt>
                <c:pt idx="1071">
                  <c:v>42321</c:v>
                </c:pt>
                <c:pt idx="1072">
                  <c:v>42324</c:v>
                </c:pt>
                <c:pt idx="1073">
                  <c:v>42325</c:v>
                </c:pt>
                <c:pt idx="1074">
                  <c:v>42326</c:v>
                </c:pt>
                <c:pt idx="1075">
                  <c:v>42327</c:v>
                </c:pt>
                <c:pt idx="1076">
                  <c:v>42328</c:v>
                </c:pt>
                <c:pt idx="1077">
                  <c:v>42331</c:v>
                </c:pt>
                <c:pt idx="1078">
                  <c:v>42332</c:v>
                </c:pt>
                <c:pt idx="1079">
                  <c:v>42333</c:v>
                </c:pt>
                <c:pt idx="1080">
                  <c:v>42335</c:v>
                </c:pt>
                <c:pt idx="1081">
                  <c:v>42338</c:v>
                </c:pt>
                <c:pt idx="1082">
                  <c:v>42339</c:v>
                </c:pt>
                <c:pt idx="1083">
                  <c:v>42340</c:v>
                </c:pt>
                <c:pt idx="1084">
                  <c:v>42341</c:v>
                </c:pt>
                <c:pt idx="1085">
                  <c:v>42342</c:v>
                </c:pt>
                <c:pt idx="1086">
                  <c:v>42345</c:v>
                </c:pt>
                <c:pt idx="1087">
                  <c:v>42346</c:v>
                </c:pt>
                <c:pt idx="1088">
                  <c:v>42347</c:v>
                </c:pt>
                <c:pt idx="1089">
                  <c:v>42348</c:v>
                </c:pt>
                <c:pt idx="1090">
                  <c:v>42349</c:v>
                </c:pt>
                <c:pt idx="1091">
                  <c:v>42352</c:v>
                </c:pt>
                <c:pt idx="1092">
                  <c:v>42353</c:v>
                </c:pt>
                <c:pt idx="1093">
                  <c:v>42354</c:v>
                </c:pt>
                <c:pt idx="1094">
                  <c:v>42355</c:v>
                </c:pt>
                <c:pt idx="1095">
                  <c:v>42356</c:v>
                </c:pt>
                <c:pt idx="1096">
                  <c:v>42359</c:v>
                </c:pt>
                <c:pt idx="1097">
                  <c:v>42360</c:v>
                </c:pt>
                <c:pt idx="1098">
                  <c:v>42361</c:v>
                </c:pt>
                <c:pt idx="1099">
                  <c:v>42362</c:v>
                </c:pt>
                <c:pt idx="1100">
                  <c:v>42366</c:v>
                </c:pt>
                <c:pt idx="1101">
                  <c:v>42367</c:v>
                </c:pt>
                <c:pt idx="1102">
                  <c:v>42368</c:v>
                </c:pt>
                <c:pt idx="1103">
                  <c:v>42369</c:v>
                </c:pt>
                <c:pt idx="1104">
                  <c:v>42373</c:v>
                </c:pt>
                <c:pt idx="1105">
                  <c:v>42374</c:v>
                </c:pt>
                <c:pt idx="1106">
                  <c:v>42375</c:v>
                </c:pt>
                <c:pt idx="1107">
                  <c:v>42376</c:v>
                </c:pt>
                <c:pt idx="1108">
                  <c:v>42377</c:v>
                </c:pt>
                <c:pt idx="1109">
                  <c:v>42380</c:v>
                </c:pt>
                <c:pt idx="1110">
                  <c:v>42381</c:v>
                </c:pt>
                <c:pt idx="1111">
                  <c:v>42382</c:v>
                </c:pt>
                <c:pt idx="1112">
                  <c:v>42383</c:v>
                </c:pt>
                <c:pt idx="1113">
                  <c:v>42384</c:v>
                </c:pt>
                <c:pt idx="1114">
                  <c:v>42388</c:v>
                </c:pt>
                <c:pt idx="1115">
                  <c:v>42389</c:v>
                </c:pt>
                <c:pt idx="1116">
                  <c:v>42390</c:v>
                </c:pt>
                <c:pt idx="1117">
                  <c:v>42391</c:v>
                </c:pt>
                <c:pt idx="1118">
                  <c:v>42394</c:v>
                </c:pt>
                <c:pt idx="1119">
                  <c:v>42395</c:v>
                </c:pt>
                <c:pt idx="1120">
                  <c:v>42396</c:v>
                </c:pt>
                <c:pt idx="1121">
                  <c:v>42397</c:v>
                </c:pt>
                <c:pt idx="1122">
                  <c:v>42398</c:v>
                </c:pt>
                <c:pt idx="1123">
                  <c:v>42401</c:v>
                </c:pt>
                <c:pt idx="1124">
                  <c:v>42402</c:v>
                </c:pt>
                <c:pt idx="1125">
                  <c:v>42403</c:v>
                </c:pt>
                <c:pt idx="1126">
                  <c:v>42404</c:v>
                </c:pt>
                <c:pt idx="1127">
                  <c:v>42405</c:v>
                </c:pt>
                <c:pt idx="1128">
                  <c:v>42408</c:v>
                </c:pt>
                <c:pt idx="1129">
                  <c:v>42409</c:v>
                </c:pt>
                <c:pt idx="1130">
                  <c:v>42410</c:v>
                </c:pt>
                <c:pt idx="1131">
                  <c:v>42411</c:v>
                </c:pt>
                <c:pt idx="1132">
                  <c:v>42412</c:v>
                </c:pt>
                <c:pt idx="1133">
                  <c:v>42416</c:v>
                </c:pt>
                <c:pt idx="1134">
                  <c:v>42417</c:v>
                </c:pt>
                <c:pt idx="1135">
                  <c:v>42418</c:v>
                </c:pt>
                <c:pt idx="1136">
                  <c:v>42419</c:v>
                </c:pt>
                <c:pt idx="1137">
                  <c:v>42422</c:v>
                </c:pt>
                <c:pt idx="1138">
                  <c:v>42423</c:v>
                </c:pt>
                <c:pt idx="1139">
                  <c:v>42424</c:v>
                </c:pt>
                <c:pt idx="1140">
                  <c:v>42425</c:v>
                </c:pt>
                <c:pt idx="1141">
                  <c:v>42426</c:v>
                </c:pt>
                <c:pt idx="1142">
                  <c:v>42429</c:v>
                </c:pt>
                <c:pt idx="1143">
                  <c:v>42430</c:v>
                </c:pt>
                <c:pt idx="1144">
                  <c:v>42431</c:v>
                </c:pt>
                <c:pt idx="1145">
                  <c:v>42432</c:v>
                </c:pt>
                <c:pt idx="1146">
                  <c:v>42433</c:v>
                </c:pt>
                <c:pt idx="1147">
                  <c:v>42436</c:v>
                </c:pt>
                <c:pt idx="1148">
                  <c:v>42437</c:v>
                </c:pt>
                <c:pt idx="1149">
                  <c:v>42438</c:v>
                </c:pt>
                <c:pt idx="1150">
                  <c:v>42439</c:v>
                </c:pt>
                <c:pt idx="1151">
                  <c:v>42440</c:v>
                </c:pt>
                <c:pt idx="1152">
                  <c:v>42443</c:v>
                </c:pt>
                <c:pt idx="1153">
                  <c:v>42444</c:v>
                </c:pt>
                <c:pt idx="1154">
                  <c:v>42445</c:v>
                </c:pt>
                <c:pt idx="1155">
                  <c:v>42446</c:v>
                </c:pt>
                <c:pt idx="1156">
                  <c:v>42447</c:v>
                </c:pt>
                <c:pt idx="1157">
                  <c:v>42450</c:v>
                </c:pt>
                <c:pt idx="1158">
                  <c:v>42451</c:v>
                </c:pt>
                <c:pt idx="1159">
                  <c:v>42452</c:v>
                </c:pt>
                <c:pt idx="1160">
                  <c:v>42453</c:v>
                </c:pt>
                <c:pt idx="1161">
                  <c:v>42457</c:v>
                </c:pt>
                <c:pt idx="1162">
                  <c:v>42458</c:v>
                </c:pt>
                <c:pt idx="1163">
                  <c:v>42459</c:v>
                </c:pt>
                <c:pt idx="1164">
                  <c:v>42460</c:v>
                </c:pt>
                <c:pt idx="1165">
                  <c:v>42461</c:v>
                </c:pt>
                <c:pt idx="1166">
                  <c:v>42464</c:v>
                </c:pt>
                <c:pt idx="1167">
                  <c:v>42465</c:v>
                </c:pt>
                <c:pt idx="1168">
                  <c:v>42466</c:v>
                </c:pt>
                <c:pt idx="1169">
                  <c:v>42467</c:v>
                </c:pt>
                <c:pt idx="1170">
                  <c:v>42468</c:v>
                </c:pt>
                <c:pt idx="1171">
                  <c:v>42471</c:v>
                </c:pt>
                <c:pt idx="1172">
                  <c:v>42472</c:v>
                </c:pt>
                <c:pt idx="1173">
                  <c:v>42473</c:v>
                </c:pt>
                <c:pt idx="1174">
                  <c:v>42474</c:v>
                </c:pt>
                <c:pt idx="1175">
                  <c:v>42475</c:v>
                </c:pt>
                <c:pt idx="1176">
                  <c:v>42478</c:v>
                </c:pt>
                <c:pt idx="1177">
                  <c:v>42479</c:v>
                </c:pt>
                <c:pt idx="1178">
                  <c:v>42480</c:v>
                </c:pt>
                <c:pt idx="1179">
                  <c:v>42481</c:v>
                </c:pt>
                <c:pt idx="1180">
                  <c:v>42482</c:v>
                </c:pt>
                <c:pt idx="1181">
                  <c:v>42485</c:v>
                </c:pt>
                <c:pt idx="1182">
                  <c:v>42486</c:v>
                </c:pt>
                <c:pt idx="1183">
                  <c:v>42487</c:v>
                </c:pt>
                <c:pt idx="1184">
                  <c:v>42488</c:v>
                </c:pt>
                <c:pt idx="1185">
                  <c:v>42489</c:v>
                </c:pt>
                <c:pt idx="1186">
                  <c:v>42492</c:v>
                </c:pt>
                <c:pt idx="1187">
                  <c:v>42493</c:v>
                </c:pt>
                <c:pt idx="1188">
                  <c:v>42494</c:v>
                </c:pt>
                <c:pt idx="1189">
                  <c:v>42495</c:v>
                </c:pt>
                <c:pt idx="1190">
                  <c:v>42496</c:v>
                </c:pt>
                <c:pt idx="1191">
                  <c:v>42499</c:v>
                </c:pt>
                <c:pt idx="1192">
                  <c:v>42500</c:v>
                </c:pt>
                <c:pt idx="1193">
                  <c:v>42501</c:v>
                </c:pt>
                <c:pt idx="1194">
                  <c:v>42502</c:v>
                </c:pt>
                <c:pt idx="1195">
                  <c:v>42503</c:v>
                </c:pt>
                <c:pt idx="1196">
                  <c:v>42506</c:v>
                </c:pt>
                <c:pt idx="1197">
                  <c:v>42507</c:v>
                </c:pt>
                <c:pt idx="1198">
                  <c:v>42508</c:v>
                </c:pt>
                <c:pt idx="1199">
                  <c:v>42509</c:v>
                </c:pt>
                <c:pt idx="1200">
                  <c:v>42510</c:v>
                </c:pt>
                <c:pt idx="1201">
                  <c:v>42513</c:v>
                </c:pt>
                <c:pt idx="1202">
                  <c:v>42514</c:v>
                </c:pt>
                <c:pt idx="1203">
                  <c:v>42515</c:v>
                </c:pt>
                <c:pt idx="1204">
                  <c:v>42516</c:v>
                </c:pt>
                <c:pt idx="1205">
                  <c:v>42517</c:v>
                </c:pt>
                <c:pt idx="1206">
                  <c:v>42521</c:v>
                </c:pt>
                <c:pt idx="1207">
                  <c:v>42522</c:v>
                </c:pt>
                <c:pt idx="1208">
                  <c:v>42523</c:v>
                </c:pt>
                <c:pt idx="1209">
                  <c:v>42524</c:v>
                </c:pt>
                <c:pt idx="1210">
                  <c:v>42527</c:v>
                </c:pt>
                <c:pt idx="1211">
                  <c:v>42528</c:v>
                </c:pt>
                <c:pt idx="1212">
                  <c:v>42529</c:v>
                </c:pt>
                <c:pt idx="1213">
                  <c:v>42530</c:v>
                </c:pt>
                <c:pt idx="1214">
                  <c:v>42531</c:v>
                </c:pt>
                <c:pt idx="1215">
                  <c:v>42534</c:v>
                </c:pt>
                <c:pt idx="1216">
                  <c:v>42535</c:v>
                </c:pt>
                <c:pt idx="1217">
                  <c:v>42536</c:v>
                </c:pt>
                <c:pt idx="1218">
                  <c:v>42537</c:v>
                </c:pt>
                <c:pt idx="1219">
                  <c:v>42538</c:v>
                </c:pt>
                <c:pt idx="1220">
                  <c:v>42541</c:v>
                </c:pt>
                <c:pt idx="1221">
                  <c:v>42542</c:v>
                </c:pt>
                <c:pt idx="1222">
                  <c:v>42543</c:v>
                </c:pt>
                <c:pt idx="1223">
                  <c:v>42544</c:v>
                </c:pt>
                <c:pt idx="1224">
                  <c:v>42545</c:v>
                </c:pt>
                <c:pt idx="1225">
                  <c:v>42548</c:v>
                </c:pt>
                <c:pt idx="1226">
                  <c:v>42549</c:v>
                </c:pt>
                <c:pt idx="1227">
                  <c:v>42550</c:v>
                </c:pt>
                <c:pt idx="1228">
                  <c:v>42551</c:v>
                </c:pt>
                <c:pt idx="1229">
                  <c:v>42552</c:v>
                </c:pt>
                <c:pt idx="1230">
                  <c:v>42556</c:v>
                </c:pt>
                <c:pt idx="1231">
                  <c:v>42557</c:v>
                </c:pt>
                <c:pt idx="1232">
                  <c:v>42558</c:v>
                </c:pt>
                <c:pt idx="1233">
                  <c:v>42559</c:v>
                </c:pt>
                <c:pt idx="1234">
                  <c:v>42562</c:v>
                </c:pt>
                <c:pt idx="1235">
                  <c:v>42563</c:v>
                </c:pt>
                <c:pt idx="1236">
                  <c:v>42564</c:v>
                </c:pt>
                <c:pt idx="1237">
                  <c:v>42565</c:v>
                </c:pt>
                <c:pt idx="1238">
                  <c:v>42566</c:v>
                </c:pt>
                <c:pt idx="1239">
                  <c:v>42569</c:v>
                </c:pt>
                <c:pt idx="1240">
                  <c:v>42570</c:v>
                </c:pt>
                <c:pt idx="1241">
                  <c:v>42571</c:v>
                </c:pt>
                <c:pt idx="1242">
                  <c:v>42572</c:v>
                </c:pt>
                <c:pt idx="1243">
                  <c:v>42573</c:v>
                </c:pt>
                <c:pt idx="1244">
                  <c:v>42576</c:v>
                </c:pt>
                <c:pt idx="1245">
                  <c:v>42577</c:v>
                </c:pt>
              </c:numCache>
            </c:numRef>
          </c:cat>
          <c:val>
            <c:numRef>
              <c:f>Beta_Coefficient_Model_by_VRS!$G$3:$G$1248</c:f>
              <c:numCache>
                <c:formatCode>#,##0.00</c:formatCode>
                <c:ptCount val="1246"/>
                <c:pt idx="0">
                  <c:v>54.404556999999997</c:v>
                </c:pt>
                <c:pt idx="1">
                  <c:v>55.816625000000002</c:v>
                </c:pt>
                <c:pt idx="2">
                  <c:v>54.191417000000001</c:v>
                </c:pt>
                <c:pt idx="3">
                  <c:v>53.924990000000001</c:v>
                </c:pt>
                <c:pt idx="4">
                  <c:v>50.399261000000003</c:v>
                </c:pt>
                <c:pt idx="5">
                  <c:v>49.839761000000003</c:v>
                </c:pt>
                <c:pt idx="6">
                  <c:v>49.724311999999998</c:v>
                </c:pt>
                <c:pt idx="7">
                  <c:v>52.193207999999998</c:v>
                </c:pt>
                <c:pt idx="8">
                  <c:v>52.974730999999998</c:v>
                </c:pt>
                <c:pt idx="9">
                  <c:v>51.660350999999999</c:v>
                </c:pt>
                <c:pt idx="10">
                  <c:v>53.152346999999999</c:v>
                </c:pt>
                <c:pt idx="11">
                  <c:v>55.061746999999997</c:v>
                </c:pt>
                <c:pt idx="12">
                  <c:v>55.115034000000001</c:v>
                </c:pt>
                <c:pt idx="13">
                  <c:v>55.410052999999998</c:v>
                </c:pt>
                <c:pt idx="14">
                  <c:v>53.961775000000003</c:v>
                </c:pt>
                <c:pt idx="15">
                  <c:v>51.959215999999998</c:v>
                </c:pt>
                <c:pt idx="16">
                  <c:v>51.476460000000003</c:v>
                </c:pt>
                <c:pt idx="17">
                  <c:v>52.799576999999999</c:v>
                </c:pt>
                <c:pt idx="18">
                  <c:v>51.136738999999999</c:v>
                </c:pt>
                <c:pt idx="19">
                  <c:v>49.089480999999999</c:v>
                </c:pt>
                <c:pt idx="20">
                  <c:v>48.293821999999999</c:v>
                </c:pt>
                <c:pt idx="21">
                  <c:v>49.116298999999998</c:v>
                </c:pt>
                <c:pt idx="22">
                  <c:v>50.850659999999998</c:v>
                </c:pt>
                <c:pt idx="23">
                  <c:v>50.975819000000001</c:v>
                </c:pt>
                <c:pt idx="24">
                  <c:v>50.716557999999999</c:v>
                </c:pt>
                <c:pt idx="25">
                  <c:v>49.456020000000002</c:v>
                </c:pt>
                <c:pt idx="26">
                  <c:v>48.231242000000002</c:v>
                </c:pt>
                <c:pt idx="27">
                  <c:v>45.513485000000003</c:v>
                </c:pt>
                <c:pt idx="28">
                  <c:v>42.759970000000003</c:v>
                </c:pt>
                <c:pt idx="29">
                  <c:v>45.173763999999998</c:v>
                </c:pt>
                <c:pt idx="30">
                  <c:v>46.309142999999999</c:v>
                </c:pt>
                <c:pt idx="31">
                  <c:v>47.569682</c:v>
                </c:pt>
                <c:pt idx="32">
                  <c:v>45.996245000000002</c:v>
                </c:pt>
                <c:pt idx="33">
                  <c:v>46.166103999999997</c:v>
                </c:pt>
                <c:pt idx="34">
                  <c:v>43.895346000000004</c:v>
                </c:pt>
                <c:pt idx="35">
                  <c:v>43.135447999999997</c:v>
                </c:pt>
                <c:pt idx="36">
                  <c:v>46.702505000000002</c:v>
                </c:pt>
                <c:pt idx="37">
                  <c:v>48.025623000000003</c:v>
                </c:pt>
                <c:pt idx="38">
                  <c:v>49.37556</c:v>
                </c:pt>
                <c:pt idx="39">
                  <c:v>47.855761000000001</c:v>
                </c:pt>
                <c:pt idx="40">
                  <c:v>50.099699999999999</c:v>
                </c:pt>
                <c:pt idx="41">
                  <c:v>50.028179000000002</c:v>
                </c:pt>
                <c:pt idx="42">
                  <c:v>51.807237999999998</c:v>
                </c:pt>
                <c:pt idx="43">
                  <c:v>50.948999999999998</c:v>
                </c:pt>
                <c:pt idx="44">
                  <c:v>51.905579000000003</c:v>
                </c:pt>
                <c:pt idx="45">
                  <c:v>50.233798</c:v>
                </c:pt>
                <c:pt idx="46">
                  <c:v>54.524996000000002</c:v>
                </c:pt>
                <c:pt idx="47">
                  <c:v>53.461134999999999</c:v>
                </c:pt>
                <c:pt idx="48">
                  <c:v>54.006475000000002</c:v>
                </c:pt>
                <c:pt idx="49">
                  <c:v>55.660370999999998</c:v>
                </c:pt>
                <c:pt idx="50">
                  <c:v>56.178891999999998</c:v>
                </c:pt>
                <c:pt idx="51">
                  <c:v>54.516053999999997</c:v>
                </c:pt>
                <c:pt idx="52">
                  <c:v>56.366630999999998</c:v>
                </c:pt>
                <c:pt idx="53">
                  <c:v>58.780428999999998</c:v>
                </c:pt>
                <c:pt idx="54">
                  <c:v>59.62079</c:v>
                </c:pt>
                <c:pt idx="55">
                  <c:v>57.081829999999997</c:v>
                </c:pt>
                <c:pt idx="56">
                  <c:v>55.374291999999997</c:v>
                </c:pt>
                <c:pt idx="57">
                  <c:v>57.296388</c:v>
                </c:pt>
                <c:pt idx="58">
                  <c:v>59.281066000000003</c:v>
                </c:pt>
                <c:pt idx="59">
                  <c:v>59.692304999999998</c:v>
                </c:pt>
                <c:pt idx="60">
                  <c:v>59.531385</c:v>
                </c:pt>
                <c:pt idx="61">
                  <c:v>60.487969999999997</c:v>
                </c:pt>
                <c:pt idx="62">
                  <c:v>57.618228000000002</c:v>
                </c:pt>
                <c:pt idx="63">
                  <c:v>58.503292000000002</c:v>
                </c:pt>
                <c:pt idx="64">
                  <c:v>60.872382999999999</c:v>
                </c:pt>
                <c:pt idx="65">
                  <c:v>60.246586999999998</c:v>
                </c:pt>
                <c:pt idx="66">
                  <c:v>60.648884000000002</c:v>
                </c:pt>
                <c:pt idx="67">
                  <c:v>58.43177</c:v>
                </c:pt>
                <c:pt idx="68">
                  <c:v>57.680807000000001</c:v>
                </c:pt>
                <c:pt idx="69">
                  <c:v>56.911971000000001</c:v>
                </c:pt>
                <c:pt idx="70">
                  <c:v>55.544153999999999</c:v>
                </c:pt>
                <c:pt idx="71">
                  <c:v>56.214652999999998</c:v>
                </c:pt>
                <c:pt idx="72">
                  <c:v>53.863435000000003</c:v>
                </c:pt>
                <c:pt idx="73">
                  <c:v>53.845554999999997</c:v>
                </c:pt>
                <c:pt idx="74">
                  <c:v>56.348751</c:v>
                </c:pt>
                <c:pt idx="75">
                  <c:v>56.357692999999998</c:v>
                </c:pt>
                <c:pt idx="76">
                  <c:v>58.877276000000002</c:v>
                </c:pt>
                <c:pt idx="77">
                  <c:v>58.715302999999999</c:v>
                </c:pt>
                <c:pt idx="78">
                  <c:v>58.517333999999998</c:v>
                </c:pt>
                <c:pt idx="79">
                  <c:v>60.020083999999997</c:v>
                </c:pt>
                <c:pt idx="80">
                  <c:v>60.083074000000003</c:v>
                </c:pt>
                <c:pt idx="81">
                  <c:v>59.462181000000001</c:v>
                </c:pt>
                <c:pt idx="82">
                  <c:v>57.572490999999999</c:v>
                </c:pt>
                <c:pt idx="83">
                  <c:v>58.319366000000002</c:v>
                </c:pt>
                <c:pt idx="84">
                  <c:v>58.346359999999997</c:v>
                </c:pt>
                <c:pt idx="85">
                  <c:v>58.463344999999997</c:v>
                </c:pt>
                <c:pt idx="86">
                  <c:v>56.690637000000002</c:v>
                </c:pt>
                <c:pt idx="87">
                  <c:v>56.681640000000002</c:v>
                </c:pt>
                <c:pt idx="88">
                  <c:v>56.780620999999996</c:v>
                </c:pt>
                <c:pt idx="89">
                  <c:v>56.249707999999998</c:v>
                </c:pt>
                <c:pt idx="90">
                  <c:v>59.714137999999998</c:v>
                </c:pt>
                <c:pt idx="91">
                  <c:v>60.775962999999997</c:v>
                </c:pt>
                <c:pt idx="92">
                  <c:v>61.135905000000001</c:v>
                </c:pt>
                <c:pt idx="93">
                  <c:v>61.63982</c:v>
                </c:pt>
                <c:pt idx="94">
                  <c:v>61.207887999999997</c:v>
                </c:pt>
                <c:pt idx="95">
                  <c:v>59.696137</c:v>
                </c:pt>
                <c:pt idx="96">
                  <c:v>61.486846999999997</c:v>
                </c:pt>
                <c:pt idx="97">
                  <c:v>60.829951999999999</c:v>
                </c:pt>
                <c:pt idx="98">
                  <c:v>63.205559000000001</c:v>
                </c:pt>
                <c:pt idx="99">
                  <c:v>63.448523000000002</c:v>
                </c:pt>
                <c:pt idx="100">
                  <c:v>63.691479999999999</c:v>
                </c:pt>
                <c:pt idx="101">
                  <c:v>63.394526999999997</c:v>
                </c:pt>
                <c:pt idx="102">
                  <c:v>63.673485999999997</c:v>
                </c:pt>
                <c:pt idx="103">
                  <c:v>64.654319999999998</c:v>
                </c:pt>
                <c:pt idx="104">
                  <c:v>64.555335999999997</c:v>
                </c:pt>
                <c:pt idx="105">
                  <c:v>65.338209000000006</c:v>
                </c:pt>
                <c:pt idx="106">
                  <c:v>64.429357999999993</c:v>
                </c:pt>
                <c:pt idx="107">
                  <c:v>64.078416000000004</c:v>
                </c:pt>
                <c:pt idx="108">
                  <c:v>65.581165999999996</c:v>
                </c:pt>
                <c:pt idx="109">
                  <c:v>64.051422000000002</c:v>
                </c:pt>
                <c:pt idx="110">
                  <c:v>63.988432000000003</c:v>
                </c:pt>
                <c:pt idx="111">
                  <c:v>63.709480999999997</c:v>
                </c:pt>
                <c:pt idx="112">
                  <c:v>62.890613000000002</c:v>
                </c:pt>
                <c:pt idx="113">
                  <c:v>65.095246000000003</c:v>
                </c:pt>
                <c:pt idx="114">
                  <c:v>65.284220000000005</c:v>
                </c:pt>
                <c:pt idx="115">
                  <c:v>64.645319999999998</c:v>
                </c:pt>
                <c:pt idx="116">
                  <c:v>63.637490999999997</c:v>
                </c:pt>
                <c:pt idx="117">
                  <c:v>63.15157</c:v>
                </c:pt>
                <c:pt idx="118">
                  <c:v>64.339374000000007</c:v>
                </c:pt>
                <c:pt idx="119">
                  <c:v>64.276383999999993</c:v>
                </c:pt>
                <c:pt idx="120">
                  <c:v>66.409035000000003</c:v>
                </c:pt>
                <c:pt idx="121">
                  <c:v>66.678985999999995</c:v>
                </c:pt>
                <c:pt idx="122">
                  <c:v>66.912948999999998</c:v>
                </c:pt>
                <c:pt idx="123">
                  <c:v>66.948943999999997</c:v>
                </c:pt>
                <c:pt idx="124">
                  <c:v>67.848795999999993</c:v>
                </c:pt>
                <c:pt idx="125">
                  <c:v>67.560843000000006</c:v>
                </c:pt>
                <c:pt idx="126">
                  <c:v>67.839794999999995</c:v>
                </c:pt>
                <c:pt idx="127">
                  <c:v>68.118746999999999</c:v>
                </c:pt>
                <c:pt idx="128">
                  <c:v>67.164906999999999</c:v>
                </c:pt>
                <c:pt idx="129">
                  <c:v>67.272891000000001</c:v>
                </c:pt>
                <c:pt idx="130">
                  <c:v>67.812800999999993</c:v>
                </c:pt>
                <c:pt idx="131">
                  <c:v>67.839794999999995</c:v>
                </c:pt>
                <c:pt idx="132">
                  <c:v>66.804964999999996</c:v>
                </c:pt>
                <c:pt idx="133">
                  <c:v>67.803799999999995</c:v>
                </c:pt>
                <c:pt idx="134">
                  <c:v>67.353875000000002</c:v>
                </c:pt>
                <c:pt idx="135">
                  <c:v>67.686822000000006</c:v>
                </c:pt>
                <c:pt idx="136">
                  <c:v>68.505683000000005</c:v>
                </c:pt>
                <c:pt idx="137">
                  <c:v>69.108588999999995</c:v>
                </c:pt>
                <c:pt idx="138">
                  <c:v>69.099587999999997</c:v>
                </c:pt>
                <c:pt idx="139">
                  <c:v>68.460695000000001</c:v>
                </c:pt>
                <c:pt idx="140">
                  <c:v>68.388313999999994</c:v>
                </c:pt>
                <c:pt idx="141">
                  <c:v>66.660289000000006</c:v>
                </c:pt>
                <c:pt idx="142">
                  <c:v>68.451650999999998</c:v>
                </c:pt>
                <c:pt idx="143">
                  <c:v>69.003528000000003</c:v>
                </c:pt>
                <c:pt idx="144">
                  <c:v>70.233958000000001</c:v>
                </c:pt>
                <c:pt idx="145">
                  <c:v>70.252055999999996</c:v>
                </c:pt>
                <c:pt idx="146">
                  <c:v>73.047658999999996</c:v>
                </c:pt>
                <c:pt idx="147">
                  <c:v>73.029567999999998</c:v>
                </c:pt>
                <c:pt idx="148">
                  <c:v>73.590494000000007</c:v>
                </c:pt>
                <c:pt idx="149">
                  <c:v>72.568155000000004</c:v>
                </c:pt>
                <c:pt idx="150">
                  <c:v>72.531965</c:v>
                </c:pt>
                <c:pt idx="151">
                  <c:v>71.663427999999996</c:v>
                </c:pt>
                <c:pt idx="152">
                  <c:v>71.591048000000001</c:v>
                </c:pt>
                <c:pt idx="153">
                  <c:v>70.432998999999995</c:v>
                </c:pt>
                <c:pt idx="154">
                  <c:v>70.749651999999998</c:v>
                </c:pt>
                <c:pt idx="155">
                  <c:v>71.636286999999996</c:v>
                </c:pt>
                <c:pt idx="156">
                  <c:v>71.373915999999994</c:v>
                </c:pt>
                <c:pt idx="157">
                  <c:v>70.686321000000007</c:v>
                </c:pt>
                <c:pt idx="158">
                  <c:v>70.442048</c:v>
                </c:pt>
                <c:pt idx="159">
                  <c:v>69.627791999999999</c:v>
                </c:pt>
                <c:pt idx="160">
                  <c:v>70.659181000000004</c:v>
                </c:pt>
                <c:pt idx="161">
                  <c:v>70.668229999999994</c:v>
                </c:pt>
                <c:pt idx="162">
                  <c:v>69.899213000000003</c:v>
                </c:pt>
                <c:pt idx="163">
                  <c:v>70.270148000000006</c:v>
                </c:pt>
                <c:pt idx="164">
                  <c:v>69.175428999999994</c:v>
                </c:pt>
                <c:pt idx="165">
                  <c:v>67.736915999999994</c:v>
                </c:pt>
                <c:pt idx="166">
                  <c:v>68.786395999999996</c:v>
                </c:pt>
                <c:pt idx="167">
                  <c:v>70.252055999999996</c:v>
                </c:pt>
                <c:pt idx="168">
                  <c:v>69.356378000000007</c:v>
                </c:pt>
                <c:pt idx="169">
                  <c:v>69.989683999999997</c:v>
                </c:pt>
                <c:pt idx="170">
                  <c:v>71.491528000000002</c:v>
                </c:pt>
                <c:pt idx="171">
                  <c:v>71.012023999999997</c:v>
                </c:pt>
                <c:pt idx="172">
                  <c:v>65.963651999999996</c:v>
                </c:pt>
                <c:pt idx="173">
                  <c:v>66.416015000000002</c:v>
                </c:pt>
                <c:pt idx="174">
                  <c:v>65.574618999999998</c:v>
                </c:pt>
                <c:pt idx="175">
                  <c:v>65.728420999999997</c:v>
                </c:pt>
                <c:pt idx="176">
                  <c:v>66.008883999999995</c:v>
                </c:pt>
                <c:pt idx="177">
                  <c:v>66.985990999999999</c:v>
                </c:pt>
                <c:pt idx="178">
                  <c:v>67.347882999999996</c:v>
                </c:pt>
                <c:pt idx="179">
                  <c:v>66.189834000000005</c:v>
                </c:pt>
                <c:pt idx="180">
                  <c:v>66.669337999999996</c:v>
                </c:pt>
                <c:pt idx="181">
                  <c:v>67.049322000000004</c:v>
                </c:pt>
                <c:pt idx="182">
                  <c:v>66.307445999999999</c:v>
                </c:pt>
                <c:pt idx="183">
                  <c:v>65.339388</c:v>
                </c:pt>
                <c:pt idx="184">
                  <c:v>65.665090000000006</c:v>
                </c:pt>
                <c:pt idx="185">
                  <c:v>65.185586000000001</c:v>
                </c:pt>
                <c:pt idx="186">
                  <c:v>64.452753000000001</c:v>
                </c:pt>
                <c:pt idx="187">
                  <c:v>64.145149000000004</c:v>
                </c:pt>
                <c:pt idx="188">
                  <c:v>64.027529999999999</c:v>
                </c:pt>
                <c:pt idx="189">
                  <c:v>62.905670000000001</c:v>
                </c:pt>
                <c:pt idx="190">
                  <c:v>61.449058999999998</c:v>
                </c:pt>
                <c:pt idx="191">
                  <c:v>61.639051000000002</c:v>
                </c:pt>
                <c:pt idx="192">
                  <c:v>59.142009000000002</c:v>
                </c:pt>
                <c:pt idx="193">
                  <c:v>59.711984999999999</c:v>
                </c:pt>
                <c:pt idx="194">
                  <c:v>61.213835000000003</c:v>
                </c:pt>
                <c:pt idx="195">
                  <c:v>61.982852000000001</c:v>
                </c:pt>
                <c:pt idx="196">
                  <c:v>63.674686999999999</c:v>
                </c:pt>
                <c:pt idx="197">
                  <c:v>62.290455000000001</c:v>
                </c:pt>
                <c:pt idx="198">
                  <c:v>62.000942999999999</c:v>
                </c:pt>
                <c:pt idx="199">
                  <c:v>62.335695000000001</c:v>
                </c:pt>
                <c:pt idx="200">
                  <c:v>60.399579000000003</c:v>
                </c:pt>
                <c:pt idx="201">
                  <c:v>59.938167</c:v>
                </c:pt>
                <c:pt idx="202">
                  <c:v>57.613017999999997</c:v>
                </c:pt>
                <c:pt idx="203">
                  <c:v>56.520308999999997</c:v>
                </c:pt>
                <c:pt idx="204">
                  <c:v>57.294308999999998</c:v>
                </c:pt>
                <c:pt idx="205">
                  <c:v>58.896948999999999</c:v>
                </c:pt>
                <c:pt idx="206">
                  <c:v>58.013675999999997</c:v>
                </c:pt>
                <c:pt idx="207">
                  <c:v>58.887841999999999</c:v>
                </c:pt>
                <c:pt idx="208">
                  <c:v>57.949935000000004</c:v>
                </c:pt>
                <c:pt idx="209">
                  <c:v>57.849769999999999</c:v>
                </c:pt>
                <c:pt idx="210">
                  <c:v>56.884546999999998</c:v>
                </c:pt>
                <c:pt idx="211">
                  <c:v>56.474781</c:v>
                </c:pt>
                <c:pt idx="212">
                  <c:v>57.649442000000001</c:v>
                </c:pt>
                <c:pt idx="213">
                  <c:v>57.412686999999998</c:v>
                </c:pt>
                <c:pt idx="214">
                  <c:v>58.077416999999997</c:v>
                </c:pt>
                <c:pt idx="215">
                  <c:v>57.276100999999997</c:v>
                </c:pt>
                <c:pt idx="216">
                  <c:v>55.983060999999999</c:v>
                </c:pt>
                <c:pt idx="217">
                  <c:v>56.137863000000003</c:v>
                </c:pt>
                <c:pt idx="218">
                  <c:v>55.190849</c:v>
                </c:pt>
                <c:pt idx="219">
                  <c:v>55.500450000000001</c:v>
                </c:pt>
                <c:pt idx="220">
                  <c:v>56.119650999999998</c:v>
                </c:pt>
                <c:pt idx="221">
                  <c:v>56.474781</c:v>
                </c:pt>
                <c:pt idx="222">
                  <c:v>58.605561000000002</c:v>
                </c:pt>
                <c:pt idx="223">
                  <c:v>57.376263000000002</c:v>
                </c:pt>
                <c:pt idx="224">
                  <c:v>57.731395999999997</c:v>
                </c:pt>
                <c:pt idx="225">
                  <c:v>57.758712000000003</c:v>
                </c:pt>
                <c:pt idx="226">
                  <c:v>56.957391999999999</c:v>
                </c:pt>
                <c:pt idx="227">
                  <c:v>56.065015000000002</c:v>
                </c:pt>
                <c:pt idx="228">
                  <c:v>54.808399999999999</c:v>
                </c:pt>
                <c:pt idx="229">
                  <c:v>54.198306000000002</c:v>
                </c:pt>
                <c:pt idx="230">
                  <c:v>54.216518000000001</c:v>
                </c:pt>
                <c:pt idx="231">
                  <c:v>54.808399999999999</c:v>
                </c:pt>
                <c:pt idx="232">
                  <c:v>53.952446000000002</c:v>
                </c:pt>
                <c:pt idx="233">
                  <c:v>54.380425000000002</c:v>
                </c:pt>
                <c:pt idx="234">
                  <c:v>57.603909999999999</c:v>
                </c:pt>
                <c:pt idx="235">
                  <c:v>60.180877000000002</c:v>
                </c:pt>
                <c:pt idx="236">
                  <c:v>60.508690000000001</c:v>
                </c:pt>
                <c:pt idx="237">
                  <c:v>59.179229999999997</c:v>
                </c:pt>
                <c:pt idx="238">
                  <c:v>58.669302000000002</c:v>
                </c:pt>
                <c:pt idx="239">
                  <c:v>58.459862999999999</c:v>
                </c:pt>
                <c:pt idx="240">
                  <c:v>60.126244</c:v>
                </c:pt>
                <c:pt idx="241">
                  <c:v>62.511991999999999</c:v>
                </c:pt>
                <c:pt idx="242">
                  <c:v>62.375402000000001</c:v>
                </c:pt>
                <c:pt idx="243">
                  <c:v>60.909351999999998</c:v>
                </c:pt>
                <c:pt idx="244">
                  <c:v>60.709021</c:v>
                </c:pt>
                <c:pt idx="245">
                  <c:v>59.698265999999997</c:v>
                </c:pt>
                <c:pt idx="246">
                  <c:v>61.929214999999999</c:v>
                </c:pt>
                <c:pt idx="247">
                  <c:v>61.246273000000002</c:v>
                </c:pt>
                <c:pt idx="248">
                  <c:v>62.593941999999998</c:v>
                </c:pt>
                <c:pt idx="249">
                  <c:v>62.32987</c:v>
                </c:pt>
                <c:pt idx="250">
                  <c:v>61.710669000000003</c:v>
                </c:pt>
                <c:pt idx="251">
                  <c:v>62.275236999999997</c:v>
                </c:pt>
                <c:pt idx="252">
                  <c:v>61.847259000000001</c:v>
                </c:pt>
                <c:pt idx="253">
                  <c:v>60.800078999999997</c:v>
                </c:pt>
                <c:pt idx="254">
                  <c:v>61.018625</c:v>
                </c:pt>
                <c:pt idx="255">
                  <c:v>61.719776000000003</c:v>
                </c:pt>
                <c:pt idx="256">
                  <c:v>62.266128999999999</c:v>
                </c:pt>
                <c:pt idx="257">
                  <c:v>60.736338000000003</c:v>
                </c:pt>
                <c:pt idx="258">
                  <c:v>61.519446000000002</c:v>
                </c:pt>
                <c:pt idx="259">
                  <c:v>61.737991999999998</c:v>
                </c:pt>
                <c:pt idx="260">
                  <c:v>60.772762</c:v>
                </c:pt>
                <c:pt idx="261">
                  <c:v>61.428387999999998</c:v>
                </c:pt>
                <c:pt idx="262">
                  <c:v>61.200741000000001</c:v>
                </c:pt>
                <c:pt idx="263">
                  <c:v>60.308365999999999</c:v>
                </c:pt>
                <c:pt idx="264">
                  <c:v>60.526905999999997</c:v>
                </c:pt>
                <c:pt idx="265">
                  <c:v>59.798431000000001</c:v>
                </c:pt>
                <c:pt idx="266">
                  <c:v>59.898597000000002</c:v>
                </c:pt>
                <c:pt idx="267">
                  <c:v>60.044294999999998</c:v>
                </c:pt>
                <c:pt idx="268">
                  <c:v>60.603907</c:v>
                </c:pt>
                <c:pt idx="269">
                  <c:v>65.484511999999995</c:v>
                </c:pt>
                <c:pt idx="270">
                  <c:v>65.943214999999995</c:v>
                </c:pt>
                <c:pt idx="271">
                  <c:v>65.823954999999998</c:v>
                </c:pt>
                <c:pt idx="272">
                  <c:v>66.218440000000001</c:v>
                </c:pt>
                <c:pt idx="273">
                  <c:v>66.869798000000003</c:v>
                </c:pt>
                <c:pt idx="274">
                  <c:v>67.456937999999994</c:v>
                </c:pt>
                <c:pt idx="275">
                  <c:v>70.365116999999998</c:v>
                </c:pt>
                <c:pt idx="276">
                  <c:v>69.227534000000006</c:v>
                </c:pt>
                <c:pt idx="277">
                  <c:v>69.429365000000004</c:v>
                </c:pt>
                <c:pt idx="278">
                  <c:v>70.172461999999996</c:v>
                </c:pt>
                <c:pt idx="279">
                  <c:v>70.025681000000006</c:v>
                </c:pt>
                <c:pt idx="280">
                  <c:v>71.787101000000007</c:v>
                </c:pt>
                <c:pt idx="281">
                  <c:v>71.319220999999999</c:v>
                </c:pt>
                <c:pt idx="282">
                  <c:v>69.594498000000002</c:v>
                </c:pt>
                <c:pt idx="283">
                  <c:v>68.695436000000001</c:v>
                </c:pt>
                <c:pt idx="284">
                  <c:v>69.768808000000007</c:v>
                </c:pt>
                <c:pt idx="285">
                  <c:v>69.952286000000001</c:v>
                </c:pt>
                <c:pt idx="286">
                  <c:v>69.796329</c:v>
                </c:pt>
                <c:pt idx="287">
                  <c:v>70.172461999999996</c:v>
                </c:pt>
                <c:pt idx="288">
                  <c:v>68.521134000000004</c:v>
                </c:pt>
                <c:pt idx="289">
                  <c:v>68.548654999999997</c:v>
                </c:pt>
                <c:pt idx="290">
                  <c:v>68.833049000000003</c:v>
                </c:pt>
                <c:pt idx="291">
                  <c:v>68.099126999999996</c:v>
                </c:pt>
                <c:pt idx="292">
                  <c:v>66.273482000000001</c:v>
                </c:pt>
                <c:pt idx="293">
                  <c:v>65.961567000000002</c:v>
                </c:pt>
                <c:pt idx="294">
                  <c:v>65.805610000000001</c:v>
                </c:pt>
                <c:pt idx="295">
                  <c:v>64.273534999999995</c:v>
                </c:pt>
                <c:pt idx="296">
                  <c:v>65.466166999999999</c:v>
                </c:pt>
                <c:pt idx="297">
                  <c:v>66.346877000000006</c:v>
                </c:pt>
                <c:pt idx="298">
                  <c:v>63.411177000000002</c:v>
                </c:pt>
                <c:pt idx="299">
                  <c:v>64.392802000000003</c:v>
                </c:pt>
                <c:pt idx="300">
                  <c:v>64.466189</c:v>
                </c:pt>
                <c:pt idx="301">
                  <c:v>63.530436999999999</c:v>
                </c:pt>
                <c:pt idx="302">
                  <c:v>64.117576999999997</c:v>
                </c:pt>
                <c:pt idx="303">
                  <c:v>63.356127999999998</c:v>
                </c:pt>
                <c:pt idx="304">
                  <c:v>62.704768999999999</c:v>
                </c:pt>
                <c:pt idx="305">
                  <c:v>61.961672</c:v>
                </c:pt>
                <c:pt idx="306">
                  <c:v>63.576309999999999</c:v>
                </c:pt>
                <c:pt idx="307">
                  <c:v>64.337753000000006</c:v>
                </c:pt>
                <c:pt idx="308">
                  <c:v>64.099232000000001</c:v>
                </c:pt>
                <c:pt idx="309">
                  <c:v>64.622153999999995</c:v>
                </c:pt>
                <c:pt idx="310">
                  <c:v>65.686341999999996</c:v>
                </c:pt>
                <c:pt idx="311">
                  <c:v>63.640529000000001</c:v>
                </c:pt>
                <c:pt idx="312">
                  <c:v>63.044212999999999</c:v>
                </c:pt>
                <c:pt idx="313">
                  <c:v>63.053389000000003</c:v>
                </c:pt>
                <c:pt idx="314">
                  <c:v>62.998339000000001</c:v>
                </c:pt>
                <c:pt idx="315">
                  <c:v>63.631352999999997</c:v>
                </c:pt>
                <c:pt idx="316">
                  <c:v>61.658926000000001</c:v>
                </c:pt>
                <c:pt idx="317">
                  <c:v>61.255265000000001</c:v>
                </c:pt>
                <c:pt idx="318">
                  <c:v>61.842412000000003</c:v>
                </c:pt>
                <c:pt idx="319">
                  <c:v>64.090056000000004</c:v>
                </c:pt>
                <c:pt idx="320">
                  <c:v>64.273534999999995</c:v>
                </c:pt>
                <c:pt idx="321">
                  <c:v>64.246014000000002</c:v>
                </c:pt>
                <c:pt idx="322">
                  <c:v>65.493688000000006</c:v>
                </c:pt>
                <c:pt idx="323">
                  <c:v>65.521208999999999</c:v>
                </c:pt>
                <c:pt idx="324">
                  <c:v>64.548760000000001</c:v>
                </c:pt>
                <c:pt idx="325">
                  <c:v>66.484488999999996</c:v>
                </c:pt>
                <c:pt idx="326">
                  <c:v>67.245939000000007</c:v>
                </c:pt>
                <c:pt idx="327">
                  <c:v>65.970742999999999</c:v>
                </c:pt>
                <c:pt idx="328">
                  <c:v>64.934068999999994</c:v>
                </c:pt>
                <c:pt idx="329">
                  <c:v>64.227669000000006</c:v>
                </c:pt>
                <c:pt idx="330">
                  <c:v>65.299361000000005</c:v>
                </c:pt>
                <c:pt idx="331">
                  <c:v>65.641197000000005</c:v>
                </c:pt>
                <c:pt idx="332">
                  <c:v>65.770538999999999</c:v>
                </c:pt>
                <c:pt idx="333">
                  <c:v>66.371050999999994</c:v>
                </c:pt>
                <c:pt idx="334">
                  <c:v>66.805272000000002</c:v>
                </c:pt>
                <c:pt idx="335">
                  <c:v>67.433505999999994</c:v>
                </c:pt>
                <c:pt idx="336">
                  <c:v>66.509632999999994</c:v>
                </c:pt>
                <c:pt idx="337">
                  <c:v>65.881399000000002</c:v>
                </c:pt>
                <c:pt idx="338">
                  <c:v>66.657455999999996</c:v>
                </c:pt>
                <c:pt idx="339">
                  <c:v>68.837798000000006</c:v>
                </c:pt>
                <c:pt idx="340">
                  <c:v>68.320424000000003</c:v>
                </c:pt>
                <c:pt idx="341">
                  <c:v>68.736170999999999</c:v>
                </c:pt>
                <c:pt idx="342">
                  <c:v>67.849253000000004</c:v>
                </c:pt>
                <c:pt idx="343">
                  <c:v>67.840012999999999</c:v>
                </c:pt>
                <c:pt idx="344">
                  <c:v>67.221018999999998</c:v>
                </c:pt>
                <c:pt idx="345">
                  <c:v>67.137867</c:v>
                </c:pt>
                <c:pt idx="346">
                  <c:v>66.574303999999998</c:v>
                </c:pt>
                <c:pt idx="347">
                  <c:v>68.338904999999997</c:v>
                </c:pt>
                <c:pt idx="348">
                  <c:v>69.697000000000003</c:v>
                </c:pt>
                <c:pt idx="349">
                  <c:v>68.412817000000004</c:v>
                </c:pt>
                <c:pt idx="350">
                  <c:v>69.068765999999997</c:v>
                </c:pt>
                <c:pt idx="351">
                  <c:v>69.373638999999997</c:v>
                </c:pt>
                <c:pt idx="352">
                  <c:v>69.678518999999994</c:v>
                </c:pt>
                <c:pt idx="353">
                  <c:v>69.392120000000006</c:v>
                </c:pt>
                <c:pt idx="354">
                  <c:v>70.057310000000001</c:v>
                </c:pt>
                <c:pt idx="355">
                  <c:v>69.484505999999996</c:v>
                </c:pt>
                <c:pt idx="356">
                  <c:v>69.558418000000003</c:v>
                </c:pt>
                <c:pt idx="357">
                  <c:v>70.343708000000007</c:v>
                </c:pt>
                <c:pt idx="358">
                  <c:v>70.260563000000005</c:v>
                </c:pt>
                <c:pt idx="359">
                  <c:v>71.396923000000001</c:v>
                </c:pt>
                <c:pt idx="360">
                  <c:v>71.092043000000004</c:v>
                </c:pt>
                <c:pt idx="361">
                  <c:v>71.960487000000001</c:v>
                </c:pt>
                <c:pt idx="362">
                  <c:v>72.025156999999993</c:v>
                </c:pt>
                <c:pt idx="363">
                  <c:v>71.341493</c:v>
                </c:pt>
                <c:pt idx="364">
                  <c:v>71.018139000000005</c:v>
                </c:pt>
                <c:pt idx="365">
                  <c:v>70.750214999999997</c:v>
                </c:pt>
                <c:pt idx="366">
                  <c:v>71.008898000000002</c:v>
                </c:pt>
                <c:pt idx="367">
                  <c:v>71.184436000000005</c:v>
                </c:pt>
                <c:pt idx="368">
                  <c:v>70.981183000000001</c:v>
                </c:pt>
                <c:pt idx="369">
                  <c:v>71.480075999999997</c:v>
                </c:pt>
                <c:pt idx="370">
                  <c:v>70.436093999999997</c:v>
                </c:pt>
                <c:pt idx="371">
                  <c:v>71.572461000000004</c:v>
                </c:pt>
                <c:pt idx="372">
                  <c:v>71.424638000000002</c:v>
                </c:pt>
                <c:pt idx="373">
                  <c:v>70.491530999999995</c:v>
                </c:pt>
                <c:pt idx="374">
                  <c:v>70.436093999999997</c:v>
                </c:pt>
                <c:pt idx="375">
                  <c:v>70.149696000000006</c:v>
                </c:pt>
                <c:pt idx="376">
                  <c:v>71.590935999999999</c:v>
                </c:pt>
                <c:pt idx="377">
                  <c:v>71.581702000000007</c:v>
                </c:pt>
                <c:pt idx="378">
                  <c:v>71.886574999999993</c:v>
                </c:pt>
                <c:pt idx="379">
                  <c:v>72.487093999999999</c:v>
                </c:pt>
                <c:pt idx="380">
                  <c:v>73.143043000000006</c:v>
                </c:pt>
                <c:pt idx="381">
                  <c:v>71.720277999999993</c:v>
                </c:pt>
                <c:pt idx="382">
                  <c:v>70.288278000000005</c:v>
                </c:pt>
                <c:pt idx="383">
                  <c:v>71.544746000000004</c:v>
                </c:pt>
                <c:pt idx="384">
                  <c:v>69.419835000000006</c:v>
                </c:pt>
                <c:pt idx="385">
                  <c:v>70.454576000000003</c:v>
                </c:pt>
                <c:pt idx="386">
                  <c:v>71.988202000000001</c:v>
                </c:pt>
                <c:pt idx="387">
                  <c:v>72.708821999999998</c:v>
                </c:pt>
                <c:pt idx="388">
                  <c:v>71.683322000000004</c:v>
                </c:pt>
                <c:pt idx="389">
                  <c:v>71.498549999999994</c:v>
                </c:pt>
                <c:pt idx="390">
                  <c:v>72.376227</c:v>
                </c:pt>
                <c:pt idx="391">
                  <c:v>72.542524</c:v>
                </c:pt>
                <c:pt idx="392">
                  <c:v>72.626198000000002</c:v>
                </c:pt>
                <c:pt idx="393">
                  <c:v>73.407122000000001</c:v>
                </c:pt>
                <c:pt idx="394">
                  <c:v>74.095078999999998</c:v>
                </c:pt>
                <c:pt idx="395">
                  <c:v>74.169454999999999</c:v>
                </c:pt>
                <c:pt idx="396">
                  <c:v>74.532026999999999</c:v>
                </c:pt>
                <c:pt idx="397">
                  <c:v>75.387326000000002</c:v>
                </c:pt>
                <c:pt idx="398">
                  <c:v>75.461702000000002</c:v>
                </c:pt>
                <c:pt idx="399">
                  <c:v>74.885307999999995</c:v>
                </c:pt>
                <c:pt idx="400">
                  <c:v>75.573266000000004</c:v>
                </c:pt>
                <c:pt idx="401">
                  <c:v>75.870761000000002</c:v>
                </c:pt>
                <c:pt idx="402">
                  <c:v>75.471001000000001</c:v>
                </c:pt>
                <c:pt idx="403">
                  <c:v>75.833573000000001</c:v>
                </c:pt>
                <c:pt idx="404">
                  <c:v>75.749905999999996</c:v>
                </c:pt>
                <c:pt idx="405">
                  <c:v>75.4803</c:v>
                </c:pt>
                <c:pt idx="406">
                  <c:v>74.132266999999999</c:v>
                </c:pt>
                <c:pt idx="407">
                  <c:v>75.275769999999994</c:v>
                </c:pt>
                <c:pt idx="408">
                  <c:v>74.215941000000001</c:v>
                </c:pt>
                <c:pt idx="409">
                  <c:v>73.983523000000005</c:v>
                </c:pt>
                <c:pt idx="410">
                  <c:v>73.537276000000006</c:v>
                </c:pt>
                <c:pt idx="411">
                  <c:v>72.877206999999999</c:v>
                </c:pt>
                <c:pt idx="412">
                  <c:v>72.105575999999999</c:v>
                </c:pt>
                <c:pt idx="413">
                  <c:v>72.421668999999994</c:v>
                </c:pt>
                <c:pt idx="414">
                  <c:v>72.328703000000004</c:v>
                </c:pt>
                <c:pt idx="415">
                  <c:v>73.611650999999995</c:v>
                </c:pt>
                <c:pt idx="416">
                  <c:v>74.141565999999997</c:v>
                </c:pt>
                <c:pt idx="417">
                  <c:v>73.667428999999998</c:v>
                </c:pt>
                <c:pt idx="418">
                  <c:v>70.897002999999998</c:v>
                </c:pt>
                <c:pt idx="419">
                  <c:v>71.668627000000001</c:v>
                </c:pt>
                <c:pt idx="420">
                  <c:v>71.045747000000006</c:v>
                </c:pt>
                <c:pt idx="421">
                  <c:v>70.571618000000001</c:v>
                </c:pt>
                <c:pt idx="422">
                  <c:v>71.027156000000005</c:v>
                </c:pt>
                <c:pt idx="423">
                  <c:v>71.222386999999998</c:v>
                </c:pt>
                <c:pt idx="424">
                  <c:v>71.584959999999995</c:v>
                </c:pt>
                <c:pt idx="425">
                  <c:v>72.589010000000002</c:v>
                </c:pt>
                <c:pt idx="426">
                  <c:v>70.590208000000004</c:v>
                </c:pt>
                <c:pt idx="427">
                  <c:v>69.167806999999996</c:v>
                </c:pt>
                <c:pt idx="428">
                  <c:v>69.242182999999997</c:v>
                </c:pt>
                <c:pt idx="429">
                  <c:v>69.548969999999997</c:v>
                </c:pt>
                <c:pt idx="430">
                  <c:v>69.130618999999996</c:v>
                </c:pt>
                <c:pt idx="431">
                  <c:v>69.902251000000007</c:v>
                </c:pt>
                <c:pt idx="432">
                  <c:v>71.259574999999998</c:v>
                </c:pt>
                <c:pt idx="433">
                  <c:v>71.594258999999994</c:v>
                </c:pt>
                <c:pt idx="434">
                  <c:v>73.146814000000006</c:v>
                </c:pt>
                <c:pt idx="435">
                  <c:v>74.178753</c:v>
                </c:pt>
                <c:pt idx="436">
                  <c:v>73.676727999999997</c:v>
                </c:pt>
                <c:pt idx="437">
                  <c:v>74.122974999999997</c:v>
                </c:pt>
                <c:pt idx="438">
                  <c:v>73.927736999999993</c:v>
                </c:pt>
                <c:pt idx="439">
                  <c:v>75.294359999999998</c:v>
                </c:pt>
                <c:pt idx="440">
                  <c:v>75.257172999999995</c:v>
                </c:pt>
                <c:pt idx="441">
                  <c:v>74.810933000000006</c:v>
                </c:pt>
                <c:pt idx="442">
                  <c:v>75.247881000000007</c:v>
                </c:pt>
                <c:pt idx="443">
                  <c:v>75.610454000000004</c:v>
                </c:pt>
                <c:pt idx="444">
                  <c:v>76.084582999999995</c:v>
                </c:pt>
                <c:pt idx="445">
                  <c:v>75.517487000000003</c:v>
                </c:pt>
                <c:pt idx="446">
                  <c:v>74.057897999999994</c:v>
                </c:pt>
                <c:pt idx="447">
                  <c:v>73.202591999999996</c:v>
                </c:pt>
                <c:pt idx="448">
                  <c:v>74.253129000000001</c:v>
                </c:pt>
                <c:pt idx="449">
                  <c:v>75.164207000000005</c:v>
                </c:pt>
                <c:pt idx="450">
                  <c:v>74.597104000000002</c:v>
                </c:pt>
                <c:pt idx="451">
                  <c:v>73.648838999999995</c:v>
                </c:pt>
                <c:pt idx="452">
                  <c:v>74.228823000000006</c:v>
                </c:pt>
                <c:pt idx="453">
                  <c:v>73.564646999999994</c:v>
                </c:pt>
                <c:pt idx="454">
                  <c:v>72.273713000000001</c:v>
                </c:pt>
                <c:pt idx="455">
                  <c:v>73.368200999999999</c:v>
                </c:pt>
                <c:pt idx="456">
                  <c:v>74.546882999999994</c:v>
                </c:pt>
                <c:pt idx="457">
                  <c:v>74.659133999999995</c:v>
                </c:pt>
                <c:pt idx="458">
                  <c:v>74.406563000000006</c:v>
                </c:pt>
                <c:pt idx="459">
                  <c:v>73.602065999999994</c:v>
                </c:pt>
                <c:pt idx="460">
                  <c:v>74.322367999999997</c:v>
                </c:pt>
                <c:pt idx="461">
                  <c:v>74.294304999999994</c:v>
                </c:pt>
                <c:pt idx="462">
                  <c:v>74.874292999999994</c:v>
                </c:pt>
                <c:pt idx="463">
                  <c:v>75.753629000000004</c:v>
                </c:pt>
                <c:pt idx="464">
                  <c:v>74.256885999999994</c:v>
                </c:pt>
                <c:pt idx="465">
                  <c:v>72.180167999999995</c:v>
                </c:pt>
                <c:pt idx="466">
                  <c:v>71.095029999999994</c:v>
                </c:pt>
                <c:pt idx="467">
                  <c:v>70.206344999999999</c:v>
                </c:pt>
                <c:pt idx="468">
                  <c:v>71.525340999999997</c:v>
                </c:pt>
                <c:pt idx="469">
                  <c:v>71.871465000000001</c:v>
                </c:pt>
                <c:pt idx="470">
                  <c:v>73.078209999999999</c:v>
                </c:pt>
                <c:pt idx="471">
                  <c:v>72.311132000000001</c:v>
                </c:pt>
                <c:pt idx="472">
                  <c:v>73.293362000000002</c:v>
                </c:pt>
                <c:pt idx="473">
                  <c:v>72.760149999999996</c:v>
                </c:pt>
                <c:pt idx="474">
                  <c:v>72.881764000000004</c:v>
                </c:pt>
                <c:pt idx="475">
                  <c:v>73.966894999999994</c:v>
                </c:pt>
                <c:pt idx="476">
                  <c:v>74.191404000000006</c:v>
                </c:pt>
                <c:pt idx="477">
                  <c:v>75.379442999999995</c:v>
                </c:pt>
                <c:pt idx="478">
                  <c:v>74.799454999999995</c:v>
                </c:pt>
                <c:pt idx="479">
                  <c:v>76.268128000000004</c:v>
                </c:pt>
                <c:pt idx="480">
                  <c:v>76.988437000000005</c:v>
                </c:pt>
                <c:pt idx="481">
                  <c:v>76.894885000000002</c:v>
                </c:pt>
                <c:pt idx="482">
                  <c:v>76.249421999999996</c:v>
                </c:pt>
                <c:pt idx="483">
                  <c:v>75.753629000000004</c:v>
                </c:pt>
                <c:pt idx="484">
                  <c:v>76.511349999999993</c:v>
                </c:pt>
                <c:pt idx="485">
                  <c:v>77.755515000000003</c:v>
                </c:pt>
                <c:pt idx="486">
                  <c:v>78.073567999999995</c:v>
                </c:pt>
                <c:pt idx="487">
                  <c:v>78.475815999999995</c:v>
                </c:pt>
                <c:pt idx="488">
                  <c:v>77.184882999999999</c:v>
                </c:pt>
                <c:pt idx="489">
                  <c:v>77.184882999999999</c:v>
                </c:pt>
                <c:pt idx="490">
                  <c:v>78.597424000000004</c:v>
                </c:pt>
                <c:pt idx="491">
                  <c:v>78.634843000000004</c:v>
                </c:pt>
                <c:pt idx="492">
                  <c:v>78.400977999999995</c:v>
                </c:pt>
                <c:pt idx="493">
                  <c:v>79.158705999999995</c:v>
                </c:pt>
                <c:pt idx="494">
                  <c:v>81.366394</c:v>
                </c:pt>
                <c:pt idx="495">
                  <c:v>81.965089000000006</c:v>
                </c:pt>
                <c:pt idx="496">
                  <c:v>81.272842999999995</c:v>
                </c:pt>
                <c:pt idx="497">
                  <c:v>80.168998000000002</c:v>
                </c:pt>
                <c:pt idx="498">
                  <c:v>80.234480000000005</c:v>
                </c:pt>
                <c:pt idx="499">
                  <c:v>80.056747999999999</c:v>
                </c:pt>
                <c:pt idx="500">
                  <c:v>80.075453999999993</c:v>
                </c:pt>
                <c:pt idx="501">
                  <c:v>82.498300999999998</c:v>
                </c:pt>
                <c:pt idx="502">
                  <c:v>83.078282000000002</c:v>
                </c:pt>
                <c:pt idx="503">
                  <c:v>82.292499000000007</c:v>
                </c:pt>
                <c:pt idx="504">
                  <c:v>81.310261999999994</c:v>
                </c:pt>
                <c:pt idx="505">
                  <c:v>81.198010999999994</c:v>
                </c:pt>
                <c:pt idx="506">
                  <c:v>80.618022999999994</c:v>
                </c:pt>
                <c:pt idx="507">
                  <c:v>81.151235</c:v>
                </c:pt>
                <c:pt idx="508">
                  <c:v>80.870593999999997</c:v>
                </c:pt>
                <c:pt idx="509">
                  <c:v>81.974438000000006</c:v>
                </c:pt>
                <c:pt idx="510">
                  <c:v>81.946376000000001</c:v>
                </c:pt>
                <c:pt idx="511">
                  <c:v>81.198010999999994</c:v>
                </c:pt>
                <c:pt idx="512">
                  <c:v>79.130635999999996</c:v>
                </c:pt>
                <c:pt idx="513">
                  <c:v>79.682562000000004</c:v>
                </c:pt>
                <c:pt idx="514">
                  <c:v>80.309319000000002</c:v>
                </c:pt>
                <c:pt idx="515">
                  <c:v>79.757400000000004</c:v>
                </c:pt>
                <c:pt idx="516">
                  <c:v>80.655441999999994</c:v>
                </c:pt>
                <c:pt idx="517">
                  <c:v>81.012989000000005</c:v>
                </c:pt>
                <c:pt idx="518">
                  <c:v>81.539907999999997</c:v>
                </c:pt>
                <c:pt idx="519">
                  <c:v>82.113861</c:v>
                </c:pt>
                <c:pt idx="520">
                  <c:v>82.923051000000001</c:v>
                </c:pt>
                <c:pt idx="521">
                  <c:v>84.136835000000005</c:v>
                </c:pt>
                <c:pt idx="522">
                  <c:v>84.174473000000006</c:v>
                </c:pt>
                <c:pt idx="523">
                  <c:v>83.967470000000006</c:v>
                </c:pt>
                <c:pt idx="524">
                  <c:v>83.986292000000006</c:v>
                </c:pt>
                <c:pt idx="525">
                  <c:v>84.362660000000005</c:v>
                </c:pt>
                <c:pt idx="526">
                  <c:v>84.353249000000005</c:v>
                </c:pt>
                <c:pt idx="527">
                  <c:v>86.084534000000005</c:v>
                </c:pt>
                <c:pt idx="528">
                  <c:v>86.093945000000005</c:v>
                </c:pt>
                <c:pt idx="529">
                  <c:v>84.804885999999996</c:v>
                </c:pt>
                <c:pt idx="530">
                  <c:v>83.807514999999995</c:v>
                </c:pt>
                <c:pt idx="531">
                  <c:v>84.296789000000004</c:v>
                </c:pt>
                <c:pt idx="532">
                  <c:v>84.466155000000001</c:v>
                </c:pt>
                <c:pt idx="533">
                  <c:v>85.162439000000006</c:v>
                </c:pt>
                <c:pt idx="534">
                  <c:v>85.237707</c:v>
                </c:pt>
                <c:pt idx="535">
                  <c:v>85.218891999999997</c:v>
                </c:pt>
                <c:pt idx="536">
                  <c:v>86.903135000000006</c:v>
                </c:pt>
                <c:pt idx="537">
                  <c:v>85.915167999999994</c:v>
                </c:pt>
                <c:pt idx="538">
                  <c:v>85.491758000000004</c:v>
                </c:pt>
                <c:pt idx="539">
                  <c:v>85.755213999999995</c:v>
                </c:pt>
                <c:pt idx="540">
                  <c:v>84.710795000000005</c:v>
                </c:pt>
                <c:pt idx="541">
                  <c:v>83.628738999999996</c:v>
                </c:pt>
                <c:pt idx="542">
                  <c:v>83.177102000000005</c:v>
                </c:pt>
                <c:pt idx="543">
                  <c:v>84.917798000000005</c:v>
                </c:pt>
                <c:pt idx="544">
                  <c:v>85.905764000000005</c:v>
                </c:pt>
                <c:pt idx="545">
                  <c:v>86.169219999999996</c:v>
                </c:pt>
                <c:pt idx="546">
                  <c:v>84.221520999999996</c:v>
                </c:pt>
                <c:pt idx="547">
                  <c:v>72.215412999999998</c:v>
                </c:pt>
                <c:pt idx="548">
                  <c:v>69.976032000000004</c:v>
                </c:pt>
                <c:pt idx="549">
                  <c:v>72.601192999999995</c:v>
                </c:pt>
                <c:pt idx="550">
                  <c:v>72.911689999999993</c:v>
                </c:pt>
                <c:pt idx="551">
                  <c:v>72.789372999999998</c:v>
                </c:pt>
                <c:pt idx="552">
                  <c:v>71.876682000000002</c:v>
                </c:pt>
                <c:pt idx="553">
                  <c:v>73.156329999999997</c:v>
                </c:pt>
                <c:pt idx="554">
                  <c:v>73.824381000000002</c:v>
                </c:pt>
                <c:pt idx="555">
                  <c:v>73.758516999999998</c:v>
                </c:pt>
                <c:pt idx="556">
                  <c:v>75.151077999999998</c:v>
                </c:pt>
                <c:pt idx="557">
                  <c:v>74.078433000000004</c:v>
                </c:pt>
                <c:pt idx="558">
                  <c:v>74.417156000000006</c:v>
                </c:pt>
                <c:pt idx="559">
                  <c:v>74.379525999999998</c:v>
                </c:pt>
                <c:pt idx="560">
                  <c:v>74.925252999999998</c:v>
                </c:pt>
                <c:pt idx="561">
                  <c:v>73.899655999999993</c:v>
                </c:pt>
                <c:pt idx="562">
                  <c:v>75.828531999999996</c:v>
                </c:pt>
                <c:pt idx="563">
                  <c:v>76.261360999999994</c:v>
                </c:pt>
                <c:pt idx="564">
                  <c:v>76.101399000000001</c:v>
                </c:pt>
                <c:pt idx="565">
                  <c:v>76.788272000000006</c:v>
                </c:pt>
                <c:pt idx="566">
                  <c:v>76.985864000000007</c:v>
                </c:pt>
                <c:pt idx="567">
                  <c:v>77.503371000000001</c:v>
                </c:pt>
                <c:pt idx="568">
                  <c:v>77.117592000000002</c:v>
                </c:pt>
                <c:pt idx="569">
                  <c:v>77.757416000000006</c:v>
                </c:pt>
                <c:pt idx="570">
                  <c:v>77.851506000000001</c:v>
                </c:pt>
                <c:pt idx="571">
                  <c:v>76.957638000000003</c:v>
                </c:pt>
                <c:pt idx="572">
                  <c:v>76.383677000000006</c:v>
                </c:pt>
                <c:pt idx="573">
                  <c:v>76.609495999999993</c:v>
                </c:pt>
                <c:pt idx="574">
                  <c:v>77.202278000000007</c:v>
                </c:pt>
                <c:pt idx="575">
                  <c:v>75.884991999999997</c:v>
                </c:pt>
                <c:pt idx="576">
                  <c:v>76.063761999999997</c:v>
                </c:pt>
                <c:pt idx="577">
                  <c:v>76.242537999999996</c:v>
                </c:pt>
                <c:pt idx="578">
                  <c:v>76.581269000000006</c:v>
                </c:pt>
                <c:pt idx="579">
                  <c:v>74.831162000000006</c:v>
                </c:pt>
                <c:pt idx="580">
                  <c:v>75.104028999999997</c:v>
                </c:pt>
                <c:pt idx="581">
                  <c:v>75.359673999999998</c:v>
                </c:pt>
                <c:pt idx="582">
                  <c:v>75.530107000000001</c:v>
                </c:pt>
                <c:pt idx="583">
                  <c:v>76.420147</c:v>
                </c:pt>
                <c:pt idx="584">
                  <c:v>76.600050999999993</c:v>
                </c:pt>
                <c:pt idx="585">
                  <c:v>76.420147</c:v>
                </c:pt>
                <c:pt idx="586">
                  <c:v>75.132433000000006</c:v>
                </c:pt>
                <c:pt idx="587">
                  <c:v>76.268654999999995</c:v>
                </c:pt>
                <c:pt idx="588">
                  <c:v>76.202376000000001</c:v>
                </c:pt>
                <c:pt idx="589">
                  <c:v>75.776290000000003</c:v>
                </c:pt>
                <c:pt idx="590">
                  <c:v>75.530107000000001</c:v>
                </c:pt>
                <c:pt idx="591">
                  <c:v>76.268654999999995</c:v>
                </c:pt>
                <c:pt idx="592">
                  <c:v>76.439087999999998</c:v>
                </c:pt>
                <c:pt idx="593">
                  <c:v>76.278119000000004</c:v>
                </c:pt>
                <c:pt idx="594">
                  <c:v>76.647389000000004</c:v>
                </c:pt>
                <c:pt idx="595">
                  <c:v>76.363338999999996</c:v>
                </c:pt>
                <c:pt idx="596">
                  <c:v>76.732608999999997</c:v>
                </c:pt>
                <c:pt idx="597">
                  <c:v>76.704205000000002</c:v>
                </c:pt>
                <c:pt idx="598">
                  <c:v>76.931445999999994</c:v>
                </c:pt>
                <c:pt idx="599">
                  <c:v>76.401213999999996</c:v>
                </c:pt>
                <c:pt idx="600">
                  <c:v>75.918318999999997</c:v>
                </c:pt>
                <c:pt idx="601">
                  <c:v>76.107686000000001</c:v>
                </c:pt>
                <c:pt idx="602">
                  <c:v>75.407020000000003</c:v>
                </c:pt>
                <c:pt idx="603">
                  <c:v>75.728952000000007</c:v>
                </c:pt>
                <c:pt idx="604">
                  <c:v>75.823634999999996</c:v>
                </c:pt>
                <c:pt idx="605">
                  <c:v>76.031942999999998</c:v>
                </c:pt>
                <c:pt idx="606">
                  <c:v>77.092409000000004</c:v>
                </c:pt>
                <c:pt idx="607">
                  <c:v>75.889914000000005</c:v>
                </c:pt>
                <c:pt idx="608">
                  <c:v>77.830950000000001</c:v>
                </c:pt>
                <c:pt idx="609">
                  <c:v>78.152882000000005</c:v>
                </c:pt>
                <c:pt idx="610">
                  <c:v>78.010852999999997</c:v>
                </c:pt>
                <c:pt idx="611">
                  <c:v>76.855697000000006</c:v>
                </c:pt>
                <c:pt idx="612">
                  <c:v>76.694733999999997</c:v>
                </c:pt>
                <c:pt idx="613">
                  <c:v>76.628455000000002</c:v>
                </c:pt>
                <c:pt idx="614">
                  <c:v>76.136097000000007</c:v>
                </c:pt>
                <c:pt idx="615">
                  <c:v>73.674284999999998</c:v>
                </c:pt>
                <c:pt idx="616">
                  <c:v>73.238736000000003</c:v>
                </c:pt>
                <c:pt idx="617">
                  <c:v>73.787908999999999</c:v>
                </c:pt>
                <c:pt idx="618">
                  <c:v>73.882593</c:v>
                </c:pt>
                <c:pt idx="619">
                  <c:v>73.731100999999995</c:v>
                </c:pt>
                <c:pt idx="620">
                  <c:v>73.286080999999996</c:v>
                </c:pt>
                <c:pt idx="621">
                  <c:v>71.619624999999999</c:v>
                </c:pt>
                <c:pt idx="622">
                  <c:v>72.064644999999999</c:v>
                </c:pt>
                <c:pt idx="623">
                  <c:v>71.629096000000004</c:v>
                </c:pt>
                <c:pt idx="624">
                  <c:v>72.396040999999997</c:v>
                </c:pt>
                <c:pt idx="625">
                  <c:v>74.611670000000004</c:v>
                </c:pt>
                <c:pt idx="626">
                  <c:v>74.763161999999994</c:v>
                </c:pt>
                <c:pt idx="627">
                  <c:v>75.757356000000001</c:v>
                </c:pt>
                <c:pt idx="628">
                  <c:v>76.334934000000004</c:v>
                </c:pt>
                <c:pt idx="629">
                  <c:v>76.306522999999999</c:v>
                </c:pt>
                <c:pt idx="630">
                  <c:v>76.997726</c:v>
                </c:pt>
                <c:pt idx="631">
                  <c:v>76.959851</c:v>
                </c:pt>
                <c:pt idx="632">
                  <c:v>76.372809000000004</c:v>
                </c:pt>
                <c:pt idx="633">
                  <c:v>77.101878999999997</c:v>
                </c:pt>
                <c:pt idx="634">
                  <c:v>77.395399999999995</c:v>
                </c:pt>
                <c:pt idx="635">
                  <c:v>77.717331999999999</c:v>
                </c:pt>
                <c:pt idx="636">
                  <c:v>77.366996</c:v>
                </c:pt>
                <c:pt idx="637">
                  <c:v>77.641582999999997</c:v>
                </c:pt>
                <c:pt idx="638">
                  <c:v>78.541086000000007</c:v>
                </c:pt>
                <c:pt idx="639">
                  <c:v>78.626306</c:v>
                </c:pt>
                <c:pt idx="640">
                  <c:v>77.873763999999994</c:v>
                </c:pt>
                <c:pt idx="641">
                  <c:v>78.111909999999995</c:v>
                </c:pt>
                <c:pt idx="642">
                  <c:v>77.673721999999998</c:v>
                </c:pt>
                <c:pt idx="643">
                  <c:v>77.997596999999999</c:v>
                </c:pt>
                <c:pt idx="644">
                  <c:v>78.597729999999999</c:v>
                </c:pt>
                <c:pt idx="645">
                  <c:v>78.016653000000005</c:v>
                </c:pt>
                <c:pt idx="646">
                  <c:v>77.607040999999995</c:v>
                </c:pt>
                <c:pt idx="647">
                  <c:v>76.740185999999994</c:v>
                </c:pt>
                <c:pt idx="648">
                  <c:v>75.339886000000007</c:v>
                </c:pt>
                <c:pt idx="649">
                  <c:v>75.273206000000002</c:v>
                </c:pt>
                <c:pt idx="650">
                  <c:v>76.559200000000004</c:v>
                </c:pt>
                <c:pt idx="651">
                  <c:v>76.359157999999994</c:v>
                </c:pt>
                <c:pt idx="652">
                  <c:v>75.768552999999997</c:v>
                </c:pt>
                <c:pt idx="653">
                  <c:v>76.168637000000004</c:v>
                </c:pt>
                <c:pt idx="654">
                  <c:v>75.930491000000004</c:v>
                </c:pt>
                <c:pt idx="655">
                  <c:v>75.578031999999993</c:v>
                </c:pt>
                <c:pt idx="656">
                  <c:v>76.521096</c:v>
                </c:pt>
                <c:pt idx="657">
                  <c:v>75.644720000000007</c:v>
                </c:pt>
                <c:pt idx="658">
                  <c:v>75.330365999999998</c:v>
                </c:pt>
                <c:pt idx="659">
                  <c:v>76.864026999999993</c:v>
                </c:pt>
                <c:pt idx="660">
                  <c:v>77.387944000000005</c:v>
                </c:pt>
                <c:pt idx="661">
                  <c:v>77.902339999999995</c:v>
                </c:pt>
                <c:pt idx="662">
                  <c:v>77.949972000000002</c:v>
                </c:pt>
                <c:pt idx="663">
                  <c:v>77.740403000000001</c:v>
                </c:pt>
                <c:pt idx="664">
                  <c:v>76.921180000000007</c:v>
                </c:pt>
                <c:pt idx="665">
                  <c:v>75.349413999999996</c:v>
                </c:pt>
                <c:pt idx="666">
                  <c:v>75.130324000000002</c:v>
                </c:pt>
                <c:pt idx="667">
                  <c:v>76.482991999999996</c:v>
                </c:pt>
                <c:pt idx="668">
                  <c:v>74.673079999999999</c:v>
                </c:pt>
                <c:pt idx="669">
                  <c:v>73.901488999999998</c:v>
                </c:pt>
                <c:pt idx="670">
                  <c:v>74.587350999999998</c:v>
                </c:pt>
                <c:pt idx="671">
                  <c:v>76.416310999999993</c:v>
                </c:pt>
                <c:pt idx="672">
                  <c:v>77.616568999999998</c:v>
                </c:pt>
                <c:pt idx="673">
                  <c:v>78.035701000000003</c:v>
                </c:pt>
                <c:pt idx="674">
                  <c:v>77.749930000000006</c:v>
                </c:pt>
                <c:pt idx="675">
                  <c:v>77.854714999999999</c:v>
                </c:pt>
                <c:pt idx="676">
                  <c:v>78.531048999999996</c:v>
                </c:pt>
                <c:pt idx="677">
                  <c:v>81.474530999999999</c:v>
                </c:pt>
                <c:pt idx="678">
                  <c:v>81.188760000000002</c:v>
                </c:pt>
                <c:pt idx="679">
                  <c:v>80.264752000000001</c:v>
                </c:pt>
                <c:pt idx="680">
                  <c:v>80.798197000000002</c:v>
                </c:pt>
                <c:pt idx="681">
                  <c:v>81.817462000000006</c:v>
                </c:pt>
                <c:pt idx="682">
                  <c:v>81.912718999999996</c:v>
                </c:pt>
                <c:pt idx="683">
                  <c:v>81.855565999999996</c:v>
                </c:pt>
                <c:pt idx="684">
                  <c:v>81.665052000000003</c:v>
                </c:pt>
                <c:pt idx="685">
                  <c:v>81.150655999999998</c:v>
                </c:pt>
                <c:pt idx="686">
                  <c:v>82.065135999999995</c:v>
                </c:pt>
                <c:pt idx="687">
                  <c:v>82.303281999999996</c:v>
                </c:pt>
                <c:pt idx="688">
                  <c:v>82.236600999999993</c:v>
                </c:pt>
                <c:pt idx="689">
                  <c:v>83.227289999999996</c:v>
                </c:pt>
                <c:pt idx="690">
                  <c:v>82.874831</c:v>
                </c:pt>
                <c:pt idx="691">
                  <c:v>81.712676999999999</c:v>
                </c:pt>
                <c:pt idx="692">
                  <c:v>80.960134999999994</c:v>
                </c:pt>
                <c:pt idx="693">
                  <c:v>81.636469000000005</c:v>
                </c:pt>
                <c:pt idx="694">
                  <c:v>82.360434999999995</c:v>
                </c:pt>
                <c:pt idx="695">
                  <c:v>80.845828999999995</c:v>
                </c:pt>
                <c:pt idx="696">
                  <c:v>82.10324</c:v>
                </c:pt>
                <c:pt idx="697">
                  <c:v>82.046080000000003</c:v>
                </c:pt>
                <c:pt idx="698">
                  <c:v>83.112977000000001</c:v>
                </c:pt>
                <c:pt idx="699">
                  <c:v>83.255865999999997</c:v>
                </c:pt>
                <c:pt idx="700">
                  <c:v>83.255865999999997</c:v>
                </c:pt>
                <c:pt idx="701">
                  <c:v>83.046296999999996</c:v>
                </c:pt>
                <c:pt idx="702">
                  <c:v>83.255865999999997</c:v>
                </c:pt>
                <c:pt idx="703">
                  <c:v>83.830706000000006</c:v>
                </c:pt>
                <c:pt idx="704">
                  <c:v>82.997186999999997</c:v>
                </c:pt>
                <c:pt idx="705">
                  <c:v>82.498996000000005</c:v>
                </c:pt>
                <c:pt idx="706">
                  <c:v>83.907353000000001</c:v>
                </c:pt>
                <c:pt idx="707">
                  <c:v>84.175610000000006</c:v>
                </c:pt>
                <c:pt idx="708">
                  <c:v>84.558837999999994</c:v>
                </c:pt>
                <c:pt idx="709">
                  <c:v>84.539671999999996</c:v>
                </c:pt>
                <c:pt idx="710">
                  <c:v>83.792383000000001</c:v>
                </c:pt>
                <c:pt idx="711">
                  <c:v>83.466644000000002</c:v>
                </c:pt>
                <c:pt idx="712">
                  <c:v>83.514543000000003</c:v>
                </c:pt>
                <c:pt idx="713">
                  <c:v>84.079804999999993</c:v>
                </c:pt>
                <c:pt idx="714">
                  <c:v>84.290581000000003</c:v>
                </c:pt>
                <c:pt idx="715">
                  <c:v>84.568413000000007</c:v>
                </c:pt>
                <c:pt idx="716">
                  <c:v>84.673800999999997</c:v>
                </c:pt>
                <c:pt idx="717">
                  <c:v>85.286962000000003</c:v>
                </c:pt>
                <c:pt idx="718">
                  <c:v>84.76003</c:v>
                </c:pt>
                <c:pt idx="719">
                  <c:v>83.706159999999997</c:v>
                </c:pt>
                <c:pt idx="720">
                  <c:v>83.916927999999999</c:v>
                </c:pt>
                <c:pt idx="721">
                  <c:v>83.600772000000006</c:v>
                </c:pt>
                <c:pt idx="722">
                  <c:v>84.348061999999999</c:v>
                </c:pt>
                <c:pt idx="723">
                  <c:v>84.137287000000001</c:v>
                </c:pt>
                <c:pt idx="724">
                  <c:v>84.271415000000005</c:v>
                </c:pt>
                <c:pt idx="725">
                  <c:v>84.156445000000005</c:v>
                </c:pt>
                <c:pt idx="726">
                  <c:v>84.932481999999993</c:v>
                </c:pt>
                <c:pt idx="727">
                  <c:v>84.434284000000005</c:v>
                </c:pt>
                <c:pt idx="728">
                  <c:v>83.409154999999998</c:v>
                </c:pt>
                <c:pt idx="729">
                  <c:v>83.466644000000002</c:v>
                </c:pt>
                <c:pt idx="730">
                  <c:v>82.479831000000004</c:v>
                </c:pt>
                <c:pt idx="731">
                  <c:v>82.288219999999995</c:v>
                </c:pt>
                <c:pt idx="732">
                  <c:v>82.767252999999997</c:v>
                </c:pt>
                <c:pt idx="733">
                  <c:v>82.058287000000007</c:v>
                </c:pt>
                <c:pt idx="734">
                  <c:v>82.642707000000001</c:v>
                </c:pt>
                <c:pt idx="735">
                  <c:v>81.445126000000002</c:v>
                </c:pt>
                <c:pt idx="736">
                  <c:v>81.617577999999995</c:v>
                </c:pt>
                <c:pt idx="737">
                  <c:v>82.221155999999993</c:v>
                </c:pt>
                <c:pt idx="738">
                  <c:v>82.709771000000003</c:v>
                </c:pt>
                <c:pt idx="739">
                  <c:v>82.748095000000006</c:v>
                </c:pt>
                <c:pt idx="740">
                  <c:v>81.454701</c:v>
                </c:pt>
                <c:pt idx="741">
                  <c:v>86.963576000000003</c:v>
                </c:pt>
                <c:pt idx="742">
                  <c:v>86.858196000000007</c:v>
                </c:pt>
                <c:pt idx="743">
                  <c:v>85.603125000000006</c:v>
                </c:pt>
                <c:pt idx="744">
                  <c:v>85.631866000000002</c:v>
                </c:pt>
                <c:pt idx="745">
                  <c:v>83.782799999999995</c:v>
                </c:pt>
                <c:pt idx="746">
                  <c:v>83.782799999999995</c:v>
                </c:pt>
                <c:pt idx="747">
                  <c:v>84.261831999999998</c:v>
                </c:pt>
                <c:pt idx="748">
                  <c:v>83.265450999999999</c:v>
                </c:pt>
                <c:pt idx="749">
                  <c:v>83.025935000000004</c:v>
                </c:pt>
                <c:pt idx="750">
                  <c:v>83.217545000000001</c:v>
                </c:pt>
                <c:pt idx="751">
                  <c:v>84.530096999999998</c:v>
                </c:pt>
                <c:pt idx="752">
                  <c:v>84.961223000000004</c:v>
                </c:pt>
                <c:pt idx="753">
                  <c:v>84.817511999999994</c:v>
                </c:pt>
                <c:pt idx="754">
                  <c:v>85.622291000000004</c:v>
                </c:pt>
                <c:pt idx="755">
                  <c:v>86.264193000000006</c:v>
                </c:pt>
                <c:pt idx="756">
                  <c:v>86.015094000000005</c:v>
                </c:pt>
                <c:pt idx="757">
                  <c:v>86.618679</c:v>
                </c:pt>
                <c:pt idx="758">
                  <c:v>87.260581000000002</c:v>
                </c:pt>
                <c:pt idx="759">
                  <c:v>87.70129</c:v>
                </c:pt>
                <c:pt idx="760">
                  <c:v>87.720448000000005</c:v>
                </c:pt>
                <c:pt idx="761">
                  <c:v>87.145611000000002</c:v>
                </c:pt>
                <c:pt idx="762">
                  <c:v>87.337227999999996</c:v>
                </c:pt>
                <c:pt idx="763">
                  <c:v>87.126452999999998</c:v>
                </c:pt>
                <c:pt idx="764">
                  <c:v>86.915677000000002</c:v>
                </c:pt>
                <c:pt idx="765">
                  <c:v>86.973158999999995</c:v>
                </c:pt>
                <c:pt idx="766">
                  <c:v>87.662966999999995</c:v>
                </c:pt>
                <c:pt idx="767">
                  <c:v>87.749189000000001</c:v>
                </c:pt>
                <c:pt idx="768">
                  <c:v>88.009343999999999</c:v>
                </c:pt>
                <c:pt idx="769">
                  <c:v>87.961172000000005</c:v>
                </c:pt>
                <c:pt idx="770">
                  <c:v>88.577833999999996</c:v>
                </c:pt>
                <c:pt idx="771">
                  <c:v>88.433301999999998</c:v>
                </c:pt>
                <c:pt idx="772">
                  <c:v>88.365854999999996</c:v>
                </c:pt>
                <c:pt idx="773">
                  <c:v>88.683824000000001</c:v>
                </c:pt>
                <c:pt idx="774">
                  <c:v>88.760908000000001</c:v>
                </c:pt>
                <c:pt idx="775">
                  <c:v>88.539292000000003</c:v>
                </c:pt>
                <c:pt idx="776">
                  <c:v>88.433301999999998</c:v>
                </c:pt>
                <c:pt idx="777">
                  <c:v>88.548929000000001</c:v>
                </c:pt>
                <c:pt idx="778">
                  <c:v>88.905433000000002</c:v>
                </c:pt>
                <c:pt idx="779">
                  <c:v>90.052042999999998</c:v>
                </c:pt>
                <c:pt idx="780">
                  <c:v>89.849700999999996</c:v>
                </c:pt>
                <c:pt idx="781">
                  <c:v>88.28877</c:v>
                </c:pt>
                <c:pt idx="782">
                  <c:v>88.124971000000002</c:v>
                </c:pt>
                <c:pt idx="783">
                  <c:v>88.336950000000002</c:v>
                </c:pt>
                <c:pt idx="784">
                  <c:v>87.016903999999997</c:v>
                </c:pt>
                <c:pt idx="785">
                  <c:v>86.939825999999996</c:v>
                </c:pt>
                <c:pt idx="786">
                  <c:v>86.698943</c:v>
                </c:pt>
                <c:pt idx="787">
                  <c:v>85.552333000000004</c:v>
                </c:pt>
                <c:pt idx="788">
                  <c:v>84.309370999999999</c:v>
                </c:pt>
                <c:pt idx="789">
                  <c:v>84.078124000000003</c:v>
                </c:pt>
                <c:pt idx="790">
                  <c:v>84.791139000000001</c:v>
                </c:pt>
                <c:pt idx="791">
                  <c:v>85.012754999999999</c:v>
                </c:pt>
                <c:pt idx="792">
                  <c:v>82.112510999999998</c:v>
                </c:pt>
                <c:pt idx="793">
                  <c:v>83.210941000000005</c:v>
                </c:pt>
                <c:pt idx="794">
                  <c:v>81.100795000000005</c:v>
                </c:pt>
                <c:pt idx="795">
                  <c:v>80.532313000000002</c:v>
                </c:pt>
                <c:pt idx="796">
                  <c:v>78.383624999999995</c:v>
                </c:pt>
                <c:pt idx="797">
                  <c:v>79.559139999999999</c:v>
                </c:pt>
                <c:pt idx="798">
                  <c:v>78.345083000000002</c:v>
                </c:pt>
                <c:pt idx="799">
                  <c:v>79.857832999999999</c:v>
                </c:pt>
                <c:pt idx="800">
                  <c:v>81.120069999999998</c:v>
                </c:pt>
                <c:pt idx="801">
                  <c:v>81.380222000000003</c:v>
                </c:pt>
                <c:pt idx="802">
                  <c:v>82.950782000000004</c:v>
                </c:pt>
                <c:pt idx="803">
                  <c:v>84.222656000000001</c:v>
                </c:pt>
                <c:pt idx="804">
                  <c:v>85.735406999999995</c:v>
                </c:pt>
                <c:pt idx="805">
                  <c:v>86.833837000000003</c:v>
                </c:pt>
                <c:pt idx="806">
                  <c:v>86.284621999999999</c:v>
                </c:pt>
                <c:pt idx="807">
                  <c:v>88.038256000000004</c:v>
                </c:pt>
                <c:pt idx="808">
                  <c:v>88.134608999999998</c:v>
                </c:pt>
                <c:pt idx="809">
                  <c:v>88.712728999999996</c:v>
                </c:pt>
                <c:pt idx="810">
                  <c:v>90.225479000000007</c:v>
                </c:pt>
                <c:pt idx="811">
                  <c:v>90.196573999999998</c:v>
                </c:pt>
                <c:pt idx="812">
                  <c:v>89.753349</c:v>
                </c:pt>
                <c:pt idx="813">
                  <c:v>89.868967999999995</c:v>
                </c:pt>
                <c:pt idx="814">
                  <c:v>90.957768000000002</c:v>
                </c:pt>
                <c:pt idx="815">
                  <c:v>91.545525999999995</c:v>
                </c:pt>
                <c:pt idx="816">
                  <c:v>92.383797000000001</c:v>
                </c:pt>
                <c:pt idx="817">
                  <c:v>92.335624999999993</c:v>
                </c:pt>
                <c:pt idx="818">
                  <c:v>92.701766000000006</c:v>
                </c:pt>
                <c:pt idx="819">
                  <c:v>92.364530000000002</c:v>
                </c:pt>
                <c:pt idx="820">
                  <c:v>92.181455</c:v>
                </c:pt>
                <c:pt idx="821">
                  <c:v>91.709325000000007</c:v>
                </c:pt>
                <c:pt idx="822">
                  <c:v>91.651515000000003</c:v>
                </c:pt>
                <c:pt idx="823">
                  <c:v>91.420260999999996</c:v>
                </c:pt>
                <c:pt idx="824">
                  <c:v>91.728593000000004</c:v>
                </c:pt>
                <c:pt idx="825">
                  <c:v>91.834581999999997</c:v>
                </c:pt>
                <c:pt idx="826">
                  <c:v>91.786410000000004</c:v>
                </c:pt>
                <c:pt idx="827">
                  <c:v>91.834581999999997</c:v>
                </c:pt>
                <c:pt idx="828">
                  <c:v>91.314272000000003</c:v>
                </c:pt>
                <c:pt idx="829">
                  <c:v>90.996311000000006</c:v>
                </c:pt>
                <c:pt idx="830">
                  <c:v>90.138765000000006</c:v>
                </c:pt>
                <c:pt idx="831">
                  <c:v>91.034852999999998</c:v>
                </c:pt>
                <c:pt idx="832">
                  <c:v>92.391266000000002</c:v>
                </c:pt>
                <c:pt idx="833">
                  <c:v>91.887450999999999</c:v>
                </c:pt>
                <c:pt idx="834">
                  <c:v>92.633482999999998</c:v>
                </c:pt>
                <c:pt idx="835">
                  <c:v>92.342820000000003</c:v>
                </c:pt>
                <c:pt idx="836">
                  <c:v>92.585037</c:v>
                </c:pt>
                <c:pt idx="837">
                  <c:v>91.509592999999995</c:v>
                </c:pt>
                <c:pt idx="838">
                  <c:v>91.974652000000006</c:v>
                </c:pt>
                <c:pt idx="839">
                  <c:v>90.782940999999994</c:v>
                </c:pt>
                <c:pt idx="840">
                  <c:v>90.017542000000006</c:v>
                </c:pt>
                <c:pt idx="841">
                  <c:v>90.666681999999994</c:v>
                </c:pt>
                <c:pt idx="842">
                  <c:v>91.451463000000004</c:v>
                </c:pt>
                <c:pt idx="843">
                  <c:v>93.408580999999998</c:v>
                </c:pt>
                <c:pt idx="844">
                  <c:v>93.883324000000002</c:v>
                </c:pt>
                <c:pt idx="845">
                  <c:v>94.048029999999997</c:v>
                </c:pt>
                <c:pt idx="846">
                  <c:v>94.290246999999994</c:v>
                </c:pt>
                <c:pt idx="847">
                  <c:v>94.329002000000003</c:v>
                </c:pt>
                <c:pt idx="848">
                  <c:v>94.028655999999998</c:v>
                </c:pt>
                <c:pt idx="849">
                  <c:v>93.718618000000006</c:v>
                </c:pt>
                <c:pt idx="850">
                  <c:v>93.708927000000003</c:v>
                </c:pt>
                <c:pt idx="851">
                  <c:v>93.088852000000003</c:v>
                </c:pt>
                <c:pt idx="852">
                  <c:v>93.030715000000001</c:v>
                </c:pt>
                <c:pt idx="853">
                  <c:v>91.044539999999998</c:v>
                </c:pt>
                <c:pt idx="854">
                  <c:v>90.133802000000003</c:v>
                </c:pt>
                <c:pt idx="855">
                  <c:v>91.683988999999997</c:v>
                </c:pt>
                <c:pt idx="856">
                  <c:v>93.427954999999997</c:v>
                </c:pt>
                <c:pt idx="857">
                  <c:v>91.664614999999998</c:v>
                </c:pt>
                <c:pt idx="858">
                  <c:v>91.083296000000004</c:v>
                </c:pt>
                <c:pt idx="859">
                  <c:v>90.560106000000005</c:v>
                </c:pt>
                <c:pt idx="860">
                  <c:v>90.676365000000004</c:v>
                </c:pt>
                <c:pt idx="861">
                  <c:v>88.874277000000006</c:v>
                </c:pt>
                <c:pt idx="862">
                  <c:v>88.971163000000004</c:v>
                </c:pt>
                <c:pt idx="863">
                  <c:v>88.951780999999997</c:v>
                </c:pt>
                <c:pt idx="864">
                  <c:v>89.562173000000001</c:v>
                </c:pt>
                <c:pt idx="865">
                  <c:v>90.947654999999997</c:v>
                </c:pt>
                <c:pt idx="866">
                  <c:v>90.482595000000003</c:v>
                </c:pt>
                <c:pt idx="867">
                  <c:v>90.569796999999994</c:v>
                </c:pt>
                <c:pt idx="868">
                  <c:v>88.457663999999994</c:v>
                </c:pt>
                <c:pt idx="869">
                  <c:v>87.692256999999998</c:v>
                </c:pt>
                <c:pt idx="870">
                  <c:v>92.594728000000003</c:v>
                </c:pt>
                <c:pt idx="871">
                  <c:v>90.734502000000006</c:v>
                </c:pt>
                <c:pt idx="872">
                  <c:v>92.565663000000001</c:v>
                </c:pt>
                <c:pt idx="873">
                  <c:v>93.476400999999996</c:v>
                </c:pt>
                <c:pt idx="874">
                  <c:v>92.701303999999993</c:v>
                </c:pt>
                <c:pt idx="875">
                  <c:v>93.166364000000002</c:v>
                </c:pt>
                <c:pt idx="876">
                  <c:v>93.321378999999993</c:v>
                </c:pt>
                <c:pt idx="877">
                  <c:v>92.430021999999994</c:v>
                </c:pt>
                <c:pt idx="878">
                  <c:v>93.796121999999997</c:v>
                </c:pt>
                <c:pt idx="879">
                  <c:v>93.553905</c:v>
                </c:pt>
                <c:pt idx="880">
                  <c:v>94.251491000000001</c:v>
                </c:pt>
                <c:pt idx="881">
                  <c:v>95.142848000000001</c:v>
                </c:pt>
                <c:pt idx="882">
                  <c:v>95.259114999999994</c:v>
                </c:pt>
                <c:pt idx="883">
                  <c:v>95.481958000000006</c:v>
                </c:pt>
                <c:pt idx="884">
                  <c:v>95.220359000000002</c:v>
                </c:pt>
                <c:pt idx="885">
                  <c:v>95.859815999999995</c:v>
                </c:pt>
                <c:pt idx="886">
                  <c:v>95.617598999999998</c:v>
                </c:pt>
                <c:pt idx="887">
                  <c:v>97.051518999999999</c:v>
                </c:pt>
                <c:pt idx="888">
                  <c:v>96.043896000000004</c:v>
                </c:pt>
                <c:pt idx="889">
                  <c:v>95.569152000000003</c:v>
                </c:pt>
                <c:pt idx="890">
                  <c:v>95.278488999999993</c:v>
                </c:pt>
                <c:pt idx="891">
                  <c:v>96.349909999999994</c:v>
                </c:pt>
                <c:pt idx="892">
                  <c:v>95.823938999999996</c:v>
                </c:pt>
                <c:pt idx="893">
                  <c:v>94.791482000000002</c:v>
                </c:pt>
                <c:pt idx="894">
                  <c:v>95.083690000000004</c:v>
                </c:pt>
                <c:pt idx="895">
                  <c:v>93.194091999999998</c:v>
                </c:pt>
                <c:pt idx="896">
                  <c:v>94.713558000000006</c:v>
                </c:pt>
                <c:pt idx="897">
                  <c:v>93.525254000000004</c:v>
                </c:pt>
                <c:pt idx="898">
                  <c:v>92.677863000000002</c:v>
                </c:pt>
                <c:pt idx="899">
                  <c:v>93.963566999999998</c:v>
                </c:pt>
                <c:pt idx="900">
                  <c:v>93.681100999999998</c:v>
                </c:pt>
                <c:pt idx="901">
                  <c:v>92.551236000000003</c:v>
                </c:pt>
                <c:pt idx="902">
                  <c:v>92.015529999999998</c:v>
                </c:pt>
                <c:pt idx="903">
                  <c:v>94.138891000000001</c:v>
                </c:pt>
                <c:pt idx="904">
                  <c:v>93.379158000000004</c:v>
                </c:pt>
                <c:pt idx="905">
                  <c:v>93.817463000000004</c:v>
                </c:pt>
                <c:pt idx="906">
                  <c:v>93.496035000000006</c:v>
                </c:pt>
                <c:pt idx="907">
                  <c:v>93.515519999999995</c:v>
                </c:pt>
                <c:pt idx="908">
                  <c:v>92.522017000000005</c:v>
                </c:pt>
                <c:pt idx="909">
                  <c:v>92.395397000000003</c:v>
                </c:pt>
                <c:pt idx="910">
                  <c:v>92.931110000000004</c:v>
                </c:pt>
                <c:pt idx="911">
                  <c:v>93.710319999999996</c:v>
                </c:pt>
                <c:pt idx="912">
                  <c:v>92.882406000000003</c:v>
                </c:pt>
                <c:pt idx="913">
                  <c:v>93.057730000000006</c:v>
                </c:pt>
                <c:pt idx="914">
                  <c:v>93.125911000000002</c:v>
                </c:pt>
                <c:pt idx="915">
                  <c:v>94.129148999999998</c:v>
                </c:pt>
                <c:pt idx="916">
                  <c:v>93.661624000000003</c:v>
                </c:pt>
                <c:pt idx="917">
                  <c:v>94.216813999999999</c:v>
                </c:pt>
                <c:pt idx="918">
                  <c:v>93.885643999999999</c:v>
                </c:pt>
                <c:pt idx="919">
                  <c:v>93.992787000000007</c:v>
                </c:pt>
                <c:pt idx="920">
                  <c:v>93.457072999999994</c:v>
                </c:pt>
                <c:pt idx="921">
                  <c:v>93.437595999999999</c:v>
                </c:pt>
                <c:pt idx="922">
                  <c:v>94.470054000000005</c:v>
                </c:pt>
                <c:pt idx="923">
                  <c:v>94.645376999999996</c:v>
                </c:pt>
                <c:pt idx="924">
                  <c:v>93.749281999999994</c:v>
                </c:pt>
                <c:pt idx="925">
                  <c:v>94.830443000000002</c:v>
                </c:pt>
                <c:pt idx="926">
                  <c:v>94.557719000000006</c:v>
                </c:pt>
                <c:pt idx="927">
                  <c:v>95.560957000000002</c:v>
                </c:pt>
                <c:pt idx="928">
                  <c:v>97.177824000000001</c:v>
                </c:pt>
                <c:pt idx="929">
                  <c:v>97.197308000000007</c:v>
                </c:pt>
                <c:pt idx="930">
                  <c:v>97.119384999999994</c:v>
                </c:pt>
                <c:pt idx="931">
                  <c:v>97.138869999999997</c:v>
                </c:pt>
                <c:pt idx="932">
                  <c:v>97.051203999999998</c:v>
                </c:pt>
                <c:pt idx="933">
                  <c:v>96.135624000000007</c:v>
                </c:pt>
                <c:pt idx="934">
                  <c:v>96.720040999999995</c:v>
                </c:pt>
                <c:pt idx="935">
                  <c:v>97.937565000000006</c:v>
                </c:pt>
                <c:pt idx="936">
                  <c:v>98.122623000000004</c:v>
                </c:pt>
                <c:pt idx="937">
                  <c:v>99.310927000000007</c:v>
                </c:pt>
                <c:pt idx="938">
                  <c:v>99.710278000000002</c:v>
                </c:pt>
                <c:pt idx="939">
                  <c:v>100.645335</c:v>
                </c:pt>
                <c:pt idx="940">
                  <c:v>100.791439</c:v>
                </c:pt>
                <c:pt idx="941">
                  <c:v>100.742735</c:v>
                </c:pt>
                <c:pt idx="942">
                  <c:v>100.93753599999999</c:v>
                </c:pt>
                <c:pt idx="943">
                  <c:v>101.336887</c:v>
                </c:pt>
                <c:pt idx="944">
                  <c:v>101.34662899999999</c:v>
                </c:pt>
                <c:pt idx="945">
                  <c:v>100.57715399999999</c:v>
                </c:pt>
                <c:pt idx="946">
                  <c:v>100.966763</c:v>
                </c:pt>
                <c:pt idx="947">
                  <c:v>100.995982</c:v>
                </c:pt>
                <c:pt idx="948">
                  <c:v>101.18104099999999</c:v>
                </c:pt>
                <c:pt idx="949">
                  <c:v>100.908317</c:v>
                </c:pt>
                <c:pt idx="950">
                  <c:v>99.74924</c:v>
                </c:pt>
                <c:pt idx="951">
                  <c:v>100.76221200000001</c:v>
                </c:pt>
                <c:pt idx="952">
                  <c:v>100.65506999999999</c:v>
                </c:pt>
                <c:pt idx="953">
                  <c:v>99.778458999999998</c:v>
                </c:pt>
                <c:pt idx="954">
                  <c:v>100.669337</c:v>
                </c:pt>
                <c:pt idx="955">
                  <c:v>101.22736</c:v>
                </c:pt>
                <c:pt idx="956">
                  <c:v>101.687485</c:v>
                </c:pt>
                <c:pt idx="957">
                  <c:v>100.904292</c:v>
                </c:pt>
                <c:pt idx="958">
                  <c:v>101.32525699999999</c:v>
                </c:pt>
                <c:pt idx="959">
                  <c:v>101.462315</c:v>
                </c:pt>
                <c:pt idx="960">
                  <c:v>101.785383</c:v>
                </c:pt>
                <c:pt idx="961">
                  <c:v>104.154532</c:v>
                </c:pt>
                <c:pt idx="962">
                  <c:v>104.54612899999999</c:v>
                </c:pt>
                <c:pt idx="963">
                  <c:v>104.046843</c:v>
                </c:pt>
                <c:pt idx="964">
                  <c:v>103.46924300000001</c:v>
                </c:pt>
                <c:pt idx="965">
                  <c:v>103.557349</c:v>
                </c:pt>
                <c:pt idx="966">
                  <c:v>103.38113</c:v>
                </c:pt>
                <c:pt idx="967">
                  <c:v>104.320958</c:v>
                </c:pt>
                <c:pt idx="968">
                  <c:v>104.61465699999999</c:v>
                </c:pt>
                <c:pt idx="969">
                  <c:v>105.035623</c:v>
                </c:pt>
                <c:pt idx="970">
                  <c:v>105.074783</c:v>
                </c:pt>
                <c:pt idx="971">
                  <c:v>104.125163</c:v>
                </c:pt>
                <c:pt idx="972">
                  <c:v>103.479028</c:v>
                </c:pt>
                <c:pt idx="973">
                  <c:v>104.154532</c:v>
                </c:pt>
                <c:pt idx="974">
                  <c:v>102.783947</c:v>
                </c:pt>
                <c:pt idx="975">
                  <c:v>103.028694</c:v>
                </c:pt>
                <c:pt idx="976">
                  <c:v>105.241209</c:v>
                </c:pt>
                <c:pt idx="977">
                  <c:v>105.44679600000001</c:v>
                </c:pt>
                <c:pt idx="978">
                  <c:v>105.123728</c:v>
                </c:pt>
                <c:pt idx="979">
                  <c:v>105.388059</c:v>
                </c:pt>
                <c:pt idx="980">
                  <c:v>103.958737</c:v>
                </c:pt>
                <c:pt idx="981">
                  <c:v>103.596509</c:v>
                </c:pt>
                <c:pt idx="982">
                  <c:v>104.418863</c:v>
                </c:pt>
                <c:pt idx="983">
                  <c:v>105.31953</c:v>
                </c:pt>
                <c:pt idx="984">
                  <c:v>105.329314</c:v>
                </c:pt>
                <c:pt idx="985">
                  <c:v>104.927933</c:v>
                </c:pt>
                <c:pt idx="986">
                  <c:v>104.957302</c:v>
                </c:pt>
                <c:pt idx="987">
                  <c:v>105.094359</c:v>
                </c:pt>
                <c:pt idx="988">
                  <c:v>105.632806</c:v>
                </c:pt>
                <c:pt idx="989">
                  <c:v>104.54612899999999</c:v>
                </c:pt>
                <c:pt idx="990">
                  <c:v>104.44823100000001</c:v>
                </c:pt>
                <c:pt idx="991">
                  <c:v>104.115371</c:v>
                </c:pt>
                <c:pt idx="992">
                  <c:v>102.930797</c:v>
                </c:pt>
                <c:pt idx="993">
                  <c:v>102.480463</c:v>
                </c:pt>
                <c:pt idx="994">
                  <c:v>103.939153</c:v>
                </c:pt>
                <c:pt idx="995">
                  <c:v>105.89712900000001</c:v>
                </c:pt>
                <c:pt idx="996">
                  <c:v>102.314037</c:v>
                </c:pt>
                <c:pt idx="997">
                  <c:v>103.27344100000001</c:v>
                </c:pt>
                <c:pt idx="998">
                  <c:v>101.56021200000001</c:v>
                </c:pt>
                <c:pt idx="999">
                  <c:v>101.785383</c:v>
                </c:pt>
                <c:pt idx="1000">
                  <c:v>103.06785499999999</c:v>
                </c:pt>
                <c:pt idx="1001">
                  <c:v>102.98953400000001</c:v>
                </c:pt>
                <c:pt idx="1002">
                  <c:v>102.490255</c:v>
                </c:pt>
                <c:pt idx="1003">
                  <c:v>103.762935</c:v>
                </c:pt>
                <c:pt idx="1004">
                  <c:v>102.813316</c:v>
                </c:pt>
                <c:pt idx="1005">
                  <c:v>102.490255</c:v>
                </c:pt>
                <c:pt idx="1006">
                  <c:v>102.30424499999999</c:v>
                </c:pt>
                <c:pt idx="1007">
                  <c:v>103.195128</c:v>
                </c:pt>
                <c:pt idx="1008">
                  <c:v>103.51818799999999</c:v>
                </c:pt>
                <c:pt idx="1009">
                  <c:v>103.625877</c:v>
                </c:pt>
                <c:pt idx="1010">
                  <c:v>103.537772</c:v>
                </c:pt>
                <c:pt idx="1011">
                  <c:v>102.362982</c:v>
                </c:pt>
                <c:pt idx="1012">
                  <c:v>99.024636999999998</c:v>
                </c:pt>
                <c:pt idx="1013">
                  <c:v>94.609398999999996</c:v>
                </c:pt>
                <c:pt idx="1014">
                  <c:v>92.671007000000003</c:v>
                </c:pt>
                <c:pt idx="1015">
                  <c:v>95.784182000000001</c:v>
                </c:pt>
                <c:pt idx="1016">
                  <c:v>98.613463999999993</c:v>
                </c:pt>
                <c:pt idx="1017">
                  <c:v>98.388293000000004</c:v>
                </c:pt>
                <c:pt idx="1018">
                  <c:v>99.386858000000004</c:v>
                </c:pt>
                <c:pt idx="1019">
                  <c:v>96.293259000000006</c:v>
                </c:pt>
                <c:pt idx="1020">
                  <c:v>97.553404</c:v>
                </c:pt>
                <c:pt idx="1021">
                  <c:v>97.750307000000006</c:v>
                </c:pt>
                <c:pt idx="1022">
                  <c:v>96.273567</c:v>
                </c:pt>
                <c:pt idx="1023">
                  <c:v>98.724952999999999</c:v>
                </c:pt>
                <c:pt idx="1024">
                  <c:v>97.553404</c:v>
                </c:pt>
                <c:pt idx="1025">
                  <c:v>97.198993000000002</c:v>
                </c:pt>
                <c:pt idx="1026">
                  <c:v>98.331153999999998</c:v>
                </c:pt>
                <c:pt idx="1027">
                  <c:v>97.474649999999997</c:v>
                </c:pt>
                <c:pt idx="1028">
                  <c:v>99.679912000000002</c:v>
                </c:pt>
                <c:pt idx="1029">
                  <c:v>100.12293099999999</c:v>
                </c:pt>
                <c:pt idx="1030">
                  <c:v>99.384561000000005</c:v>
                </c:pt>
                <c:pt idx="1031">
                  <c:v>98.754486</c:v>
                </c:pt>
                <c:pt idx="1032">
                  <c:v>99.148285000000001</c:v>
                </c:pt>
                <c:pt idx="1033">
                  <c:v>97.582944999999995</c:v>
                </c:pt>
                <c:pt idx="1034">
                  <c:v>97.120232000000001</c:v>
                </c:pt>
                <c:pt idx="1035">
                  <c:v>96.736279999999994</c:v>
                </c:pt>
                <c:pt idx="1036">
                  <c:v>96.824881000000005</c:v>
                </c:pt>
                <c:pt idx="1037">
                  <c:v>95.161092999999994</c:v>
                </c:pt>
                <c:pt idx="1038">
                  <c:v>93.428382999999997</c:v>
                </c:pt>
                <c:pt idx="1039">
                  <c:v>95.476129999999998</c:v>
                </c:pt>
                <c:pt idx="1040">
                  <c:v>95.121712000000002</c:v>
                </c:pt>
                <c:pt idx="1041">
                  <c:v>95.948683000000003</c:v>
                </c:pt>
                <c:pt idx="1042">
                  <c:v>98.242553000000001</c:v>
                </c:pt>
                <c:pt idx="1043">
                  <c:v>98.331153999999998</c:v>
                </c:pt>
                <c:pt idx="1044">
                  <c:v>98.882474999999999</c:v>
                </c:pt>
                <c:pt idx="1045">
                  <c:v>100.162311</c:v>
                </c:pt>
                <c:pt idx="1046">
                  <c:v>99.975262999999998</c:v>
                </c:pt>
                <c:pt idx="1047">
                  <c:v>99.935882000000007</c:v>
                </c:pt>
                <c:pt idx="1048">
                  <c:v>98.764332999999993</c:v>
                </c:pt>
                <c:pt idx="1049">
                  <c:v>96.903642000000005</c:v>
                </c:pt>
                <c:pt idx="1050">
                  <c:v>97.198993000000002</c:v>
                </c:pt>
                <c:pt idx="1051">
                  <c:v>96.982403000000005</c:v>
                </c:pt>
                <c:pt idx="1052">
                  <c:v>96.716586000000007</c:v>
                </c:pt>
                <c:pt idx="1053">
                  <c:v>97.071004000000002</c:v>
                </c:pt>
                <c:pt idx="1054">
                  <c:v>96.627984999999995</c:v>
                </c:pt>
                <c:pt idx="1055">
                  <c:v>103.834473</c:v>
                </c:pt>
                <c:pt idx="1056">
                  <c:v>104.40548099999999</c:v>
                </c:pt>
                <c:pt idx="1057">
                  <c:v>104.533463</c:v>
                </c:pt>
                <c:pt idx="1058">
                  <c:v>104.30702599999999</c:v>
                </c:pt>
                <c:pt idx="1059">
                  <c:v>105.47857500000001</c:v>
                </c:pt>
                <c:pt idx="1060">
                  <c:v>104.809119</c:v>
                </c:pt>
                <c:pt idx="1061">
                  <c:v>104.336567</c:v>
                </c:pt>
                <c:pt idx="1062">
                  <c:v>105.645937</c:v>
                </c:pt>
                <c:pt idx="1063">
                  <c:v>105.783765</c:v>
                </c:pt>
                <c:pt idx="1064">
                  <c:v>105.61640300000001</c:v>
                </c:pt>
                <c:pt idx="1065">
                  <c:v>105.44904099999999</c:v>
                </c:pt>
                <c:pt idx="1066">
                  <c:v>105.832993</c:v>
                </c:pt>
                <c:pt idx="1067">
                  <c:v>104.907567</c:v>
                </c:pt>
                <c:pt idx="1068">
                  <c:v>105.222605</c:v>
                </c:pt>
                <c:pt idx="1069">
                  <c:v>105.39981400000001</c:v>
                </c:pt>
                <c:pt idx="1070">
                  <c:v>103.43082800000001</c:v>
                </c:pt>
                <c:pt idx="1071">
                  <c:v>102.820447</c:v>
                </c:pt>
                <c:pt idx="1072">
                  <c:v>104.051063</c:v>
                </c:pt>
                <c:pt idx="1073">
                  <c:v>103.489902</c:v>
                </c:pt>
                <c:pt idx="1074">
                  <c:v>105.340746</c:v>
                </c:pt>
                <c:pt idx="1075">
                  <c:v>105.67547</c:v>
                </c:pt>
                <c:pt idx="1076">
                  <c:v>106.049583</c:v>
                </c:pt>
                <c:pt idx="1077">
                  <c:v>106.315392</c:v>
                </c:pt>
                <c:pt idx="1078">
                  <c:v>105.813306</c:v>
                </c:pt>
                <c:pt idx="1079">
                  <c:v>106.610743</c:v>
                </c:pt>
                <c:pt idx="1080">
                  <c:v>107.36879999999999</c:v>
                </c:pt>
                <c:pt idx="1081">
                  <c:v>107.46725499999999</c:v>
                </c:pt>
                <c:pt idx="1082">
                  <c:v>108.441901</c:v>
                </c:pt>
                <c:pt idx="1083">
                  <c:v>108.21433500000001</c:v>
                </c:pt>
                <c:pt idx="1084">
                  <c:v>107.14574500000001</c:v>
                </c:pt>
                <c:pt idx="1085">
                  <c:v>108.89703799999999</c:v>
                </c:pt>
                <c:pt idx="1086">
                  <c:v>109.005877</c:v>
                </c:pt>
                <c:pt idx="1087">
                  <c:v>108.184645</c:v>
                </c:pt>
                <c:pt idx="1088">
                  <c:v>106.94785299999999</c:v>
                </c:pt>
                <c:pt idx="1089">
                  <c:v>107.422785</c:v>
                </c:pt>
                <c:pt idx="1090">
                  <c:v>105.86937500000001</c:v>
                </c:pt>
                <c:pt idx="1091">
                  <c:v>107.581098</c:v>
                </c:pt>
                <c:pt idx="1092">
                  <c:v>106.373988</c:v>
                </c:pt>
                <c:pt idx="1093">
                  <c:v>108.244016</c:v>
                </c:pt>
                <c:pt idx="1094">
                  <c:v>106.40367000000001</c:v>
                </c:pt>
                <c:pt idx="1095">
                  <c:v>103.455155</c:v>
                </c:pt>
                <c:pt idx="1096">
                  <c:v>103.474948</c:v>
                </c:pt>
                <c:pt idx="1097">
                  <c:v>104.622686</c:v>
                </c:pt>
                <c:pt idx="1098">
                  <c:v>105.928738</c:v>
                </c:pt>
                <c:pt idx="1099">
                  <c:v>105.8199</c:v>
                </c:pt>
                <c:pt idx="1100">
                  <c:v>105.859478</c:v>
                </c:pt>
                <c:pt idx="1101">
                  <c:v>106.779652</c:v>
                </c:pt>
                <c:pt idx="1102">
                  <c:v>106.096948</c:v>
                </c:pt>
                <c:pt idx="1103">
                  <c:v>105.602231</c:v>
                </c:pt>
                <c:pt idx="1104">
                  <c:v>103.76188399999999</c:v>
                </c:pt>
                <c:pt idx="1105">
                  <c:v>101.62470399999999</c:v>
                </c:pt>
                <c:pt idx="1106">
                  <c:v>100.219711</c:v>
                </c:pt>
                <c:pt idx="1107">
                  <c:v>97.370144999999994</c:v>
                </c:pt>
                <c:pt idx="1108">
                  <c:v>95.420959999999994</c:v>
                </c:pt>
                <c:pt idx="1109">
                  <c:v>95.272543999999996</c:v>
                </c:pt>
                <c:pt idx="1110">
                  <c:v>96.875428999999997</c:v>
                </c:pt>
                <c:pt idx="1111">
                  <c:v>95.213179999999994</c:v>
                </c:pt>
                <c:pt idx="1112">
                  <c:v>96.786376000000004</c:v>
                </c:pt>
                <c:pt idx="1113">
                  <c:v>94.688773999999995</c:v>
                </c:pt>
                <c:pt idx="1114">
                  <c:v>94.659092000000001</c:v>
                </c:pt>
                <c:pt idx="1115">
                  <c:v>92.680224999999993</c:v>
                </c:pt>
                <c:pt idx="1116">
                  <c:v>91.868889999999993</c:v>
                </c:pt>
                <c:pt idx="1117">
                  <c:v>92.996843999999996</c:v>
                </c:pt>
                <c:pt idx="1118">
                  <c:v>92.620862000000002</c:v>
                </c:pt>
                <c:pt idx="1119">
                  <c:v>95.203283999999996</c:v>
                </c:pt>
                <c:pt idx="1120">
                  <c:v>95.104342000000003</c:v>
                </c:pt>
                <c:pt idx="1121">
                  <c:v>90.849774999999994</c:v>
                </c:pt>
                <c:pt idx="1122">
                  <c:v>93.343143999999995</c:v>
                </c:pt>
                <c:pt idx="1123">
                  <c:v>93.234313</c:v>
                </c:pt>
                <c:pt idx="1124">
                  <c:v>91.977728999999997</c:v>
                </c:pt>
                <c:pt idx="1125">
                  <c:v>94.500787000000003</c:v>
                </c:pt>
                <c:pt idx="1126">
                  <c:v>95.094444999999993</c:v>
                </c:pt>
                <c:pt idx="1127">
                  <c:v>92.264664999999994</c:v>
                </c:pt>
                <c:pt idx="1128">
                  <c:v>89.464567000000002</c:v>
                </c:pt>
                <c:pt idx="1129">
                  <c:v>89.672347000000002</c:v>
                </c:pt>
                <c:pt idx="1130">
                  <c:v>90.305583999999996</c:v>
                </c:pt>
                <c:pt idx="1131">
                  <c:v>89.187527000000003</c:v>
                </c:pt>
                <c:pt idx="1132">
                  <c:v>90.790412000000003</c:v>
                </c:pt>
                <c:pt idx="1133">
                  <c:v>91.987624999999994</c:v>
                </c:pt>
                <c:pt idx="1134">
                  <c:v>92.076671000000005</c:v>
                </c:pt>
                <c:pt idx="1135">
                  <c:v>91.631428</c:v>
                </c:pt>
                <c:pt idx="1136">
                  <c:v>91.027873999999997</c:v>
                </c:pt>
                <c:pt idx="1137">
                  <c:v>93.115578999999997</c:v>
                </c:pt>
                <c:pt idx="1138">
                  <c:v>92.610964999999993</c:v>
                </c:pt>
                <c:pt idx="1139">
                  <c:v>92.729699999999994</c:v>
                </c:pt>
                <c:pt idx="1140">
                  <c:v>94.065433999999996</c:v>
                </c:pt>
                <c:pt idx="1141">
                  <c:v>94.579936000000004</c:v>
                </c:pt>
                <c:pt idx="1142">
                  <c:v>93.554930999999996</c:v>
                </c:pt>
                <c:pt idx="1143">
                  <c:v>96.311519000000004</c:v>
                </c:pt>
                <c:pt idx="1144">
                  <c:v>96.351326</c:v>
                </c:pt>
                <c:pt idx="1145">
                  <c:v>97.037987999999999</c:v>
                </c:pt>
                <c:pt idx="1146">
                  <c:v>98.112755000000007</c:v>
                </c:pt>
                <c:pt idx="1147">
                  <c:v>98.650141000000005</c:v>
                </c:pt>
                <c:pt idx="1148">
                  <c:v>98.182423</c:v>
                </c:pt>
                <c:pt idx="1149">
                  <c:v>98.510819999999995</c:v>
                </c:pt>
                <c:pt idx="1150">
                  <c:v>97.873918000000003</c:v>
                </c:pt>
                <c:pt idx="1151">
                  <c:v>99.515933000000004</c:v>
                </c:pt>
                <c:pt idx="1152">
                  <c:v>99.247242999999997</c:v>
                </c:pt>
                <c:pt idx="1153">
                  <c:v>99.336804000000001</c:v>
                </c:pt>
                <c:pt idx="1154">
                  <c:v>99.316903999999994</c:v>
                </c:pt>
                <c:pt idx="1155">
                  <c:v>101.217654</c:v>
                </c:pt>
                <c:pt idx="1156">
                  <c:v>101.267415</c:v>
                </c:pt>
                <c:pt idx="1157">
                  <c:v>102.979091</c:v>
                </c:pt>
                <c:pt idx="1158">
                  <c:v>102.68053999999999</c:v>
                </c:pt>
                <c:pt idx="1159">
                  <c:v>102.45165</c:v>
                </c:pt>
                <c:pt idx="1160">
                  <c:v>103.008944</c:v>
                </c:pt>
                <c:pt idx="1161">
                  <c:v>103.22788</c:v>
                </c:pt>
                <c:pt idx="1162">
                  <c:v>105.198292</c:v>
                </c:pt>
                <c:pt idx="1163">
                  <c:v>104.660905</c:v>
                </c:pt>
                <c:pt idx="1164">
                  <c:v>104.700712</c:v>
                </c:pt>
                <c:pt idx="1165">
                  <c:v>106.12379</c:v>
                </c:pt>
                <c:pt idx="1166">
                  <c:v>104.929602</c:v>
                </c:pt>
                <c:pt idx="1167">
                  <c:v>104.063811</c:v>
                </c:pt>
                <c:pt idx="1168">
                  <c:v>105.228145</c:v>
                </c:pt>
                <c:pt idx="1169">
                  <c:v>104.262839</c:v>
                </c:pt>
                <c:pt idx="1170">
                  <c:v>105.32765999999999</c:v>
                </c:pt>
                <c:pt idx="1171">
                  <c:v>105.586403</c:v>
                </c:pt>
                <c:pt idx="1172">
                  <c:v>106.969674</c:v>
                </c:pt>
                <c:pt idx="1173">
                  <c:v>108.711203</c:v>
                </c:pt>
                <c:pt idx="1174">
                  <c:v>108.432559</c:v>
                </c:pt>
                <c:pt idx="1175">
                  <c:v>108.263384</c:v>
                </c:pt>
                <c:pt idx="1176">
                  <c:v>108.581835</c:v>
                </c:pt>
                <c:pt idx="1177">
                  <c:v>108.53207399999999</c:v>
                </c:pt>
                <c:pt idx="1178">
                  <c:v>107.696144</c:v>
                </c:pt>
                <c:pt idx="1179">
                  <c:v>111.726534</c:v>
                </c:pt>
                <c:pt idx="1180">
                  <c:v>111.12944</c:v>
                </c:pt>
                <c:pt idx="1181">
                  <c:v>110.980165</c:v>
                </c:pt>
                <c:pt idx="1182">
                  <c:v>112.23406799999999</c:v>
                </c:pt>
                <c:pt idx="1183">
                  <c:v>112.642087</c:v>
                </c:pt>
                <c:pt idx="1184">
                  <c:v>111.865864</c:v>
                </c:pt>
                <c:pt idx="1185">
                  <c:v>111.37823</c:v>
                </c:pt>
                <c:pt idx="1186">
                  <c:v>111.537459</c:v>
                </c:pt>
                <c:pt idx="1187">
                  <c:v>110.04472</c:v>
                </c:pt>
                <c:pt idx="1188">
                  <c:v>109.81583000000001</c:v>
                </c:pt>
                <c:pt idx="1189">
                  <c:v>109.825784</c:v>
                </c:pt>
                <c:pt idx="1190">
                  <c:v>110.761236</c:v>
                </c:pt>
                <c:pt idx="1191">
                  <c:v>110.323364</c:v>
                </c:pt>
                <c:pt idx="1192">
                  <c:v>112.44305</c:v>
                </c:pt>
                <c:pt idx="1193">
                  <c:v>112.42315000000001</c:v>
                </c:pt>
                <c:pt idx="1194">
                  <c:v>113.099859</c:v>
                </c:pt>
                <c:pt idx="1195">
                  <c:v>112.661987</c:v>
                </c:pt>
                <c:pt idx="1196">
                  <c:v>113.458117</c:v>
                </c:pt>
                <c:pt idx="1197">
                  <c:v>112.95058400000001</c:v>
                </c:pt>
                <c:pt idx="1198">
                  <c:v>112.70179400000001</c:v>
                </c:pt>
                <c:pt idx="1199">
                  <c:v>111.786249</c:v>
                </c:pt>
                <c:pt idx="1200">
                  <c:v>112.42315000000001</c:v>
                </c:pt>
                <c:pt idx="1201">
                  <c:v>112.383343</c:v>
                </c:pt>
                <c:pt idx="1202">
                  <c:v>113.91588900000001</c:v>
                </c:pt>
                <c:pt idx="1203">
                  <c:v>113.657146</c:v>
                </c:pt>
                <c:pt idx="1204">
                  <c:v>113.07000600000001</c:v>
                </c:pt>
                <c:pt idx="1205">
                  <c:v>113.18</c:v>
                </c:pt>
                <c:pt idx="1206">
                  <c:v>113.18</c:v>
                </c:pt>
                <c:pt idx="1207">
                  <c:v>113.540001</c:v>
                </c:pt>
                <c:pt idx="1208">
                  <c:v>113.980003</c:v>
                </c:pt>
                <c:pt idx="1209">
                  <c:v>113.339996</c:v>
                </c:pt>
                <c:pt idx="1210">
                  <c:v>113.730003</c:v>
                </c:pt>
                <c:pt idx="1211">
                  <c:v>114.220001</c:v>
                </c:pt>
                <c:pt idx="1212">
                  <c:v>114.019997</c:v>
                </c:pt>
                <c:pt idx="1213">
                  <c:v>114.370003</c:v>
                </c:pt>
                <c:pt idx="1214">
                  <c:v>112.94000200000001</c:v>
                </c:pt>
                <c:pt idx="1215">
                  <c:v>112.33000199999999</c:v>
                </c:pt>
                <c:pt idx="1216">
                  <c:v>111.120003</c:v>
                </c:pt>
                <c:pt idx="1217">
                  <c:v>111.839996</c:v>
                </c:pt>
                <c:pt idx="1218">
                  <c:v>112.019997</c:v>
                </c:pt>
                <c:pt idx="1219">
                  <c:v>112.589996</c:v>
                </c:pt>
                <c:pt idx="1220">
                  <c:v>114.339996</c:v>
                </c:pt>
                <c:pt idx="1221">
                  <c:v>114.07</c:v>
                </c:pt>
                <c:pt idx="1222">
                  <c:v>113.650002</c:v>
                </c:pt>
                <c:pt idx="1223">
                  <c:v>115.050003</c:v>
                </c:pt>
                <c:pt idx="1224">
                  <c:v>107.230003</c:v>
                </c:pt>
                <c:pt idx="1225">
                  <c:v>104.239998</c:v>
                </c:pt>
                <c:pt idx="1226">
                  <c:v>106.220001</c:v>
                </c:pt>
                <c:pt idx="1227">
                  <c:v>108.08000199999999</c:v>
                </c:pt>
                <c:pt idx="1228">
                  <c:v>111.220001</c:v>
                </c:pt>
                <c:pt idx="1229">
                  <c:v>112.32</c:v>
                </c:pt>
                <c:pt idx="1230">
                  <c:v>111.400002</c:v>
                </c:pt>
                <c:pt idx="1231">
                  <c:v>112.099998</c:v>
                </c:pt>
                <c:pt idx="1232">
                  <c:v>112.970001</c:v>
                </c:pt>
                <c:pt idx="1233">
                  <c:v>114.970001</c:v>
                </c:pt>
                <c:pt idx="1234">
                  <c:v>115.860001</c:v>
                </c:pt>
                <c:pt idx="1235">
                  <c:v>116.839996</c:v>
                </c:pt>
                <c:pt idx="1236">
                  <c:v>117.239998</c:v>
                </c:pt>
                <c:pt idx="1237">
                  <c:v>117.459999</c:v>
                </c:pt>
                <c:pt idx="1238">
                  <c:v>117.339996</c:v>
                </c:pt>
                <c:pt idx="1239">
                  <c:v>117.33000199999999</c:v>
                </c:pt>
                <c:pt idx="1240">
                  <c:v>116.589996</c:v>
                </c:pt>
                <c:pt idx="1241">
                  <c:v>116.989998</c:v>
                </c:pt>
                <c:pt idx="1242">
                  <c:v>114.970001</c:v>
                </c:pt>
                <c:pt idx="1243">
                  <c:v>120.489998</c:v>
                </c:pt>
                <c:pt idx="1244">
                  <c:v>121.49</c:v>
                </c:pt>
                <c:pt idx="1245">
                  <c:v>122.01</c:v>
                </c:pt>
              </c:numCache>
            </c:numRef>
          </c:val>
        </c:ser>
        <c:marker val="1"/>
        <c:axId val="96771456"/>
        <c:axId val="97195136"/>
      </c:lineChart>
      <c:dateAx>
        <c:axId val="96771456"/>
        <c:scaling>
          <c:orientation val="minMax"/>
        </c:scaling>
        <c:axPos val="b"/>
        <c:numFmt formatCode="d/m/yyyy" sourceLinked="1"/>
        <c:tickLblPos val="nextTo"/>
        <c:crossAx val="97195136"/>
        <c:crosses val="autoZero"/>
        <c:auto val="1"/>
        <c:lblOffset val="100"/>
      </c:dateAx>
      <c:valAx>
        <c:axId val="97195136"/>
        <c:scaling>
          <c:orientation val="minMax"/>
        </c:scaling>
        <c:axPos val="l"/>
        <c:majorGridlines/>
        <c:numFmt formatCode="#,##0.00" sourceLinked="1"/>
        <c:tickLblPos val="nextTo"/>
        <c:crossAx val="96771456"/>
        <c:crosses val="autoZero"/>
        <c:crossBetween val="between"/>
      </c:valAx>
    </c:plotArea>
    <c:plotVisOnly val="1"/>
  </c:chart>
  <c:spPr>
    <a:ln>
      <a:noFill/>
    </a:ln>
  </c:spPr>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913736</xdr:colOff>
      <xdr:row>98</xdr:row>
      <xdr:rowOff>137745</xdr:rowOff>
    </xdr:from>
    <xdr:to>
      <xdr:col>11</xdr:col>
      <xdr:colOff>587375</xdr:colOff>
      <xdr:row>114</xdr:row>
      <xdr:rowOff>182563</xdr:rowOff>
    </xdr:to>
    <xdr:graphicFrame macro="">
      <xdr:nvGraphicFramePr>
        <xdr:cNvPr id="1805" name="2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919369</xdr:colOff>
      <xdr:row>125</xdr:row>
      <xdr:rowOff>6350</xdr:rowOff>
    </xdr:from>
    <xdr:to>
      <xdr:col>10</xdr:col>
      <xdr:colOff>662608</xdr:colOff>
      <xdr:row>141</xdr:row>
      <xdr:rowOff>79375</xdr:rowOff>
    </xdr:to>
    <xdr:graphicFrame macro="">
      <xdr:nvGraphicFramePr>
        <xdr:cNvPr id="1806" name="2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277812</xdr:colOff>
      <xdr:row>23</xdr:row>
      <xdr:rowOff>150812</xdr:rowOff>
    </xdr:from>
    <xdr:to>
      <xdr:col>11</xdr:col>
      <xdr:colOff>182562</xdr:colOff>
      <xdr:row>39</xdr:row>
      <xdr:rowOff>103187</xdr:rowOff>
    </xdr:to>
    <xdr:graphicFrame macro="">
      <xdr:nvGraphicFramePr>
        <xdr:cNvPr id="2" name="1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254000</xdr:colOff>
      <xdr:row>44</xdr:row>
      <xdr:rowOff>150814</xdr:rowOff>
    </xdr:from>
    <xdr:to>
      <xdr:col>11</xdr:col>
      <xdr:colOff>158750</xdr:colOff>
      <xdr:row>60</xdr:row>
      <xdr:rowOff>103189</xdr:rowOff>
    </xdr:to>
    <xdr:graphicFrame macro="">
      <xdr:nvGraphicFramePr>
        <xdr:cNvPr id="4" name="3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148</xdr:row>
      <xdr:rowOff>7937</xdr:rowOff>
    </xdr:from>
    <xdr:to>
      <xdr:col>13</xdr:col>
      <xdr:colOff>188953</xdr:colOff>
      <xdr:row>181</xdr:row>
      <xdr:rowOff>645</xdr:rowOff>
    </xdr:to>
    <xdr:pic>
      <xdr:nvPicPr>
        <xdr:cNvPr id="10" name="Εικόνα 9"/>
        <xdr:cNvPicPr>
          <a:picLocks noChangeAspect="1"/>
        </xdr:cNvPicPr>
      </xdr:nvPicPr>
      <xdr:blipFill>
        <a:blip xmlns:r="http://schemas.openxmlformats.org/officeDocument/2006/relationships" r:embed="rId1" cstate="print"/>
        <a:stretch>
          <a:fillRect/>
        </a:stretch>
      </xdr:blipFill>
      <xdr:spPr>
        <a:xfrm>
          <a:off x="11652250" y="28694062"/>
          <a:ext cx="7676191" cy="5228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266700</xdr:colOff>
      <xdr:row>1237</xdr:row>
      <xdr:rowOff>190499</xdr:rowOff>
    </xdr:from>
    <xdr:to>
      <xdr:col>13</xdr:col>
      <xdr:colOff>212912</xdr:colOff>
      <xdr:row>1255</xdr:row>
      <xdr:rowOff>44824</xdr:rowOff>
    </xdr:to>
    <xdr:graphicFrame macro="">
      <xdr:nvGraphicFramePr>
        <xdr:cNvPr id="4511861" name="3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171451</xdr:colOff>
      <xdr:row>1233</xdr:row>
      <xdr:rowOff>152400</xdr:rowOff>
    </xdr:from>
    <xdr:to>
      <xdr:col>27</xdr:col>
      <xdr:colOff>38101</xdr:colOff>
      <xdr:row>1250</xdr:row>
      <xdr:rowOff>133350</xdr:rowOff>
    </xdr:to>
    <xdr:graphicFrame macro="">
      <xdr:nvGraphicFramePr>
        <xdr:cNvPr id="2" name="1 - Γράφημα"/>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1250</xdr:row>
      <xdr:rowOff>0</xdr:rowOff>
    </xdr:from>
    <xdr:to>
      <xdr:col>11</xdr:col>
      <xdr:colOff>552450</xdr:colOff>
      <xdr:row>1264</xdr:row>
      <xdr:rowOff>76200</xdr:rowOff>
    </xdr:to>
    <xdr:graphicFrame macro="">
      <xdr:nvGraphicFramePr>
        <xdr:cNvPr id="4" name="3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anleynet/windows/TEMP/July%201999%20Business%20Pl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NSOLID\98FCST\98BOOK\JULY98\MTREND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Info%20Tech\IT%20forecasts\OP%20II\fcst3\d0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s"/>
      <sheetName val="Pg 1"/>
      <sheetName val="Pg 2"/>
      <sheetName val="Pg 3"/>
      <sheetName val="Ship Forecast"/>
      <sheetName val="Pg 1 O"/>
      <sheetName val="90"/>
      <sheetName val="91"/>
      <sheetName val="Pg 2 O"/>
      <sheetName val="Pg 3 O"/>
      <sheetName val="Orders Forecast"/>
      <sheetName val="22"/>
      <sheetName val="57"/>
      <sheetName val="71-GV"/>
      <sheetName val="71-RVS"/>
      <sheetName val="76-GV"/>
      <sheetName val="76-RVS"/>
      <sheetName val="72"/>
      <sheetName val="73"/>
      <sheetName val="77"/>
      <sheetName val="80"/>
      <sheetName val="74"/>
      <sheetName val="79"/>
      <sheetName val="75"/>
      <sheetName val="78"/>
      <sheetName val="90-91 Firm"/>
      <sheetName val="92"/>
      <sheetName val="Ref"/>
      <sheetName val="1999 Ship FC"/>
      <sheetName val="1998 Shipments"/>
      <sheetName val="1999 Ship Budget"/>
      <sheetName val="1999 Order FC"/>
      <sheetName val="1998 Orders"/>
      <sheetName val="1999 Order Budget"/>
      <sheetName val="Sheet1"/>
      <sheetName val="Policy"/>
      <sheetName val="DATA"/>
      <sheetName val="SecMkt-Foam"/>
      <sheetName val="Spacelabs Foreign"/>
      <sheetName val="Deerfield"/>
      <sheetName val="Medical Data"/>
      <sheetName val="3 Small Companies"/>
      <sheetName val="Redmond"/>
      <sheetName val="V.S. and L.C."/>
      <sheetName val="Controls"/>
      <sheetName val="Active Comm NEW"/>
      <sheetName val="setup"/>
      <sheetName val="Footnotes"/>
      <sheetName val="Cover Page"/>
      <sheetName val="Logic"/>
      <sheetName val="Job Estimate"/>
      <sheetName val="Sheet6"/>
      <sheetName val="Expense - Q1"/>
      <sheetName val="Detail IS &amp; BS"/>
      <sheetName val="journal"/>
      <sheetName val="SAP Rate Feed"/>
      <sheetName val="Costs Jan09"/>
      <sheetName val="Obsoletos venta"/>
    </sheetNames>
    <sheetDataSet>
      <sheetData sheetId="0"/>
      <sheetData sheetId="1"/>
      <sheetData sheetId="2" refreshError="1">
        <row r="4">
          <cell r="C4">
            <v>1547.8140699999999</v>
          </cell>
          <cell r="H4">
            <v>1076.91895</v>
          </cell>
          <cell r="M4">
            <v>1824</v>
          </cell>
          <cell r="R4">
            <v>2354</v>
          </cell>
        </row>
        <row r="5">
          <cell r="C5">
            <v>299.92165</v>
          </cell>
          <cell r="H5">
            <v>353.07155</v>
          </cell>
          <cell r="M5">
            <v>375.32799999999997</v>
          </cell>
          <cell r="R5">
            <v>374.93</v>
          </cell>
        </row>
        <row r="6">
          <cell r="C6">
            <v>255.29000000000002</v>
          </cell>
          <cell r="H6">
            <v>233.67399999999998</v>
          </cell>
          <cell r="M6">
            <v>223.51499999999999</v>
          </cell>
          <cell r="R6">
            <v>217.09999999999997</v>
          </cell>
        </row>
        <row r="7">
          <cell r="C7">
            <v>70.965000000000003</v>
          </cell>
          <cell r="H7">
            <v>23.433</v>
          </cell>
          <cell r="M7">
            <v>191.6</v>
          </cell>
          <cell r="R7">
            <v>233.33699999999999</v>
          </cell>
        </row>
        <row r="8">
          <cell r="C8">
            <v>4935.3742099999999</v>
          </cell>
          <cell r="H8">
            <v>4898.4827399999995</v>
          </cell>
          <cell r="M8">
            <v>5808.0982899999999</v>
          </cell>
          <cell r="R8">
            <v>5750.2874000000002</v>
          </cell>
        </row>
        <row r="9">
          <cell r="C9">
            <v>1190.8557499999999</v>
          </cell>
          <cell r="H9">
            <v>1282.1579999999999</v>
          </cell>
          <cell r="M9">
            <v>1323.0830000000001</v>
          </cell>
          <cell r="R9">
            <v>1277.221</v>
          </cell>
        </row>
        <row r="10">
          <cell r="C10">
            <v>0</v>
          </cell>
          <cell r="H10">
            <v>1484.7426799999998</v>
          </cell>
          <cell r="M10">
            <v>2644.5769999999998</v>
          </cell>
          <cell r="R10">
            <v>3020.3580000000002</v>
          </cell>
        </row>
        <row r="11">
          <cell r="C11">
            <v>83.579400000000007</v>
          </cell>
          <cell r="H11">
            <v>105.083</v>
          </cell>
          <cell r="M11">
            <v>228.32150000000001</v>
          </cell>
          <cell r="R11">
            <v>288.08550000000002</v>
          </cell>
        </row>
        <row r="12">
          <cell r="C12">
            <v>0</v>
          </cell>
          <cell r="H12">
            <v>0</v>
          </cell>
          <cell r="M12">
            <v>0</v>
          </cell>
          <cell r="R12">
            <v>0</v>
          </cell>
        </row>
        <row r="13">
          <cell r="C13">
            <v>290.464</v>
          </cell>
          <cell r="H13">
            <v>1532.3797999999997</v>
          </cell>
          <cell r="M13">
            <v>3950.1180000000004</v>
          </cell>
          <cell r="R13">
            <v>4050.056</v>
          </cell>
        </row>
        <row r="14">
          <cell r="C14">
            <v>74.992999999999995</v>
          </cell>
          <cell r="H14">
            <v>27.033999999999999</v>
          </cell>
          <cell r="M14">
            <v>18</v>
          </cell>
          <cell r="R14">
            <v>297</v>
          </cell>
        </row>
        <row r="15">
          <cell r="C15">
            <v>1470.633</v>
          </cell>
          <cell r="H15">
            <v>174.613</v>
          </cell>
          <cell r="M15">
            <v>2925.8199999999997</v>
          </cell>
          <cell r="R15">
            <v>1332.096</v>
          </cell>
        </row>
        <row r="16">
          <cell r="C16">
            <v>1726.1219999999998</v>
          </cell>
          <cell r="H16">
            <v>1920.0766999999998</v>
          </cell>
          <cell r="M16">
            <v>1575.6909999999998</v>
          </cell>
          <cell r="R16">
            <v>1532.5100000000002</v>
          </cell>
        </row>
        <row r="17">
          <cell r="C17">
            <v>0</v>
          </cell>
          <cell r="H17">
            <v>129.17041</v>
          </cell>
          <cell r="M17">
            <v>516</v>
          </cell>
          <cell r="R17">
            <v>516</v>
          </cell>
        </row>
        <row r="18">
          <cell r="C18">
            <v>594.5795700000001</v>
          </cell>
          <cell r="H18">
            <v>435.37982</v>
          </cell>
          <cell r="M18">
            <v>821.80000000000007</v>
          </cell>
          <cell r="R18">
            <v>496.29999999999995</v>
          </cell>
        </row>
        <row r="19">
          <cell r="C19">
            <v>3372.6016799999998</v>
          </cell>
          <cell r="H19">
            <v>3623.1779999999999</v>
          </cell>
          <cell r="M19">
            <v>3808.7009999999996</v>
          </cell>
          <cell r="R19">
            <v>3667.0010000000002</v>
          </cell>
        </row>
        <row r="20">
          <cell r="C20">
            <v>0</v>
          </cell>
          <cell r="H20">
            <v>1020.77662</v>
          </cell>
          <cell r="M20">
            <v>882.15</v>
          </cell>
          <cell r="R20">
            <v>936.95</v>
          </cell>
        </row>
        <row r="21">
          <cell r="C21">
            <v>663.58299999999997</v>
          </cell>
          <cell r="H21">
            <v>1097.9839999999999</v>
          </cell>
          <cell r="M21">
            <v>692.26599999999996</v>
          </cell>
          <cell r="R21">
            <v>759.53500000000008</v>
          </cell>
        </row>
        <row r="22">
          <cell r="C22">
            <v>473.62856999999997</v>
          </cell>
          <cell r="H22">
            <v>7086.0739176891384</v>
          </cell>
          <cell r="M22">
            <v>10689.197843546723</v>
          </cell>
          <cell r="R22">
            <v>9325.7258846923069</v>
          </cell>
        </row>
        <row r="23">
          <cell r="C23">
            <v>3571.8432599999996</v>
          </cell>
          <cell r="H23">
            <v>3845.7389200000007</v>
          </cell>
          <cell r="M23">
            <v>1361.8355710000001</v>
          </cell>
          <cell r="R23">
            <v>3292.80825</v>
          </cell>
        </row>
        <row r="24">
          <cell r="C24">
            <v>519.27679999999998</v>
          </cell>
          <cell r="H24">
            <v>166.59517</v>
          </cell>
          <cell r="M24">
            <v>134.68799999999999</v>
          </cell>
          <cell r="R24">
            <v>170.7</v>
          </cell>
        </row>
        <row r="25">
          <cell r="C25">
            <v>0</v>
          </cell>
          <cell r="H25">
            <v>68.300819999999987</v>
          </cell>
          <cell r="M25">
            <v>758.69999999999993</v>
          </cell>
          <cell r="R25">
            <v>0</v>
          </cell>
        </row>
        <row r="26">
          <cell r="C26">
            <v>12626.094211655378</v>
          </cell>
          <cell r="H26">
            <v>10968.179766670228</v>
          </cell>
          <cell r="M26">
            <v>28180.210879293445</v>
          </cell>
          <cell r="R26">
            <v>29507.082409570314</v>
          </cell>
        </row>
        <row r="27">
          <cell r="C27">
            <v>10780.725490422486</v>
          </cell>
          <cell r="H27">
            <v>6595.9089205856326</v>
          </cell>
          <cell r="M27">
            <v>1186.3066619531251</v>
          </cell>
          <cell r="R27">
            <v>1568.6646600000001</v>
          </cell>
        </row>
        <row r="28">
          <cell r="C28">
            <v>1612.01099</v>
          </cell>
          <cell r="H28">
            <v>1854.6454699999999</v>
          </cell>
          <cell r="M28">
            <v>1832.6950000000002</v>
          </cell>
          <cell r="R28">
            <v>1939.37</v>
          </cell>
        </row>
        <row r="29">
          <cell r="C29">
            <v>386.20799999999997</v>
          </cell>
          <cell r="H29">
            <v>740.55210999999997</v>
          </cell>
          <cell r="M29">
            <v>926</v>
          </cell>
          <cell r="R29">
            <v>221.5</v>
          </cell>
        </row>
        <row r="30">
          <cell r="C30">
            <v>218.4</v>
          </cell>
          <cell r="H30">
            <v>119.274</v>
          </cell>
          <cell r="M30">
            <v>1249.9000000000001</v>
          </cell>
          <cell r="R30">
            <v>537.9</v>
          </cell>
        </row>
        <row r="31">
          <cell r="C31">
            <v>199.22640000000001</v>
          </cell>
          <cell r="H31">
            <v>312.25236000000001</v>
          </cell>
          <cell r="M31">
            <v>685</v>
          </cell>
          <cell r="R31">
            <v>827</v>
          </cell>
        </row>
        <row r="32">
          <cell r="C32">
            <v>2399.5410000000002</v>
          </cell>
          <cell r="H32">
            <v>2700.4511939000004</v>
          </cell>
          <cell r="M32">
            <v>5287.6152405000003</v>
          </cell>
          <cell r="R32">
            <v>7686.1262717999989</v>
          </cell>
        </row>
        <row r="33">
          <cell r="C33">
            <v>0</v>
          </cell>
          <cell r="H33">
            <v>3837.0219999999999</v>
          </cell>
          <cell r="M33">
            <v>5193.6980000000003</v>
          </cell>
          <cell r="R33">
            <v>12290.053</v>
          </cell>
        </row>
        <row r="34">
          <cell r="C34">
            <v>2440.7180000000003</v>
          </cell>
          <cell r="H34">
            <v>2420.0218999999997</v>
          </cell>
          <cell r="M34">
            <v>4371.8083299999998</v>
          </cell>
          <cell r="R34">
            <v>5980.0766199999998</v>
          </cell>
        </row>
        <row r="35">
          <cell r="C35">
            <v>0</v>
          </cell>
          <cell r="H35">
            <v>448.17836999999997</v>
          </cell>
          <cell r="M35">
            <v>911.31</v>
          </cell>
          <cell r="R35">
            <v>2839</v>
          </cell>
        </row>
        <row r="36">
          <cell r="C36">
            <v>464.29032000000001</v>
          </cell>
          <cell r="H36">
            <v>2031.8208299999997</v>
          </cell>
          <cell r="M36">
            <v>1550</v>
          </cell>
          <cell r="R36">
            <v>1200</v>
          </cell>
        </row>
        <row r="37">
          <cell r="C37">
            <v>177.98929000000001</v>
          </cell>
          <cell r="H37">
            <v>551.26019844781808</v>
          </cell>
          <cell r="M37">
            <v>823.3124514943155</v>
          </cell>
          <cell r="R37">
            <v>626.44964258969298</v>
          </cell>
        </row>
        <row r="38">
          <cell r="C38">
            <v>4701.3890000000001</v>
          </cell>
          <cell r="H38">
            <v>3659.3890000000001</v>
          </cell>
          <cell r="M38">
            <v>7500</v>
          </cell>
          <cell r="R38">
            <v>8218.6219999999994</v>
          </cell>
        </row>
        <row r="39">
          <cell r="C39">
            <v>0</v>
          </cell>
          <cell r="H39">
            <v>0</v>
          </cell>
          <cell r="M39">
            <v>0</v>
          </cell>
          <cell r="R39">
            <v>0</v>
          </cell>
        </row>
        <row r="40">
          <cell r="C40">
            <v>57148.117662077872</v>
          </cell>
          <cell r="H40">
            <v>66823.821217292803</v>
          </cell>
          <cell r="M40">
            <v>100451.34676778762</v>
          </cell>
          <cell r="R40">
            <v>113333.8456386523</v>
          </cell>
        </row>
      </sheetData>
      <sheetData sheetId="3" refreshError="1">
        <row r="4">
          <cell r="C4">
            <v>1547.8140699999999</v>
          </cell>
          <cell r="H4">
            <v>1076.91895</v>
          </cell>
          <cell r="M4">
            <v>1824</v>
          </cell>
          <cell r="R4">
            <v>2354</v>
          </cell>
          <cell r="W4">
            <v>6802.7330199999997</v>
          </cell>
        </row>
        <row r="5">
          <cell r="C5">
            <v>299.92165</v>
          </cell>
          <cell r="H5">
            <v>353.07155</v>
          </cell>
          <cell r="M5">
            <v>375.32799999999997</v>
          </cell>
          <cell r="R5">
            <v>374.93</v>
          </cell>
          <cell r="W5">
            <v>1403.2511999999999</v>
          </cell>
        </row>
        <row r="6">
          <cell r="C6">
            <v>255.29000000000002</v>
          </cell>
          <cell r="H6">
            <v>233.67399999999998</v>
          </cell>
          <cell r="M6">
            <v>223.51499999999999</v>
          </cell>
          <cell r="R6">
            <v>217.09999999999997</v>
          </cell>
          <cell r="W6">
            <v>929.57899999999995</v>
          </cell>
        </row>
        <row r="7">
          <cell r="C7">
            <v>70.965000000000003</v>
          </cell>
          <cell r="H7">
            <v>23.433</v>
          </cell>
          <cell r="M7">
            <v>191.6</v>
          </cell>
          <cell r="R7">
            <v>233.33699999999999</v>
          </cell>
          <cell r="W7">
            <v>519.33500000000004</v>
          </cell>
        </row>
        <row r="8">
          <cell r="C8">
            <v>4935.3742099999999</v>
          </cell>
          <cell r="H8">
            <v>4898.4827399999995</v>
          </cell>
          <cell r="M8">
            <v>5808.0982899999999</v>
          </cell>
          <cell r="R8">
            <v>5750.2874000000002</v>
          </cell>
          <cell r="W8">
            <v>21392.24264</v>
          </cell>
        </row>
        <row r="9">
          <cell r="C9">
            <v>1190.8557499999999</v>
          </cell>
          <cell r="H9">
            <v>1282.1579999999999</v>
          </cell>
          <cell r="M9">
            <v>1323.0830000000001</v>
          </cell>
          <cell r="R9">
            <v>1277.221</v>
          </cell>
          <cell r="W9">
            <v>5073.3177500000002</v>
          </cell>
        </row>
        <row r="10">
          <cell r="C10">
            <v>0</v>
          </cell>
          <cell r="H10">
            <v>1484.7426799999998</v>
          </cell>
          <cell r="M10">
            <v>2644.5769999999998</v>
          </cell>
          <cell r="R10">
            <v>3020.3580000000002</v>
          </cell>
          <cell r="W10">
            <v>7149.6776799999998</v>
          </cell>
        </row>
        <row r="11">
          <cell r="C11">
            <v>83.579400000000007</v>
          </cell>
          <cell r="H11">
            <v>105.083</v>
          </cell>
          <cell r="M11">
            <v>228.32150000000001</v>
          </cell>
          <cell r="R11">
            <v>288.08550000000002</v>
          </cell>
          <cell r="W11">
            <v>705.06940000000009</v>
          </cell>
        </row>
        <row r="12">
          <cell r="C12">
            <v>0</v>
          </cell>
          <cell r="H12">
            <v>0</v>
          </cell>
          <cell r="M12">
            <v>0</v>
          </cell>
          <cell r="R12">
            <v>0</v>
          </cell>
          <cell r="W12">
            <v>0</v>
          </cell>
        </row>
        <row r="13">
          <cell r="C13">
            <v>290.464</v>
          </cell>
          <cell r="H13">
            <v>1532.3797999999997</v>
          </cell>
          <cell r="M13">
            <v>3950.1180000000004</v>
          </cell>
          <cell r="R13">
            <v>4050.056</v>
          </cell>
          <cell r="W13">
            <v>9823.0177999999996</v>
          </cell>
        </row>
        <row r="14">
          <cell r="C14">
            <v>74.992999999999995</v>
          </cell>
          <cell r="H14">
            <v>27.033999999999999</v>
          </cell>
          <cell r="M14">
            <v>18</v>
          </cell>
          <cell r="R14">
            <v>297</v>
          </cell>
          <cell r="W14">
            <v>417.02699999999999</v>
          </cell>
        </row>
        <row r="15">
          <cell r="C15">
            <v>1470.633</v>
          </cell>
          <cell r="H15">
            <v>174.613</v>
          </cell>
          <cell r="M15">
            <v>2925.8199999999997</v>
          </cell>
          <cell r="R15">
            <v>1332.096</v>
          </cell>
          <cell r="W15">
            <v>5903.1620000000003</v>
          </cell>
        </row>
        <row r="16">
          <cell r="C16">
            <v>1726.1219999999998</v>
          </cell>
          <cell r="H16">
            <v>1920.0766999999998</v>
          </cell>
          <cell r="M16">
            <v>1575.6909999999998</v>
          </cell>
          <cell r="R16">
            <v>1532.5100000000002</v>
          </cell>
          <cell r="W16">
            <v>6754.3996999999999</v>
          </cell>
        </row>
        <row r="17">
          <cell r="C17">
            <v>0</v>
          </cell>
          <cell r="H17">
            <v>129.17041</v>
          </cell>
          <cell r="M17">
            <v>516</v>
          </cell>
          <cell r="R17">
            <v>516</v>
          </cell>
          <cell r="W17">
            <v>1161.1704099999999</v>
          </cell>
        </row>
        <row r="18">
          <cell r="C18">
            <v>594.5795700000001</v>
          </cell>
          <cell r="H18">
            <v>435.37982</v>
          </cell>
          <cell r="M18">
            <v>821.80000000000007</v>
          </cell>
          <cell r="R18">
            <v>496.29999999999995</v>
          </cell>
          <cell r="W18">
            <v>2348.0593900000003</v>
          </cell>
        </row>
        <row r="19">
          <cell r="C19">
            <v>3372.6016799999998</v>
          </cell>
          <cell r="H19">
            <v>3623.1779999999999</v>
          </cell>
          <cell r="M19">
            <v>3808.7009999999996</v>
          </cell>
          <cell r="R19">
            <v>3667.0010000000002</v>
          </cell>
          <cell r="W19">
            <v>14471.481679999999</v>
          </cell>
        </row>
        <row r="20">
          <cell r="C20">
            <v>0</v>
          </cell>
          <cell r="H20">
            <v>1020.77662</v>
          </cell>
          <cell r="M20">
            <v>882.15</v>
          </cell>
          <cell r="R20">
            <v>936.95</v>
          </cell>
          <cell r="W20">
            <v>2839.87662</v>
          </cell>
        </row>
        <row r="21">
          <cell r="C21">
            <v>663.58299999999997</v>
          </cell>
          <cell r="H21">
            <v>1097.9839999999999</v>
          </cell>
          <cell r="M21">
            <v>692.26599999999996</v>
          </cell>
          <cell r="R21">
            <v>759.53500000000008</v>
          </cell>
          <cell r="W21">
            <v>3213.3680000000004</v>
          </cell>
        </row>
        <row r="22">
          <cell r="C22">
            <v>473.62856999999997</v>
          </cell>
          <cell r="H22">
            <v>7086.0739176891384</v>
          </cell>
          <cell r="M22">
            <v>10689.197843546723</v>
          </cell>
          <cell r="R22">
            <v>9325.7258846923069</v>
          </cell>
          <cell r="W22">
            <v>27574.626215928169</v>
          </cell>
        </row>
        <row r="23">
          <cell r="C23">
            <v>3571.8432599999996</v>
          </cell>
          <cell r="H23">
            <v>3845.7389200000007</v>
          </cell>
          <cell r="M23">
            <v>1361.8355710000001</v>
          </cell>
          <cell r="R23">
            <v>3292.80825</v>
          </cell>
          <cell r="W23">
            <v>12072.226001000001</v>
          </cell>
        </row>
        <row r="24">
          <cell r="C24">
            <v>519.27679999999998</v>
          </cell>
          <cell r="H24">
            <v>166.59517</v>
          </cell>
          <cell r="M24">
            <v>134.68799999999999</v>
          </cell>
          <cell r="R24">
            <v>170.7</v>
          </cell>
          <cell r="W24">
            <v>991.25996999999984</v>
          </cell>
        </row>
        <row r="25">
          <cell r="C25">
            <v>0</v>
          </cell>
          <cell r="H25">
            <v>68.300819999999987</v>
          </cell>
          <cell r="M25">
            <v>758.69999999999993</v>
          </cell>
          <cell r="R25">
            <v>0</v>
          </cell>
          <cell r="W25">
            <v>827.00081999999998</v>
          </cell>
        </row>
        <row r="26">
          <cell r="C26">
            <v>12626.094211655378</v>
          </cell>
          <cell r="H26">
            <v>10968.179766670228</v>
          </cell>
          <cell r="M26">
            <v>28180.210879293445</v>
          </cell>
          <cell r="R26">
            <v>29507.082409570314</v>
          </cell>
          <cell r="W26">
            <v>81281.567267189355</v>
          </cell>
        </row>
        <row r="27">
          <cell r="C27">
            <v>10780.725490422486</v>
          </cell>
          <cell r="H27">
            <v>6595.9089205856326</v>
          </cell>
          <cell r="M27">
            <v>1186.3066619531251</v>
          </cell>
          <cell r="R27">
            <v>1568.6646600000001</v>
          </cell>
          <cell r="W27">
            <v>20131.605732961241</v>
          </cell>
        </row>
        <row r="28">
          <cell r="C28">
            <v>1612.01099</v>
          </cell>
          <cell r="H28">
            <v>1854.6454699999999</v>
          </cell>
          <cell r="M28">
            <v>1832.6950000000002</v>
          </cell>
          <cell r="R28">
            <v>1939.37</v>
          </cell>
          <cell r="W28">
            <v>7238.7214599999998</v>
          </cell>
        </row>
        <row r="29">
          <cell r="C29">
            <v>386.20799999999997</v>
          </cell>
          <cell r="H29">
            <v>740.55210999999997</v>
          </cell>
          <cell r="M29">
            <v>926</v>
          </cell>
          <cell r="R29">
            <v>221.5</v>
          </cell>
          <cell r="W29">
            <v>2274.2601100000002</v>
          </cell>
        </row>
        <row r="30">
          <cell r="C30">
            <v>218.4</v>
          </cell>
          <cell r="H30">
            <v>119.274</v>
          </cell>
          <cell r="M30">
            <v>1249.9000000000001</v>
          </cell>
          <cell r="R30">
            <v>537.9</v>
          </cell>
          <cell r="W30">
            <v>2125.4740000000002</v>
          </cell>
        </row>
        <row r="31">
          <cell r="C31">
            <v>199.22640000000001</v>
          </cell>
          <cell r="H31">
            <v>312.25236000000001</v>
          </cell>
          <cell r="M31">
            <v>685</v>
          </cell>
          <cell r="R31">
            <v>827</v>
          </cell>
          <cell r="W31">
            <v>2023.47876</v>
          </cell>
        </row>
        <row r="32">
          <cell r="C32">
            <v>2399.5410000000002</v>
          </cell>
          <cell r="H32">
            <v>2700.4511939000004</v>
          </cell>
          <cell r="M32">
            <v>5287.6152405000003</v>
          </cell>
          <cell r="R32">
            <v>7686.1262717999989</v>
          </cell>
          <cell r="W32">
            <v>18073.733706200001</v>
          </cell>
        </row>
        <row r="33">
          <cell r="C33">
            <v>0</v>
          </cell>
          <cell r="H33">
            <v>3837.0219999999999</v>
          </cell>
          <cell r="M33">
            <v>5193.6980000000003</v>
          </cell>
          <cell r="R33">
            <v>12290.053</v>
          </cell>
          <cell r="W33">
            <v>21320.773000000001</v>
          </cell>
        </row>
        <row r="34">
          <cell r="C34">
            <v>2440.7180000000003</v>
          </cell>
          <cell r="H34">
            <v>2420.0218999999997</v>
          </cell>
          <cell r="M34">
            <v>4371.8083299999998</v>
          </cell>
          <cell r="R34">
            <v>5980.0766199999998</v>
          </cell>
          <cell r="W34">
            <v>15212.62485</v>
          </cell>
        </row>
        <row r="35">
          <cell r="C35">
            <v>0</v>
          </cell>
          <cell r="H35">
            <v>448.17836999999997</v>
          </cell>
          <cell r="M35">
            <v>911.31</v>
          </cell>
          <cell r="R35">
            <v>2839</v>
          </cell>
          <cell r="W35">
            <v>4198.48837</v>
          </cell>
        </row>
        <row r="36">
          <cell r="C36">
            <v>464.29032000000001</v>
          </cell>
          <cell r="H36">
            <v>2031.8208299999997</v>
          </cell>
          <cell r="M36">
            <v>1550</v>
          </cell>
          <cell r="R36">
            <v>1200</v>
          </cell>
          <cell r="W36">
            <v>5246.1111499999997</v>
          </cell>
        </row>
        <row r="37">
          <cell r="C37">
            <v>177.98929000000001</v>
          </cell>
          <cell r="H37">
            <v>551.26019844781808</v>
          </cell>
          <cell r="M37">
            <v>823.3124514943155</v>
          </cell>
          <cell r="R37">
            <v>626.44964258969298</v>
          </cell>
          <cell r="W37">
            <v>2179.0115825318262</v>
          </cell>
        </row>
        <row r="38">
          <cell r="C38">
            <v>4701.3890000000001</v>
          </cell>
          <cell r="H38">
            <v>3659.3890000000001</v>
          </cell>
          <cell r="M38">
            <v>7500</v>
          </cell>
          <cell r="R38">
            <v>8218.6219999999994</v>
          </cell>
          <cell r="W38">
            <v>24079.4</v>
          </cell>
        </row>
        <row r="39">
          <cell r="C39">
            <v>0</v>
          </cell>
          <cell r="H39">
            <v>0</v>
          </cell>
          <cell r="M39">
            <v>0</v>
          </cell>
          <cell r="R39">
            <v>0</v>
          </cell>
          <cell r="W39">
            <v>0</v>
          </cell>
        </row>
        <row r="40">
          <cell r="C40">
            <v>57148.117662077864</v>
          </cell>
          <cell r="H40">
            <v>66823.821217292803</v>
          </cell>
          <cell r="M40">
            <v>100451.34676778762</v>
          </cell>
          <cell r="R40">
            <v>113333.8456386523</v>
          </cell>
          <cell r="W40">
            <v>337757.13128581061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TRENDC"/>
      <sheetName val="QR FCST"/>
      <sheetName val="2009 Dates"/>
      <sheetName val="Payables"/>
      <sheetName val="Feb"/>
      <sheetName val="prdty"/>
      <sheetName val="mASTER aTRO"/>
      <sheetName val="Assum"/>
      <sheetName val="Agent_Log"/>
      <sheetName val="MTRENDC.XLS"/>
      <sheetName val="Fee Schedule"/>
      <sheetName val="Other Current Liability"/>
      <sheetName val="P Variances"/>
      <sheetName val="MMH"/>
      <sheetName val="Index"/>
      <sheetName val="PenCht I.S. Model"/>
      <sheetName val="334 S3"/>
      <sheetName val="320 Proto"/>
      <sheetName val="LAN Summ"/>
      <sheetName val="Area 1"/>
      <sheetName val="Area 2"/>
      <sheetName val="Area 3"/>
      <sheetName val="Area 4"/>
      <sheetName val="Area 5"/>
      <sheetName val="Seasonal Factors"/>
      <sheetName val="LAN_Summ"/>
      <sheetName val="Area_1"/>
      <sheetName val="Area_2"/>
      <sheetName val="Area_3"/>
      <sheetName val="Area_4"/>
      <sheetName val="Area_5"/>
      <sheetName val="Seasonal_Factors"/>
      <sheetName val="MTRENDC_XLS"/>
    </sheetNames>
    <definedNames>
      <definedName name="filesave"/>
      <definedName name="runlo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071"/>
    </sheetNames>
    <definedNames>
      <definedName name="instruct"/>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Φύλλο1"/>
  <dimension ref="C1:DA24"/>
  <sheetViews>
    <sheetView showGridLines="0" tabSelected="1" zoomScale="90" zoomScaleNormal="90" workbookViewId="0">
      <selection activeCell="S8" sqref="S8"/>
    </sheetView>
  </sheetViews>
  <sheetFormatPr defaultRowHeight="15"/>
  <cols>
    <col min="1" max="3" width="3.7109375" style="120" customWidth="1"/>
    <col min="4" max="4" width="36.5703125" style="120" customWidth="1"/>
    <col min="5" max="12" width="3.7109375" style="120" customWidth="1"/>
    <col min="13" max="13" width="3.7109375" style="121" customWidth="1"/>
    <col min="14" max="14" width="23.85546875" style="120" customWidth="1"/>
    <col min="15" max="15" width="17" style="120" customWidth="1"/>
    <col min="16" max="16" width="44" style="120" customWidth="1"/>
    <col min="17" max="17" width="19" style="121" customWidth="1"/>
    <col min="18" max="18" width="9.140625" style="120" customWidth="1"/>
    <col min="19" max="16384" width="9.140625" style="120"/>
  </cols>
  <sheetData>
    <row r="1" spans="3:105" ht="14.25" customHeight="1"/>
    <row r="2" spans="3:105" ht="14.25" customHeight="1"/>
    <row r="3" spans="3:105">
      <c r="O3" s="122"/>
    </row>
    <row r="4" spans="3:105" s="123" customFormat="1">
      <c r="M4" s="124"/>
      <c r="O4" s="125"/>
      <c r="Q4" s="124"/>
    </row>
    <row r="5" spans="3:105" s="123" customFormat="1">
      <c r="M5" s="124"/>
      <c r="O5" s="125"/>
      <c r="Q5" s="124"/>
    </row>
    <row r="6" spans="3:105" s="121" customFormat="1">
      <c r="N6" s="120"/>
      <c r="O6" s="122"/>
      <c r="P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row>
    <row r="7" spans="3:105" s="121" customFormat="1">
      <c r="N7" s="120"/>
      <c r="O7" s="122"/>
      <c r="P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row>
    <row r="8" spans="3:105" s="121" customFormat="1">
      <c r="N8" s="120"/>
      <c r="O8" s="122"/>
      <c r="P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row>
    <row r="9" spans="3:105" s="121" customFormat="1">
      <c r="N9" s="120"/>
      <c r="O9" s="122"/>
      <c r="P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row>
    <row r="10" spans="3:105" s="121" customFormat="1">
      <c r="N10" s="120"/>
      <c r="O10" s="120"/>
      <c r="P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row>
    <row r="11" spans="3:105" s="121" customFormat="1">
      <c r="C11" s="126"/>
      <c r="D11" s="126"/>
      <c r="E11" s="126"/>
      <c r="F11" s="126"/>
      <c r="G11" s="126"/>
      <c r="H11" s="126"/>
      <c r="I11" s="126"/>
      <c r="J11" s="126"/>
      <c r="N11" s="120"/>
      <c r="O11" s="120"/>
      <c r="P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row>
    <row r="12" spans="3:105" s="121" customFormat="1" ht="15.75">
      <c r="C12" s="126"/>
      <c r="D12" s="127"/>
      <c r="E12" s="126"/>
      <c r="F12" s="126"/>
      <c r="G12" s="126"/>
      <c r="H12" s="126"/>
      <c r="I12" s="126"/>
      <c r="J12" s="126"/>
      <c r="N12" s="120"/>
      <c r="O12" s="120"/>
      <c r="P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row>
    <row r="13" spans="3:105" s="121" customFormat="1" ht="15.75">
      <c r="C13" s="126"/>
      <c r="D13" s="127"/>
      <c r="E13" s="126"/>
      <c r="F13" s="126"/>
      <c r="G13" s="126"/>
      <c r="H13" s="126"/>
      <c r="I13" s="126"/>
      <c r="J13" s="126"/>
      <c r="N13" s="120"/>
      <c r="O13" s="120"/>
      <c r="P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row>
    <row r="14" spans="3:105" s="121" customFormat="1" ht="15.75">
      <c r="C14" s="126"/>
      <c r="D14" s="127"/>
      <c r="E14" s="126"/>
      <c r="F14" s="126"/>
      <c r="G14" s="126"/>
      <c r="H14" s="126"/>
      <c r="I14" s="126"/>
      <c r="J14" s="126"/>
      <c r="N14" s="120"/>
      <c r="O14" s="120"/>
      <c r="P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row>
    <row r="15" spans="3:105" s="121" customFormat="1" ht="15.75">
      <c r="C15" s="126"/>
      <c r="D15" s="127"/>
      <c r="E15" s="126"/>
      <c r="F15" s="126"/>
      <c r="G15" s="126"/>
      <c r="H15" s="126"/>
      <c r="I15" s="126"/>
      <c r="J15" s="126"/>
      <c r="N15" s="120"/>
      <c r="O15" s="120"/>
      <c r="P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row>
    <row r="16" spans="3:105" s="121" customFormat="1" ht="15.75">
      <c r="C16" s="126"/>
      <c r="D16" s="127"/>
      <c r="E16" s="126"/>
      <c r="F16" s="126"/>
      <c r="G16" s="126"/>
      <c r="H16" s="126"/>
      <c r="I16" s="126"/>
      <c r="J16" s="126"/>
      <c r="N16" s="120"/>
      <c r="O16" s="120"/>
      <c r="P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row>
    <row r="17" spans="3:105" s="121" customFormat="1">
      <c r="C17" s="126"/>
      <c r="D17" s="126"/>
      <c r="E17" s="126"/>
      <c r="F17" s="126"/>
      <c r="G17" s="126"/>
      <c r="H17" s="126"/>
      <c r="I17" s="126"/>
      <c r="J17" s="126"/>
      <c r="N17" s="120"/>
      <c r="O17" s="120"/>
      <c r="P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row>
    <row r="18" spans="3:105" s="121" customFormat="1" ht="15.75">
      <c r="C18" s="126"/>
      <c r="D18" s="127"/>
      <c r="E18" s="126"/>
      <c r="F18" s="126"/>
      <c r="G18" s="126"/>
      <c r="H18" s="126"/>
      <c r="I18" s="126"/>
      <c r="J18" s="126"/>
      <c r="N18" s="120"/>
      <c r="O18" s="120"/>
      <c r="P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row>
    <row r="19" spans="3:105" s="121" customFormat="1" ht="15.75">
      <c r="C19" s="126"/>
      <c r="D19" s="127"/>
      <c r="E19" s="126"/>
      <c r="F19" s="126"/>
      <c r="G19" s="126"/>
      <c r="H19" s="126"/>
      <c r="I19" s="126"/>
      <c r="J19" s="126"/>
      <c r="N19" s="120"/>
      <c r="O19" s="120"/>
      <c r="P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row>
    <row r="20" spans="3:105" s="121" customFormat="1" ht="15.75">
      <c r="C20" s="126"/>
      <c r="D20" s="127"/>
      <c r="E20" s="126"/>
      <c r="F20" s="126"/>
      <c r="G20" s="126"/>
      <c r="H20" s="126"/>
      <c r="I20" s="126"/>
      <c r="J20" s="126"/>
      <c r="N20" s="120"/>
      <c r="O20" s="120"/>
      <c r="P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row>
    <row r="21" spans="3:105" s="121" customFormat="1" ht="15.75">
      <c r="C21" s="126"/>
      <c r="D21" s="127"/>
      <c r="E21" s="126"/>
      <c r="F21" s="126"/>
      <c r="G21" s="126"/>
      <c r="H21" s="126"/>
      <c r="I21" s="126"/>
      <c r="J21" s="126"/>
      <c r="N21" s="120"/>
      <c r="O21" s="120"/>
      <c r="P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row>
    <row r="22" spans="3:105" ht="15.75">
      <c r="C22" s="126"/>
      <c r="D22" s="127"/>
      <c r="E22" s="126"/>
      <c r="F22" s="126"/>
      <c r="G22" s="126"/>
      <c r="H22" s="126"/>
      <c r="I22" s="126"/>
      <c r="J22" s="126"/>
    </row>
    <row r="23" spans="3:105">
      <c r="C23" s="126"/>
      <c r="D23" s="126"/>
      <c r="E23" s="126"/>
      <c r="F23" s="126"/>
      <c r="G23" s="126"/>
      <c r="H23" s="126"/>
      <c r="I23" s="126"/>
      <c r="J23" s="126"/>
    </row>
    <row r="24" spans="3:105">
      <c r="C24" s="126"/>
      <c r="D24" s="126"/>
      <c r="E24" s="126"/>
      <c r="F24" s="126"/>
      <c r="G24" s="126"/>
      <c r="H24" s="126"/>
      <c r="I24" s="126"/>
      <c r="J24" s="12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P122"/>
  <sheetViews>
    <sheetView workbookViewId="0">
      <selection activeCell="M46" sqref="M46"/>
    </sheetView>
  </sheetViews>
  <sheetFormatPr defaultColWidth="7.85546875" defaultRowHeight="13.5"/>
  <cols>
    <col min="1" max="1" width="2.7109375" style="364" bestFit="1" customWidth="1"/>
    <col min="2" max="2" width="3.140625" style="364" customWidth="1"/>
    <col min="3" max="3" width="8.28515625" style="364" customWidth="1"/>
    <col min="4" max="4" width="27.140625" style="364" customWidth="1"/>
    <col min="5" max="5" width="1.5703125" style="364" customWidth="1"/>
    <col min="6" max="6" width="3.85546875" style="364" customWidth="1"/>
    <col min="7" max="7" width="10.7109375" style="364" hidden="1" customWidth="1"/>
    <col min="8" max="8" width="1.140625" style="406" hidden="1" customWidth="1"/>
    <col min="9" max="9" width="10.7109375" style="364" hidden="1" customWidth="1"/>
    <col min="10" max="10" width="1.85546875" style="364" customWidth="1"/>
    <col min="11" max="11" width="10.7109375" style="364" customWidth="1"/>
    <col min="12" max="12" width="2" style="364" customWidth="1"/>
    <col min="13" max="13" width="10.7109375" style="364" customWidth="1"/>
    <col min="14" max="15" width="7.85546875" style="364"/>
    <col min="16" max="16" width="8.85546875" style="364" bestFit="1" customWidth="1"/>
    <col min="17" max="16384" width="7.85546875" style="364"/>
  </cols>
  <sheetData>
    <row r="1" spans="1:13">
      <c r="B1" s="461" t="s">
        <v>291</v>
      </c>
      <c r="C1" s="461"/>
      <c r="D1" s="461"/>
      <c r="E1" s="461"/>
      <c r="F1" s="461"/>
      <c r="G1" s="461"/>
      <c r="H1" s="461"/>
      <c r="I1" s="461"/>
      <c r="J1" s="368"/>
    </row>
    <row r="2" spans="1:13">
      <c r="B2" s="369"/>
      <c r="C2" s="369"/>
      <c r="D2" s="369"/>
      <c r="E2" s="369"/>
      <c r="F2" s="369"/>
      <c r="G2" s="369"/>
      <c r="H2" s="369"/>
      <c r="I2" s="369"/>
      <c r="J2" s="369"/>
    </row>
    <row r="3" spans="1:13">
      <c r="A3" s="467" t="s">
        <v>263</v>
      </c>
      <c r="B3" s="467"/>
      <c r="C3" s="467"/>
      <c r="D3" s="467"/>
      <c r="E3" s="467"/>
      <c r="F3" s="467"/>
      <c r="G3" s="467"/>
      <c r="H3" s="467"/>
      <c r="I3" s="467"/>
      <c r="J3" s="467"/>
      <c r="K3" s="467"/>
      <c r="L3" s="467"/>
      <c r="M3" s="467"/>
    </row>
    <row r="4" spans="1:13">
      <c r="A4" s="467" t="s">
        <v>264</v>
      </c>
      <c r="B4" s="467"/>
      <c r="C4" s="467"/>
      <c r="D4" s="467"/>
      <c r="E4" s="467"/>
      <c r="F4" s="467"/>
      <c r="G4" s="467"/>
      <c r="H4" s="467"/>
      <c r="I4" s="467"/>
      <c r="J4" s="467"/>
      <c r="K4" s="467"/>
      <c r="L4" s="467"/>
      <c r="M4" s="467"/>
    </row>
    <row r="5" spans="1:13">
      <c r="A5" s="467" t="s">
        <v>248</v>
      </c>
      <c r="B5" s="467"/>
      <c r="C5" s="467"/>
      <c r="D5" s="467"/>
      <c r="E5" s="467"/>
      <c r="F5" s="467"/>
      <c r="G5" s="467"/>
      <c r="H5" s="467"/>
      <c r="I5" s="467"/>
      <c r="J5" s="467"/>
      <c r="K5" s="467"/>
      <c r="L5" s="467"/>
      <c r="M5" s="467"/>
    </row>
    <row r="6" spans="1:13">
      <c r="B6" s="370"/>
      <c r="C6" s="370"/>
      <c r="D6" s="370"/>
      <c r="E6" s="370"/>
      <c r="F6" s="370"/>
      <c r="G6" s="370"/>
      <c r="H6" s="370"/>
      <c r="I6" s="370"/>
      <c r="J6" s="370"/>
    </row>
    <row r="7" spans="1:13">
      <c r="G7" s="462" t="s">
        <v>222</v>
      </c>
      <c r="H7" s="462"/>
      <c r="I7" s="462"/>
      <c r="J7" s="295"/>
      <c r="K7" s="462" t="s">
        <v>223</v>
      </c>
      <c r="L7" s="462"/>
      <c r="M7" s="462"/>
    </row>
    <row r="8" spans="1:13">
      <c r="B8" s="371"/>
      <c r="C8" s="371"/>
      <c r="D8" s="371"/>
      <c r="E8" s="371"/>
      <c r="F8" s="371"/>
      <c r="G8" s="372"/>
      <c r="H8" s="373"/>
      <c r="I8" s="374"/>
      <c r="J8" s="371"/>
      <c r="K8" s="372"/>
      <c r="L8" s="373"/>
      <c r="M8" s="374"/>
    </row>
    <row r="9" spans="1:13">
      <c r="B9" s="375"/>
      <c r="C9" s="375"/>
      <c r="D9" s="375"/>
      <c r="E9" s="375"/>
      <c r="F9" s="375"/>
      <c r="G9" s="376" t="s">
        <v>251</v>
      </c>
      <c r="H9" s="372"/>
      <c r="I9" s="376">
        <v>2015</v>
      </c>
      <c r="J9" s="375"/>
      <c r="K9" s="376">
        <v>2016</v>
      </c>
      <c r="L9" s="372"/>
      <c r="M9" s="376">
        <v>2015</v>
      </c>
    </row>
    <row r="10" spans="1:13">
      <c r="B10" s="377" t="s">
        <v>188</v>
      </c>
      <c r="C10" s="378"/>
      <c r="D10" s="375"/>
      <c r="E10" s="375"/>
      <c r="F10" s="375"/>
      <c r="G10" s="375"/>
      <c r="H10" s="375"/>
      <c r="I10" s="375"/>
      <c r="J10" s="375"/>
      <c r="K10" s="375"/>
      <c r="L10" s="375"/>
      <c r="M10" s="375"/>
    </row>
    <row r="11" spans="1:13">
      <c r="B11" s="378"/>
      <c r="C11" s="379" t="s">
        <v>121</v>
      </c>
      <c r="D11" s="375"/>
      <c r="E11" s="375"/>
      <c r="F11" s="380"/>
      <c r="G11" s="381">
        <v>271.5</v>
      </c>
      <c r="H11" s="381"/>
      <c r="I11" s="381">
        <v>235.5</v>
      </c>
      <c r="J11" s="380"/>
      <c r="K11" s="381">
        <v>460.1</v>
      </c>
      <c r="L11" s="381"/>
      <c r="M11" s="382">
        <v>401.5</v>
      </c>
    </row>
    <row r="12" spans="1:13">
      <c r="B12" s="378"/>
      <c r="C12" s="379" t="s">
        <v>123</v>
      </c>
      <c r="D12" s="375"/>
      <c r="E12" s="375"/>
      <c r="F12" s="380"/>
      <c r="G12" s="383">
        <v>0</v>
      </c>
      <c r="H12" s="383">
        <v>0</v>
      </c>
      <c r="I12" s="383">
        <v>-8.5</v>
      </c>
      <c r="J12" s="380"/>
      <c r="K12" s="383">
        <v>0</v>
      </c>
      <c r="L12" s="383"/>
      <c r="M12" s="383">
        <v>-13</v>
      </c>
    </row>
    <row r="13" spans="1:13">
      <c r="B13" s="378"/>
      <c r="C13" s="379" t="s">
        <v>265</v>
      </c>
      <c r="D13" s="375"/>
      <c r="E13" s="375"/>
      <c r="F13" s="380"/>
      <c r="G13" s="383">
        <v>102</v>
      </c>
      <c r="H13" s="381"/>
      <c r="I13" s="383">
        <v>102</v>
      </c>
      <c r="J13" s="380"/>
      <c r="K13" s="364">
        <v>202.1</v>
      </c>
      <c r="L13" s="381"/>
      <c r="M13" s="383">
        <v>204.5</v>
      </c>
    </row>
    <row r="14" spans="1:13" ht="15.75">
      <c r="B14" s="378"/>
      <c r="C14" s="384" t="s">
        <v>305</v>
      </c>
      <c r="D14" s="375"/>
      <c r="E14" s="375"/>
      <c r="F14" s="384" t="s">
        <v>103</v>
      </c>
      <c r="G14" s="385">
        <v>57.6</v>
      </c>
      <c r="H14" s="383"/>
      <c r="I14" s="385">
        <v>-50.5</v>
      </c>
      <c r="J14" s="384"/>
      <c r="K14" s="383">
        <v>-210.4</v>
      </c>
      <c r="L14" s="383"/>
      <c r="M14" s="385">
        <v>-428.4</v>
      </c>
    </row>
    <row r="15" spans="1:13">
      <c r="B15" s="375"/>
      <c r="C15" s="384" t="s">
        <v>203</v>
      </c>
      <c r="D15" s="375"/>
      <c r="E15" s="375"/>
      <c r="F15" s="384" t="s">
        <v>103</v>
      </c>
      <c r="G15" s="386">
        <f>G16-SUM(G11:G14)</f>
        <v>65.299999999999955</v>
      </c>
      <c r="H15" s="385"/>
      <c r="I15" s="386">
        <v>34.1</v>
      </c>
      <c r="J15" s="384"/>
      <c r="K15" s="386">
        <f>K16-SUM(K11:K14)</f>
        <v>-48.500000000000057</v>
      </c>
      <c r="L15" s="385"/>
      <c r="M15" s="386">
        <v>-49.5</v>
      </c>
    </row>
    <row r="16" spans="1:13">
      <c r="B16" s="375"/>
      <c r="C16" s="387" t="s">
        <v>266</v>
      </c>
      <c r="D16" s="375"/>
      <c r="E16" s="375"/>
      <c r="F16" s="384"/>
      <c r="G16" s="383">
        <v>496.4</v>
      </c>
      <c r="H16" s="383"/>
      <c r="I16" s="383">
        <v>312.60000000000002</v>
      </c>
      <c r="J16" s="384"/>
      <c r="K16" s="383">
        <v>403.3</v>
      </c>
      <c r="L16" s="383"/>
      <c r="M16" s="383">
        <v>115.1</v>
      </c>
    </row>
    <row r="17" spans="1:16" s="373" customFormat="1">
      <c r="B17" s="388"/>
      <c r="C17" s="387"/>
      <c r="D17" s="389"/>
      <c r="E17" s="389"/>
      <c r="F17" s="390"/>
      <c r="G17" s="391"/>
      <c r="H17" s="389"/>
      <c r="I17" s="391"/>
      <c r="J17" s="390"/>
      <c r="K17" s="391"/>
      <c r="L17" s="389"/>
      <c r="M17" s="391"/>
    </row>
    <row r="18" spans="1:16" s="373" customFormat="1">
      <c r="B18" s="375"/>
      <c r="C18" s="375"/>
      <c r="D18" s="375"/>
      <c r="E18" s="375"/>
      <c r="F18" s="375"/>
      <c r="G18" s="392"/>
      <c r="H18" s="392"/>
      <c r="I18" s="392"/>
      <c r="J18" s="375"/>
      <c r="K18" s="392"/>
      <c r="L18" s="392"/>
      <c r="M18" s="392"/>
    </row>
    <row r="19" spans="1:16" s="373" customFormat="1">
      <c r="B19" s="377" t="s">
        <v>267</v>
      </c>
      <c r="C19" s="378"/>
      <c r="D19" s="375"/>
      <c r="E19" s="375"/>
      <c r="F19" s="384" t="s">
        <v>103</v>
      </c>
      <c r="G19" s="383"/>
      <c r="H19" s="383"/>
      <c r="I19" s="383"/>
      <c r="J19" s="384"/>
      <c r="K19" s="383"/>
      <c r="L19" s="383"/>
      <c r="M19" s="383"/>
    </row>
    <row r="20" spans="1:16">
      <c r="B20" s="375"/>
      <c r="C20" s="379" t="s">
        <v>268</v>
      </c>
      <c r="D20" s="375"/>
      <c r="E20" s="375"/>
      <c r="F20" s="384" t="s">
        <v>246</v>
      </c>
      <c r="G20" s="383">
        <v>-78.7</v>
      </c>
      <c r="H20" s="383"/>
      <c r="I20" s="383">
        <v>-65.7</v>
      </c>
      <c r="J20" s="384"/>
      <c r="K20" s="383">
        <v>-143.6</v>
      </c>
      <c r="L20" s="383"/>
      <c r="M20" s="383">
        <v>-111.6</v>
      </c>
    </row>
    <row r="21" spans="1:16">
      <c r="B21" s="375"/>
      <c r="C21" s="384" t="s">
        <v>210</v>
      </c>
      <c r="D21" s="375"/>
      <c r="E21" s="375"/>
      <c r="F21" s="375"/>
      <c r="G21" s="383">
        <v>23.7</v>
      </c>
      <c r="H21" s="383"/>
      <c r="I21" s="383">
        <v>31.7</v>
      </c>
      <c r="J21" s="375"/>
      <c r="K21" s="383">
        <v>32.200000000000003</v>
      </c>
      <c r="L21" s="383"/>
      <c r="M21" s="383">
        <v>74.7</v>
      </c>
    </row>
    <row r="22" spans="1:16">
      <c r="B22" s="375"/>
      <c r="C22" s="384" t="s">
        <v>269</v>
      </c>
      <c r="D22" s="375"/>
      <c r="E22" s="375"/>
      <c r="F22" s="375"/>
      <c r="G22" s="383">
        <v>-132.9</v>
      </c>
      <c r="H22" s="383"/>
      <c r="I22" s="383">
        <v>-180.2</v>
      </c>
      <c r="J22" s="375"/>
      <c r="K22" s="383">
        <v>348.3</v>
      </c>
      <c r="L22" s="383"/>
      <c r="M22" s="383">
        <v>418.7</v>
      </c>
    </row>
    <row r="23" spans="1:16">
      <c r="B23" s="375"/>
      <c r="C23" s="384" t="s">
        <v>270</v>
      </c>
      <c r="D23" s="375"/>
      <c r="E23" s="375"/>
      <c r="F23" s="375"/>
      <c r="G23" s="383">
        <v>7.9</v>
      </c>
      <c r="H23" s="383"/>
      <c r="I23" s="383">
        <v>33.5</v>
      </c>
      <c r="J23" s="375"/>
      <c r="K23" s="383">
        <v>5.5</v>
      </c>
      <c r="L23" s="383"/>
      <c r="M23" s="383">
        <v>63.9</v>
      </c>
    </row>
    <row r="24" spans="1:16">
      <c r="B24" s="375"/>
      <c r="C24" s="384" t="s">
        <v>209</v>
      </c>
      <c r="D24" s="375"/>
      <c r="E24" s="375"/>
      <c r="F24" s="375"/>
      <c r="G24" s="383">
        <v>-79.8</v>
      </c>
      <c r="H24" s="383"/>
      <c r="I24" s="383">
        <v>-76.8</v>
      </c>
      <c r="J24" s="375"/>
      <c r="K24" s="383">
        <v>-159.4</v>
      </c>
      <c r="L24" s="383"/>
      <c r="M24" s="383">
        <v>-159.5</v>
      </c>
    </row>
    <row r="25" spans="1:16">
      <c r="B25" s="375"/>
      <c r="C25" s="384" t="s">
        <v>211</v>
      </c>
      <c r="D25" s="375"/>
      <c r="E25" s="375"/>
      <c r="F25" s="375"/>
      <c r="G25" s="383">
        <v>-0.7</v>
      </c>
      <c r="H25" s="383"/>
      <c r="I25" s="383">
        <v>-100</v>
      </c>
      <c r="J25" s="375"/>
      <c r="K25" s="383">
        <v>-362.1</v>
      </c>
      <c r="L25" s="383"/>
      <c r="M25" s="383">
        <v>-448</v>
      </c>
    </row>
    <row r="26" spans="1:16">
      <c r="B26" s="375"/>
      <c r="C26" s="384" t="s">
        <v>213</v>
      </c>
      <c r="D26" s="375"/>
      <c r="E26" s="375"/>
      <c r="F26" s="375"/>
      <c r="G26" s="385">
        <v>-32.5</v>
      </c>
      <c r="H26" s="383"/>
      <c r="I26" s="385">
        <v>3.5</v>
      </c>
      <c r="J26" s="375"/>
      <c r="K26" s="385">
        <v>-15.4</v>
      </c>
      <c r="L26" s="383"/>
      <c r="M26" s="383">
        <v>-42.1</v>
      </c>
    </row>
    <row r="27" spans="1:16">
      <c r="B27" s="375"/>
      <c r="C27" s="384" t="s">
        <v>271</v>
      </c>
      <c r="D27" s="375"/>
      <c r="E27" s="375"/>
      <c r="F27" s="375"/>
      <c r="G27" s="386">
        <f>G28-SUM(G20:G26)</f>
        <v>12.600000000000023</v>
      </c>
      <c r="H27" s="385"/>
      <c r="I27" s="386">
        <v>-2.2000000000000002</v>
      </c>
      <c r="J27" s="375"/>
      <c r="K27" s="386">
        <f>K28-SUM(K20:K26)</f>
        <v>-6</v>
      </c>
      <c r="L27" s="385"/>
      <c r="M27" s="386">
        <v>-15.9</v>
      </c>
      <c r="N27" s="393"/>
    </row>
    <row r="28" spans="1:16">
      <c r="A28" s="373"/>
      <c r="B28" s="375"/>
      <c r="C28" s="387" t="s">
        <v>272</v>
      </c>
      <c r="D28" s="375"/>
      <c r="E28" s="375"/>
      <c r="F28" s="375"/>
      <c r="G28" s="383">
        <v>-280.39999999999998</v>
      </c>
      <c r="H28" s="383"/>
      <c r="I28" s="383">
        <v>-356.2</v>
      </c>
      <c r="J28" s="375"/>
      <c r="K28" s="383">
        <v>-300.5</v>
      </c>
      <c r="L28" s="383"/>
      <c r="M28" s="383">
        <v>-219.8</v>
      </c>
    </row>
    <row r="29" spans="1:16">
      <c r="A29" s="373"/>
      <c r="B29" s="375"/>
      <c r="C29" s="384"/>
      <c r="D29" s="375"/>
      <c r="E29" s="375"/>
      <c r="F29" s="375"/>
      <c r="G29" s="383"/>
      <c r="H29" s="383"/>
      <c r="I29" s="383"/>
      <c r="J29" s="375"/>
      <c r="K29" s="383"/>
      <c r="L29" s="383"/>
      <c r="M29" s="383"/>
      <c r="P29" s="394"/>
    </row>
    <row r="30" spans="1:16">
      <c r="B30" s="387" t="s">
        <v>273</v>
      </c>
      <c r="C30" s="375"/>
      <c r="D30" s="375"/>
      <c r="E30" s="375"/>
      <c r="F30" s="375"/>
      <c r="G30" s="383">
        <v>216</v>
      </c>
      <c r="H30" s="383"/>
      <c r="I30" s="383">
        <v>-43.6</v>
      </c>
      <c r="J30" s="375"/>
      <c r="K30" s="383">
        <v>102.8</v>
      </c>
      <c r="L30" s="383"/>
      <c r="M30" s="383">
        <v>-104.7</v>
      </c>
    </row>
    <row r="31" spans="1:16">
      <c r="A31" s="373"/>
      <c r="B31" s="379"/>
      <c r="C31" s="375"/>
      <c r="D31" s="375"/>
      <c r="E31" s="375"/>
      <c r="F31" s="384" t="s">
        <v>103</v>
      </c>
      <c r="G31" s="352"/>
      <c r="H31" s="352"/>
      <c r="I31" s="352"/>
      <c r="J31" s="384"/>
      <c r="K31" s="352"/>
      <c r="L31" s="352"/>
      <c r="M31" s="352"/>
    </row>
    <row r="32" spans="1:16">
      <c r="A32" s="373"/>
      <c r="B32" s="387" t="s">
        <v>274</v>
      </c>
      <c r="C32" s="375"/>
      <c r="D32" s="375"/>
      <c r="E32" s="375"/>
      <c r="F32" s="375"/>
      <c r="G32" s="386">
        <v>352.2</v>
      </c>
      <c r="H32" s="385"/>
      <c r="I32" s="386">
        <v>435.5</v>
      </c>
      <c r="J32" s="375"/>
      <c r="K32" s="386">
        <v>465.4</v>
      </c>
      <c r="L32" s="385"/>
      <c r="M32" s="386">
        <v>496.6</v>
      </c>
    </row>
    <row r="33" spans="1:16">
      <c r="A33" s="373"/>
      <c r="B33" s="373"/>
      <c r="C33" s="379"/>
      <c r="D33" s="375"/>
      <c r="E33" s="375"/>
      <c r="F33" s="384" t="s">
        <v>103</v>
      </c>
      <c r="G33" s="395"/>
      <c r="H33" s="395"/>
      <c r="I33" s="395"/>
      <c r="J33" s="384"/>
      <c r="K33" s="395"/>
      <c r="L33" s="395"/>
      <c r="M33" s="395"/>
    </row>
    <row r="34" spans="1:16" ht="14.25" thickBot="1">
      <c r="A34" s="373"/>
      <c r="B34" s="387" t="s">
        <v>275</v>
      </c>
      <c r="C34" s="375"/>
      <c r="D34" s="375"/>
      <c r="E34" s="375"/>
      <c r="F34" s="375"/>
      <c r="G34" s="396">
        <v>568.20000000000005</v>
      </c>
      <c r="H34" s="397"/>
      <c r="I34" s="396">
        <v>391.9</v>
      </c>
      <c r="J34" s="375"/>
      <c r="K34" s="396">
        <v>568.20000000000005</v>
      </c>
      <c r="L34" s="397"/>
      <c r="M34" s="396">
        <v>391.9</v>
      </c>
      <c r="P34" s="394"/>
    </row>
    <row r="35" spans="1:16" ht="14.25" thickTop="1">
      <c r="B35" s="387"/>
      <c r="C35" s="375"/>
      <c r="D35" s="375"/>
      <c r="E35" s="375"/>
      <c r="F35" s="375"/>
      <c r="G35" s="397"/>
      <c r="H35" s="397"/>
      <c r="I35" s="397"/>
      <c r="J35" s="375"/>
      <c r="K35" s="397"/>
      <c r="L35" s="397"/>
      <c r="M35" s="397"/>
    </row>
    <row r="36" spans="1:16">
      <c r="B36" s="387"/>
      <c r="C36" s="375"/>
      <c r="D36" s="375"/>
      <c r="E36" s="375"/>
      <c r="F36" s="375"/>
      <c r="G36" s="397"/>
      <c r="H36" s="397"/>
      <c r="I36" s="397"/>
      <c r="J36" s="375"/>
      <c r="K36" s="397"/>
      <c r="L36" s="397"/>
      <c r="M36" s="397"/>
    </row>
    <row r="37" spans="1:16" ht="15.75" customHeight="1">
      <c r="B37" s="398" t="s">
        <v>306</v>
      </c>
      <c r="C37" s="375"/>
      <c r="D37" s="375"/>
      <c r="E37" s="375"/>
      <c r="F37" s="375"/>
      <c r="G37" s="397"/>
      <c r="H37" s="397"/>
      <c r="I37" s="397"/>
      <c r="J37" s="375"/>
      <c r="K37" s="397"/>
      <c r="L37" s="397"/>
      <c r="M37" s="397"/>
    </row>
    <row r="38" spans="1:16" ht="15.75" customHeight="1">
      <c r="B38" s="373" t="s">
        <v>276</v>
      </c>
      <c r="C38" s="375"/>
      <c r="D38" s="375"/>
      <c r="E38" s="375"/>
      <c r="F38" s="375"/>
      <c r="G38" s="397">
        <f>G16</f>
        <v>496.4</v>
      </c>
      <c r="H38" s="397"/>
      <c r="I38" s="397">
        <f>I16</f>
        <v>312.60000000000002</v>
      </c>
      <c r="J38" s="375"/>
      <c r="K38" s="397">
        <f>K16</f>
        <v>403.3</v>
      </c>
      <c r="L38" s="397"/>
      <c r="M38" s="397">
        <f>M16</f>
        <v>115.1</v>
      </c>
    </row>
    <row r="39" spans="1:16" ht="15.75" customHeight="1">
      <c r="B39" s="375" t="s">
        <v>277</v>
      </c>
      <c r="C39" s="375"/>
      <c r="D39" s="375"/>
      <c r="E39" s="375"/>
      <c r="F39" s="375"/>
      <c r="G39" s="383">
        <f>G20</f>
        <v>-78.7</v>
      </c>
      <c r="H39" s="397"/>
      <c r="I39" s="383">
        <f>I20</f>
        <v>-65.7</v>
      </c>
      <c r="J39" s="375"/>
      <c r="K39" s="383">
        <f>K20</f>
        <v>-143.6</v>
      </c>
      <c r="L39" s="383"/>
      <c r="M39" s="383">
        <f>M20</f>
        <v>-111.6</v>
      </c>
    </row>
    <row r="40" spans="1:16" ht="12.75" customHeight="1">
      <c r="B40" s="364" t="s">
        <v>278</v>
      </c>
      <c r="C40" s="375"/>
      <c r="D40" s="375"/>
      <c r="E40" s="375"/>
      <c r="F40" s="375"/>
      <c r="G40" s="399">
        <f>SUM(G38:G39)</f>
        <v>417.7</v>
      </c>
      <c r="H40" s="397"/>
      <c r="I40" s="399">
        <f>SUM(I38:I39)</f>
        <v>246.90000000000003</v>
      </c>
      <c r="J40" s="375"/>
      <c r="K40" s="399">
        <f>SUM(K38:K39)</f>
        <v>259.70000000000005</v>
      </c>
      <c r="L40" s="397"/>
      <c r="M40" s="399">
        <f>SUM(M38:M39)</f>
        <v>3.5</v>
      </c>
    </row>
    <row r="41" spans="1:16" ht="13.5" customHeight="1">
      <c r="B41" s="400"/>
      <c r="C41" s="371"/>
      <c r="D41" s="371"/>
      <c r="E41" s="375"/>
      <c r="F41" s="375"/>
      <c r="G41" s="401"/>
      <c r="H41" s="401"/>
      <c r="I41" s="401"/>
      <c r="J41" s="371"/>
    </row>
    <row r="42" spans="1:16" ht="34.5" customHeight="1">
      <c r="A42" s="402">
        <v>1</v>
      </c>
      <c r="B42" s="469" t="s">
        <v>279</v>
      </c>
      <c r="C42" s="469"/>
      <c r="D42" s="469"/>
      <c r="E42" s="469"/>
      <c r="F42" s="469"/>
      <c r="G42" s="469"/>
      <c r="H42" s="469"/>
      <c r="I42" s="469"/>
      <c r="J42" s="469"/>
    </row>
    <row r="43" spans="1:16" ht="7.5" customHeight="1">
      <c r="A43" s="402"/>
      <c r="B43" s="403"/>
      <c r="C43" s="403"/>
      <c r="D43" s="403"/>
      <c r="E43" s="403"/>
      <c r="F43" s="403"/>
      <c r="G43" s="403"/>
      <c r="H43" s="403"/>
      <c r="I43" s="403"/>
      <c r="J43" s="403"/>
    </row>
    <row r="44" spans="1:16" ht="68.25" customHeight="1">
      <c r="A44" s="402">
        <v>2</v>
      </c>
      <c r="B44" s="469" t="s">
        <v>280</v>
      </c>
      <c r="C44" s="469"/>
      <c r="D44" s="469"/>
      <c r="E44" s="469"/>
      <c r="F44" s="469"/>
      <c r="G44" s="469"/>
      <c r="H44" s="469"/>
      <c r="I44" s="469"/>
      <c r="J44" s="469"/>
    </row>
    <row r="45" spans="1:16">
      <c r="B45" s="404"/>
      <c r="C45" s="404"/>
      <c r="D45" s="404"/>
      <c r="E45" s="404"/>
      <c r="F45" s="404"/>
      <c r="G45" s="404"/>
      <c r="H45" s="404"/>
      <c r="J45" s="404"/>
    </row>
    <row r="46" spans="1:16">
      <c r="B46" s="404"/>
      <c r="C46" s="404"/>
      <c r="D46" s="404"/>
      <c r="E46" s="404"/>
      <c r="F46" s="404"/>
      <c r="G46" s="404"/>
      <c r="H46" s="404"/>
      <c r="J46" s="404"/>
    </row>
    <row r="47" spans="1:16">
      <c r="B47" s="404"/>
      <c r="C47" s="404"/>
      <c r="D47" s="404"/>
      <c r="E47" s="404"/>
      <c r="F47" s="404"/>
      <c r="G47" s="404"/>
      <c r="H47" s="404"/>
      <c r="J47" s="404"/>
    </row>
    <row r="48" spans="1:16">
      <c r="B48" s="404"/>
      <c r="C48" s="404"/>
      <c r="D48" s="404"/>
      <c r="E48" s="404"/>
      <c r="F48" s="404"/>
      <c r="G48" s="404"/>
      <c r="H48" s="404"/>
      <c r="J48" s="404"/>
    </row>
    <row r="49" spans="2:10">
      <c r="B49" s="404"/>
      <c r="C49" s="404"/>
      <c r="D49" s="404"/>
      <c r="E49" s="404"/>
      <c r="F49" s="404"/>
      <c r="G49" s="404"/>
      <c r="H49" s="404"/>
      <c r="J49" s="404"/>
    </row>
    <row r="50" spans="2:10">
      <c r="B50" s="404"/>
      <c r="C50" s="404"/>
      <c r="D50" s="404"/>
      <c r="E50" s="404"/>
      <c r="F50" s="404"/>
      <c r="G50" s="404"/>
      <c r="H50" s="404"/>
      <c r="J50" s="404"/>
    </row>
    <row r="51" spans="2:10">
      <c r="B51" s="404"/>
      <c r="C51" s="404"/>
      <c r="D51" s="404"/>
      <c r="E51" s="404"/>
      <c r="F51" s="404"/>
      <c r="G51" s="404"/>
      <c r="H51" s="404"/>
      <c r="J51" s="404"/>
    </row>
    <row r="52" spans="2:10">
      <c r="B52" s="405"/>
      <c r="C52" s="405"/>
      <c r="D52" s="405"/>
      <c r="E52" s="405"/>
      <c r="F52" s="405"/>
      <c r="G52" s="405"/>
      <c r="H52" s="405"/>
      <c r="J52" s="405"/>
    </row>
    <row r="53" spans="2:10">
      <c r="B53" s="405"/>
      <c r="C53" s="405"/>
      <c r="D53" s="405"/>
      <c r="E53" s="405"/>
      <c r="F53" s="405"/>
      <c r="G53" s="405"/>
      <c r="H53" s="405"/>
      <c r="J53" s="405"/>
    </row>
    <row r="54" spans="2:10">
      <c r="B54" s="405"/>
      <c r="C54" s="405"/>
      <c r="D54" s="405"/>
      <c r="E54" s="405"/>
      <c r="F54" s="405"/>
      <c r="G54" s="405"/>
      <c r="H54" s="405"/>
      <c r="J54" s="405"/>
    </row>
    <row r="55" spans="2:10">
      <c r="B55" s="405"/>
      <c r="C55" s="405"/>
      <c r="D55" s="405"/>
      <c r="E55" s="405"/>
      <c r="F55" s="405"/>
      <c r="G55" s="405"/>
      <c r="H55" s="405"/>
      <c r="J55" s="405"/>
    </row>
    <row r="56" spans="2:10">
      <c r="B56" s="405"/>
      <c r="C56" s="405"/>
      <c r="D56" s="405"/>
      <c r="E56" s="405"/>
      <c r="F56" s="405"/>
      <c r="G56" s="405"/>
      <c r="H56" s="405"/>
      <c r="J56" s="405"/>
    </row>
    <row r="57" spans="2:10">
      <c r="B57" s="404"/>
      <c r="C57" s="404"/>
      <c r="D57" s="404"/>
      <c r="E57" s="404"/>
      <c r="F57" s="404"/>
      <c r="G57" s="404"/>
      <c r="H57" s="404"/>
      <c r="J57" s="404"/>
    </row>
    <row r="58" spans="2:10">
      <c r="B58" s="404"/>
      <c r="C58" s="404"/>
      <c r="D58" s="404"/>
      <c r="E58" s="404"/>
      <c r="F58" s="404"/>
      <c r="G58" s="404"/>
      <c r="H58" s="404"/>
      <c r="J58" s="404"/>
    </row>
    <row r="121" spans="6:10">
      <c r="F121" s="364" t="s">
        <v>281</v>
      </c>
      <c r="J121" s="364" t="s">
        <v>281</v>
      </c>
    </row>
    <row r="122" spans="6:10">
      <c r="F122" s="364" t="s">
        <v>282</v>
      </c>
      <c r="J122" s="364" t="s">
        <v>282</v>
      </c>
    </row>
  </sheetData>
  <mergeCells count="8">
    <mergeCell ref="B42:J42"/>
    <mergeCell ref="B44:J44"/>
    <mergeCell ref="B1:I1"/>
    <mergeCell ref="A3:M3"/>
    <mergeCell ref="A4:M4"/>
    <mergeCell ref="A5:M5"/>
    <mergeCell ref="G7:I7"/>
    <mergeCell ref="K7:M7"/>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1:M58"/>
  <sheetViews>
    <sheetView workbookViewId="0">
      <selection activeCell="L3" sqref="L3"/>
    </sheetView>
  </sheetViews>
  <sheetFormatPr defaultRowHeight="13.5"/>
  <cols>
    <col min="1" max="1" width="2.85546875" style="342" customWidth="1"/>
    <col min="2" max="2" width="6.42578125" style="342" customWidth="1"/>
    <col min="3" max="3" width="23.5703125" style="342" customWidth="1"/>
    <col min="4" max="4" width="3.5703125" style="342" customWidth="1"/>
    <col min="5" max="5" width="10.7109375" style="342" hidden="1" customWidth="1"/>
    <col min="6" max="6" width="2.140625" style="342" hidden="1" customWidth="1"/>
    <col min="7" max="7" width="10.7109375" style="342" hidden="1" customWidth="1"/>
    <col min="8" max="8" width="4.28515625" style="342" customWidth="1"/>
    <col min="9" max="9" width="10.7109375" style="342" customWidth="1"/>
    <col min="10" max="10" width="2.140625" style="342" customWidth="1"/>
    <col min="11" max="11" width="10.7109375" style="342" customWidth="1"/>
    <col min="12" max="16384" width="9.140625" style="342"/>
  </cols>
  <sheetData>
    <row r="1" spans="1:11">
      <c r="A1" s="407" t="s">
        <v>291</v>
      </c>
      <c r="B1" s="407"/>
      <c r="C1" s="407"/>
      <c r="D1" s="407"/>
      <c r="E1" s="407"/>
      <c r="F1" s="407"/>
      <c r="G1" s="407"/>
    </row>
    <row r="2" spans="1:11">
      <c r="A2" s="364"/>
      <c r="B2" s="408"/>
      <c r="C2" s="408"/>
      <c r="D2" s="408"/>
      <c r="E2" s="408"/>
      <c r="F2" s="408"/>
      <c r="G2" s="408"/>
    </row>
    <row r="3" spans="1:11">
      <c r="A3" s="472" t="s">
        <v>219</v>
      </c>
      <c r="B3" s="472"/>
      <c r="C3" s="472"/>
      <c r="D3" s="472"/>
      <c r="E3" s="472"/>
      <c r="F3" s="472"/>
      <c r="G3" s="472"/>
      <c r="H3" s="472"/>
      <c r="I3" s="472"/>
      <c r="J3" s="472"/>
      <c r="K3" s="472"/>
    </row>
    <row r="4" spans="1:11">
      <c r="A4" s="473" t="s">
        <v>283</v>
      </c>
      <c r="B4" s="473"/>
      <c r="C4" s="473"/>
      <c r="D4" s="473"/>
      <c r="E4" s="473"/>
      <c r="F4" s="473"/>
      <c r="G4" s="473"/>
      <c r="H4" s="473"/>
      <c r="I4" s="473"/>
      <c r="J4" s="473"/>
      <c r="K4" s="473"/>
    </row>
    <row r="5" spans="1:11">
      <c r="A5" s="473" t="s">
        <v>284</v>
      </c>
      <c r="B5" s="473"/>
      <c r="C5" s="473"/>
      <c r="D5" s="473"/>
      <c r="E5" s="473"/>
      <c r="F5" s="473"/>
      <c r="G5" s="473"/>
      <c r="H5" s="473"/>
      <c r="I5" s="473"/>
      <c r="J5" s="473"/>
      <c r="K5" s="473"/>
    </row>
    <row r="6" spans="1:11">
      <c r="A6" s="364"/>
      <c r="B6" s="409"/>
      <c r="C6" s="410"/>
      <c r="D6" s="410"/>
      <c r="E6" s="410"/>
      <c r="F6" s="410"/>
      <c r="G6" s="410"/>
    </row>
    <row r="7" spans="1:11">
      <c r="A7" s="364"/>
      <c r="B7" s="409"/>
      <c r="C7" s="410"/>
      <c r="D7" s="410"/>
      <c r="E7" s="410"/>
      <c r="F7" s="410"/>
      <c r="G7" s="410"/>
    </row>
    <row r="8" spans="1:11">
      <c r="A8" s="364"/>
      <c r="B8" s="364"/>
      <c r="C8" s="364"/>
      <c r="D8" s="364"/>
      <c r="E8" s="462" t="s">
        <v>222</v>
      </c>
      <c r="F8" s="462"/>
      <c r="G8" s="462"/>
      <c r="I8" s="462" t="s">
        <v>223</v>
      </c>
      <c r="J8" s="462"/>
      <c r="K8" s="462"/>
    </row>
    <row r="9" spans="1:11">
      <c r="A9" s="364"/>
      <c r="B9" s="364"/>
      <c r="C9" s="411"/>
      <c r="D9" s="411"/>
      <c r="E9" s="470" t="s">
        <v>251</v>
      </c>
      <c r="F9" s="412"/>
      <c r="G9" s="470" t="s">
        <v>285</v>
      </c>
      <c r="I9" s="470" t="s">
        <v>251</v>
      </c>
      <c r="J9" s="412"/>
      <c r="K9" s="470" t="s">
        <v>285</v>
      </c>
    </row>
    <row r="10" spans="1:11">
      <c r="A10" s="364"/>
      <c r="B10" s="413"/>
      <c r="C10" s="411"/>
      <c r="D10" s="411"/>
      <c r="E10" s="471"/>
      <c r="F10" s="414"/>
      <c r="G10" s="471"/>
      <c r="I10" s="471"/>
      <c r="J10" s="414"/>
      <c r="K10" s="471"/>
    </row>
    <row r="11" spans="1:11">
      <c r="A11" s="364"/>
      <c r="B11" s="413" t="s">
        <v>224</v>
      </c>
      <c r="C11" s="411"/>
      <c r="D11" s="411"/>
      <c r="E11" s="364"/>
      <c r="F11" s="406"/>
      <c r="G11" s="364"/>
      <c r="I11" s="364"/>
      <c r="J11" s="406"/>
      <c r="K11" s="364"/>
    </row>
    <row r="12" spans="1:11">
      <c r="A12" s="364"/>
      <c r="B12" s="413"/>
      <c r="C12" s="411" t="s">
        <v>92</v>
      </c>
      <c r="D12" s="411"/>
      <c r="E12" s="415">
        <v>1931.6</v>
      </c>
      <c r="F12" s="416"/>
      <c r="G12" s="415">
        <v>1839.5</v>
      </c>
      <c r="I12" s="415">
        <v>3638.5</v>
      </c>
      <c r="J12" s="416"/>
      <c r="K12" s="415">
        <v>3471.6</v>
      </c>
    </row>
    <row r="13" spans="1:11">
      <c r="A13" s="364"/>
      <c r="B13" s="417"/>
      <c r="C13" s="411" t="s">
        <v>93</v>
      </c>
      <c r="D13" s="418"/>
      <c r="E13" s="416">
        <v>537.70000000000005</v>
      </c>
      <c r="F13" s="416"/>
      <c r="G13" s="416">
        <v>533.29999999999995</v>
      </c>
      <c r="I13" s="416">
        <v>1041.9000000000001</v>
      </c>
      <c r="J13" s="416"/>
      <c r="K13" s="416">
        <v>1042.9000000000001</v>
      </c>
    </row>
    <row r="14" spans="1:11" s="422" customFormat="1">
      <c r="A14" s="406"/>
      <c r="B14" s="406"/>
      <c r="C14" s="419" t="s">
        <v>94</v>
      </c>
      <c r="D14" s="419"/>
      <c r="E14" s="420">
        <v>463.1</v>
      </c>
      <c r="F14" s="421"/>
      <c r="G14" s="420">
        <v>494.1</v>
      </c>
      <c r="I14" s="420">
        <v>924.1</v>
      </c>
      <c r="J14" s="421"/>
      <c r="K14" s="420">
        <v>982.4</v>
      </c>
    </row>
    <row r="15" spans="1:11" ht="14.25" thickBot="1">
      <c r="A15" s="364"/>
      <c r="B15" s="364"/>
      <c r="C15" s="423" t="s">
        <v>286</v>
      </c>
      <c r="D15" s="423"/>
      <c r="E15" s="424">
        <v>2932.4</v>
      </c>
      <c r="F15" s="425"/>
      <c r="G15" s="424">
        <v>2866.9</v>
      </c>
      <c r="I15" s="424">
        <v>5604.5</v>
      </c>
      <c r="J15" s="425"/>
      <c r="K15" s="424">
        <v>5496.9</v>
      </c>
    </row>
    <row r="16" spans="1:11" ht="14.25" thickTop="1">
      <c r="A16" s="364"/>
      <c r="B16" s="417"/>
      <c r="C16" s="423"/>
      <c r="D16" s="426"/>
      <c r="E16" s="427"/>
      <c r="F16" s="427"/>
      <c r="G16" s="427"/>
      <c r="I16" s="427"/>
      <c r="J16" s="427"/>
      <c r="K16" s="427"/>
    </row>
    <row r="17" spans="1:13">
      <c r="A17" s="364"/>
      <c r="B17" s="364"/>
      <c r="C17" s="411"/>
      <c r="D17" s="411"/>
      <c r="E17" s="364"/>
      <c r="F17" s="404"/>
      <c r="G17" s="364"/>
      <c r="I17" s="364"/>
      <c r="J17" s="404"/>
      <c r="K17" s="364"/>
    </row>
    <row r="18" spans="1:13">
      <c r="A18" s="364"/>
      <c r="B18" s="413" t="s">
        <v>287</v>
      </c>
      <c r="C18" s="411"/>
      <c r="D18" s="411"/>
      <c r="E18" s="373"/>
      <c r="F18" s="404"/>
      <c r="G18" s="373"/>
      <c r="I18" s="373"/>
      <c r="J18" s="404"/>
      <c r="K18" s="373"/>
    </row>
    <row r="19" spans="1:13" ht="12.75" customHeight="1">
      <c r="A19" s="364"/>
      <c r="B19" s="413"/>
      <c r="C19" s="411" t="s">
        <v>92</v>
      </c>
      <c r="D19" s="411"/>
      <c r="E19" s="415">
        <v>362.5</v>
      </c>
      <c r="F19" s="415"/>
      <c r="G19" s="415">
        <v>301.60000000000002</v>
      </c>
      <c r="I19" s="415">
        <v>624.5</v>
      </c>
      <c r="J19" s="415"/>
      <c r="K19" s="415">
        <v>558.4</v>
      </c>
    </row>
    <row r="20" spans="1:13">
      <c r="A20" s="364"/>
      <c r="B20" s="364"/>
      <c r="C20" s="411" t="s">
        <v>93</v>
      </c>
      <c r="D20" s="411"/>
      <c r="E20" s="416">
        <v>67.7</v>
      </c>
      <c r="F20" s="416"/>
      <c r="G20" s="416">
        <v>55.2</v>
      </c>
      <c r="I20" s="416">
        <v>127.9</v>
      </c>
      <c r="J20" s="416"/>
      <c r="K20" s="416">
        <v>110</v>
      </c>
    </row>
    <row r="21" spans="1:13">
      <c r="A21" s="364"/>
      <c r="B21" s="364"/>
      <c r="C21" s="419" t="s">
        <v>94</v>
      </c>
      <c r="D21" s="411"/>
      <c r="E21" s="420">
        <v>78.8</v>
      </c>
      <c r="F21" s="416"/>
      <c r="G21" s="420">
        <v>94.3</v>
      </c>
      <c r="I21" s="420">
        <v>154.80000000000001</v>
      </c>
      <c r="J21" s="416"/>
      <c r="K21" s="420">
        <v>169</v>
      </c>
    </row>
    <row r="22" spans="1:13">
      <c r="A22" s="364"/>
      <c r="B22" s="364"/>
      <c r="C22" s="428" t="s">
        <v>288</v>
      </c>
      <c r="D22" s="411"/>
      <c r="E22" s="416">
        <v>509</v>
      </c>
      <c r="F22" s="416"/>
      <c r="G22" s="416">
        <v>451.1</v>
      </c>
      <c r="I22" s="416">
        <v>907.2</v>
      </c>
      <c r="J22" s="416"/>
      <c r="K22" s="416">
        <v>837.4</v>
      </c>
    </row>
    <row r="23" spans="1:13">
      <c r="A23" s="364"/>
      <c r="B23" s="364"/>
      <c r="C23" s="411" t="s">
        <v>289</v>
      </c>
      <c r="D23" s="411"/>
      <c r="E23" s="420">
        <v>-47</v>
      </c>
      <c r="F23" s="416"/>
      <c r="G23" s="420">
        <v>-38.4</v>
      </c>
      <c r="I23" s="420">
        <v>-95.4</v>
      </c>
      <c r="J23" s="416"/>
      <c r="K23" s="420">
        <v>-74.099999999999994</v>
      </c>
    </row>
    <row r="24" spans="1:13" ht="16.5" customHeight="1" thickBot="1">
      <c r="A24" s="364"/>
      <c r="B24" s="364"/>
      <c r="C24" s="423" t="s">
        <v>286</v>
      </c>
      <c r="D24" s="411"/>
      <c r="E24" s="424">
        <v>462</v>
      </c>
      <c r="F24" s="425"/>
      <c r="G24" s="424">
        <v>412.7</v>
      </c>
      <c r="I24" s="424">
        <v>811.8</v>
      </c>
      <c r="J24" s="425"/>
      <c r="K24" s="424">
        <v>763.3</v>
      </c>
    </row>
    <row r="25" spans="1:13" ht="14.25" thickTop="1">
      <c r="A25" s="364"/>
      <c r="B25" s="364"/>
      <c r="C25" s="411"/>
      <c r="D25" s="411"/>
      <c r="E25" s="429"/>
      <c r="F25" s="430"/>
      <c r="G25" s="429"/>
      <c r="I25" s="429"/>
      <c r="J25" s="430"/>
      <c r="K25" s="429"/>
    </row>
    <row r="26" spans="1:13">
      <c r="E26" s="364"/>
      <c r="F26" s="406"/>
      <c r="G26" s="364"/>
      <c r="I26" s="364"/>
      <c r="J26" s="406"/>
      <c r="K26" s="364"/>
    </row>
    <row r="27" spans="1:13" s="364" customFormat="1">
      <c r="B27" s="413" t="s">
        <v>290</v>
      </c>
      <c r="C27" s="411"/>
      <c r="D27" s="411"/>
      <c r="E27" s="406"/>
      <c r="F27" s="406"/>
      <c r="G27" s="406"/>
      <c r="I27" s="406"/>
      <c r="J27" s="406"/>
      <c r="K27" s="406"/>
    </row>
    <row r="28" spans="1:13" s="364" customFormat="1" ht="12.75" customHeight="1">
      <c r="B28" s="413"/>
      <c r="C28" s="411" t="s">
        <v>92</v>
      </c>
      <c r="D28" s="431"/>
      <c r="E28" s="432">
        <f>E19/E12</f>
        <v>0.18766825429695591</v>
      </c>
      <c r="F28" s="432"/>
      <c r="G28" s="432">
        <v>0.16400000000000001</v>
      </c>
      <c r="I28" s="432">
        <f>I19/I12</f>
        <v>0.17163666346021711</v>
      </c>
      <c r="J28" s="432"/>
      <c r="K28" s="432">
        <v>0.161</v>
      </c>
      <c r="M28" s="342"/>
    </row>
    <row r="29" spans="1:13" s="364" customFormat="1">
      <c r="C29" s="411" t="s">
        <v>93</v>
      </c>
      <c r="D29" s="411"/>
      <c r="E29" s="432">
        <f>E20/E13</f>
        <v>0.12590663938999441</v>
      </c>
      <c r="F29" s="432"/>
      <c r="G29" s="432">
        <v>0.104</v>
      </c>
      <c r="I29" s="432">
        <f>I20/I13</f>
        <v>0.12275650254343026</v>
      </c>
      <c r="J29" s="432"/>
      <c r="K29" s="432">
        <v>0.105</v>
      </c>
      <c r="M29" s="342"/>
    </row>
    <row r="30" spans="1:13" s="406" customFormat="1">
      <c r="C30" s="419" t="s">
        <v>94</v>
      </c>
      <c r="D30" s="419"/>
      <c r="E30" s="433">
        <f>E21/E14</f>
        <v>0.17015763334053119</v>
      </c>
      <c r="F30" s="432"/>
      <c r="G30" s="433">
        <v>0.191</v>
      </c>
      <c r="I30" s="433">
        <f>I21/I14</f>
        <v>0.16751433827507847</v>
      </c>
      <c r="J30" s="432"/>
      <c r="K30" s="433">
        <v>0.17199999999999999</v>
      </c>
      <c r="M30" s="342"/>
    </row>
    <row r="31" spans="1:13" s="364" customFormat="1">
      <c r="C31" s="428" t="s">
        <v>288</v>
      </c>
      <c r="D31" s="411"/>
      <c r="E31" s="432">
        <f>E22/E15</f>
        <v>0.17357795662256173</v>
      </c>
      <c r="F31" s="434"/>
      <c r="G31" s="434">
        <v>0.157</v>
      </c>
      <c r="I31" s="434">
        <f>I22/I15</f>
        <v>0.16186992595235972</v>
      </c>
      <c r="J31" s="434"/>
      <c r="K31" s="434">
        <v>0.152</v>
      </c>
      <c r="M31" s="342"/>
    </row>
    <row r="32" spans="1:13" s="364" customFormat="1">
      <c r="C32" s="411" t="s">
        <v>289</v>
      </c>
      <c r="D32" s="411"/>
      <c r="E32" s="435">
        <f>E23/E15</f>
        <v>-1.6027827035875051E-2</v>
      </c>
      <c r="F32" s="436"/>
      <c r="G32" s="435">
        <v>-1.2999999999999999E-2</v>
      </c>
      <c r="I32" s="435">
        <f>I23/I15</f>
        <v>-1.7022035864037829E-2</v>
      </c>
      <c r="J32" s="436"/>
      <c r="K32" s="435">
        <v>-1.2999999999999999E-2</v>
      </c>
      <c r="M32" s="342"/>
    </row>
    <row r="33" spans="1:13" s="364" customFormat="1" ht="16.5" customHeight="1" thickBot="1">
      <c r="C33" s="423" t="s">
        <v>286</v>
      </c>
      <c r="D33" s="411"/>
      <c r="E33" s="437">
        <f>E24/E15</f>
        <v>0.15755012958668665</v>
      </c>
      <c r="F33" s="434"/>
      <c r="G33" s="437">
        <v>0.14399999999999999</v>
      </c>
      <c r="I33" s="437">
        <f>I24/I15</f>
        <v>0.14484789008832188</v>
      </c>
      <c r="J33" s="434"/>
      <c r="K33" s="437">
        <v>0.13900000000000001</v>
      </c>
      <c r="M33" s="342"/>
    </row>
    <row r="34" spans="1:13" ht="14.25" thickTop="1">
      <c r="F34" s="422"/>
    </row>
    <row r="36" spans="1:13">
      <c r="A36" s="438"/>
      <c r="B36" s="439"/>
      <c r="C36" s="440"/>
      <c r="D36" s="441"/>
      <c r="E36" s="442"/>
      <c r="F36" s="441"/>
      <c r="G36" s="442"/>
    </row>
    <row r="54" spans="2:7">
      <c r="B54" s="367"/>
      <c r="C54" s="367"/>
      <c r="D54" s="367"/>
      <c r="E54" s="367"/>
      <c r="F54" s="367"/>
      <c r="G54" s="367"/>
    </row>
    <row r="55" spans="2:7">
      <c r="B55" s="367"/>
      <c r="C55" s="367"/>
      <c r="D55" s="367"/>
      <c r="E55" s="367"/>
      <c r="F55" s="367"/>
      <c r="G55" s="367"/>
    </row>
    <row r="56" spans="2:7">
      <c r="B56" s="367"/>
      <c r="C56" s="367"/>
      <c r="D56" s="367"/>
      <c r="E56" s="367"/>
      <c r="F56" s="367"/>
      <c r="G56" s="367"/>
    </row>
    <row r="57" spans="2:7">
      <c r="B57" s="367"/>
      <c r="C57" s="367"/>
      <c r="D57" s="367"/>
      <c r="E57" s="367"/>
      <c r="F57" s="367"/>
      <c r="G57" s="367"/>
    </row>
    <row r="58" spans="2:7">
      <c r="B58" s="367"/>
      <c r="C58" s="367"/>
      <c r="D58" s="367"/>
      <c r="E58" s="367"/>
      <c r="F58" s="367"/>
      <c r="G58" s="367"/>
    </row>
  </sheetData>
  <mergeCells count="9">
    <mergeCell ref="E9:E10"/>
    <mergeCell ref="G9:G10"/>
    <mergeCell ref="I9:I10"/>
    <mergeCell ref="K9:K10"/>
    <mergeCell ref="A3:K3"/>
    <mergeCell ref="A4:K4"/>
    <mergeCell ref="A5:K5"/>
    <mergeCell ref="E8:G8"/>
    <mergeCell ref="I8:K8"/>
  </mergeCells>
  <pageMargins left="0.7" right="0.7" top="0.75" bottom="0.75" header="0.3" footer="0.3"/>
  <pageSetup paperSize="9" orientation="portrait" verticalDpi="0" r:id="rId1"/>
  <ignoredErrors>
    <ignoredError sqref="I9:K10" numberStoredAsText="1"/>
  </ignoredErrors>
</worksheet>
</file>

<file path=xl/worksheets/sheet12.xml><?xml version="1.0" encoding="utf-8"?>
<worksheet xmlns="http://schemas.openxmlformats.org/spreadsheetml/2006/main" xmlns:r="http://schemas.openxmlformats.org/officeDocument/2006/relationships">
  <dimension ref="A1:I56"/>
  <sheetViews>
    <sheetView workbookViewId="0">
      <selection activeCell="B1" sqref="B1:I1"/>
    </sheetView>
  </sheetViews>
  <sheetFormatPr defaultColWidth="10.28515625" defaultRowHeight="12"/>
  <cols>
    <col min="1" max="1" width="56.85546875" style="269" customWidth="1"/>
    <col min="2" max="8" width="9.140625" style="269" customWidth="1"/>
    <col min="9" max="256" width="10.28515625" style="269"/>
    <col min="257" max="257" width="56.85546875" style="269" customWidth="1"/>
    <col min="258" max="264" width="9.140625" style="269" customWidth="1"/>
    <col min="265" max="512" width="10.28515625" style="269"/>
    <col min="513" max="513" width="56.85546875" style="269" customWidth="1"/>
    <col min="514" max="520" width="9.140625" style="269" customWidth="1"/>
    <col min="521" max="768" width="10.28515625" style="269"/>
    <col min="769" max="769" width="56.85546875" style="269" customWidth="1"/>
    <col min="770" max="776" width="9.140625" style="269" customWidth="1"/>
    <col min="777" max="1024" width="10.28515625" style="269"/>
    <col min="1025" max="1025" width="56.85546875" style="269" customWidth="1"/>
    <col min="1026" max="1032" width="9.140625" style="269" customWidth="1"/>
    <col min="1033" max="1280" width="10.28515625" style="269"/>
    <col min="1281" max="1281" width="56.85546875" style="269" customWidth="1"/>
    <col min="1282" max="1288" width="9.140625" style="269" customWidth="1"/>
    <col min="1289" max="1536" width="10.28515625" style="269"/>
    <col min="1537" max="1537" width="56.85546875" style="269" customWidth="1"/>
    <col min="1538" max="1544" width="9.140625" style="269" customWidth="1"/>
    <col min="1545" max="1792" width="10.28515625" style="269"/>
    <col min="1793" max="1793" width="56.85546875" style="269" customWidth="1"/>
    <col min="1794" max="1800" width="9.140625" style="269" customWidth="1"/>
    <col min="1801" max="2048" width="10.28515625" style="269"/>
    <col min="2049" max="2049" width="56.85546875" style="269" customWidth="1"/>
    <col min="2050" max="2056" width="9.140625" style="269" customWidth="1"/>
    <col min="2057" max="2304" width="10.28515625" style="269"/>
    <col min="2305" max="2305" width="56.85546875" style="269" customWidth="1"/>
    <col min="2306" max="2312" width="9.140625" style="269" customWidth="1"/>
    <col min="2313" max="2560" width="10.28515625" style="269"/>
    <col min="2561" max="2561" width="56.85546875" style="269" customWidth="1"/>
    <col min="2562" max="2568" width="9.140625" style="269" customWidth="1"/>
    <col min="2569" max="2816" width="10.28515625" style="269"/>
    <col min="2817" max="2817" width="56.85546875" style="269" customWidth="1"/>
    <col min="2818" max="2824" width="9.140625" style="269" customWidth="1"/>
    <col min="2825" max="3072" width="10.28515625" style="269"/>
    <col min="3073" max="3073" width="56.85546875" style="269" customWidth="1"/>
    <col min="3074" max="3080" width="9.140625" style="269" customWidth="1"/>
    <col min="3081" max="3328" width="10.28515625" style="269"/>
    <col min="3329" max="3329" width="56.85546875" style="269" customWidth="1"/>
    <col min="3330" max="3336" width="9.140625" style="269" customWidth="1"/>
    <col min="3337" max="3584" width="10.28515625" style="269"/>
    <col min="3585" max="3585" width="56.85546875" style="269" customWidth="1"/>
    <col min="3586" max="3592" width="9.140625" style="269" customWidth="1"/>
    <col min="3593" max="3840" width="10.28515625" style="269"/>
    <col min="3841" max="3841" width="56.85546875" style="269" customWidth="1"/>
    <col min="3842" max="3848" width="9.140625" style="269" customWidth="1"/>
    <col min="3849" max="4096" width="10.28515625" style="269"/>
    <col min="4097" max="4097" width="56.85546875" style="269" customWidth="1"/>
    <col min="4098" max="4104" width="9.140625" style="269" customWidth="1"/>
    <col min="4105" max="4352" width="10.28515625" style="269"/>
    <col min="4353" max="4353" width="56.85546875" style="269" customWidth="1"/>
    <col min="4354" max="4360" width="9.140625" style="269" customWidth="1"/>
    <col min="4361" max="4608" width="10.28515625" style="269"/>
    <col min="4609" max="4609" width="56.85546875" style="269" customWidth="1"/>
    <col min="4610" max="4616" width="9.140625" style="269" customWidth="1"/>
    <col min="4617" max="4864" width="10.28515625" style="269"/>
    <col min="4865" max="4865" width="56.85546875" style="269" customWidth="1"/>
    <col min="4866" max="4872" width="9.140625" style="269" customWidth="1"/>
    <col min="4873" max="5120" width="10.28515625" style="269"/>
    <col min="5121" max="5121" width="56.85546875" style="269" customWidth="1"/>
    <col min="5122" max="5128" width="9.140625" style="269" customWidth="1"/>
    <col min="5129" max="5376" width="10.28515625" style="269"/>
    <col min="5377" max="5377" width="56.85546875" style="269" customWidth="1"/>
    <col min="5378" max="5384" width="9.140625" style="269" customWidth="1"/>
    <col min="5385" max="5632" width="10.28515625" style="269"/>
    <col min="5633" max="5633" width="56.85546875" style="269" customWidth="1"/>
    <col min="5634" max="5640" width="9.140625" style="269" customWidth="1"/>
    <col min="5641" max="5888" width="10.28515625" style="269"/>
    <col min="5889" max="5889" width="56.85546875" style="269" customWidth="1"/>
    <col min="5890" max="5896" width="9.140625" style="269" customWidth="1"/>
    <col min="5897" max="6144" width="10.28515625" style="269"/>
    <col min="6145" max="6145" width="56.85546875" style="269" customWidth="1"/>
    <col min="6146" max="6152" width="9.140625" style="269" customWidth="1"/>
    <col min="6153" max="6400" width="10.28515625" style="269"/>
    <col min="6401" max="6401" width="56.85546875" style="269" customWidth="1"/>
    <col min="6402" max="6408" width="9.140625" style="269" customWidth="1"/>
    <col min="6409" max="6656" width="10.28515625" style="269"/>
    <col min="6657" max="6657" width="56.85546875" style="269" customWidth="1"/>
    <col min="6658" max="6664" width="9.140625" style="269" customWidth="1"/>
    <col min="6665" max="6912" width="10.28515625" style="269"/>
    <col min="6913" max="6913" width="56.85546875" style="269" customWidth="1"/>
    <col min="6914" max="6920" width="9.140625" style="269" customWidth="1"/>
    <col min="6921" max="7168" width="10.28515625" style="269"/>
    <col min="7169" max="7169" width="56.85546875" style="269" customWidth="1"/>
    <col min="7170" max="7176" width="9.140625" style="269" customWidth="1"/>
    <col min="7177" max="7424" width="10.28515625" style="269"/>
    <col min="7425" max="7425" width="56.85546875" style="269" customWidth="1"/>
    <col min="7426" max="7432" width="9.140625" style="269" customWidth="1"/>
    <col min="7433" max="7680" width="10.28515625" style="269"/>
    <col min="7681" max="7681" width="56.85546875" style="269" customWidth="1"/>
    <col min="7682" max="7688" width="9.140625" style="269" customWidth="1"/>
    <col min="7689" max="7936" width="10.28515625" style="269"/>
    <col min="7937" max="7937" width="56.85546875" style="269" customWidth="1"/>
    <col min="7938" max="7944" width="9.140625" style="269" customWidth="1"/>
    <col min="7945" max="8192" width="10.28515625" style="269"/>
    <col min="8193" max="8193" width="56.85546875" style="269" customWidth="1"/>
    <col min="8194" max="8200" width="9.140625" style="269" customWidth="1"/>
    <col min="8201" max="8448" width="10.28515625" style="269"/>
    <col min="8449" max="8449" width="56.85546875" style="269" customWidth="1"/>
    <col min="8450" max="8456" width="9.140625" style="269" customWidth="1"/>
    <col min="8457" max="8704" width="10.28515625" style="269"/>
    <col min="8705" max="8705" width="56.85546875" style="269" customWidth="1"/>
    <col min="8706" max="8712" width="9.140625" style="269" customWidth="1"/>
    <col min="8713" max="8960" width="10.28515625" style="269"/>
    <col min="8961" max="8961" width="56.85546875" style="269" customWidth="1"/>
    <col min="8962" max="8968" width="9.140625" style="269" customWidth="1"/>
    <col min="8969" max="9216" width="10.28515625" style="269"/>
    <col min="9217" max="9217" width="56.85546875" style="269" customWidth="1"/>
    <col min="9218" max="9224" width="9.140625" style="269" customWidth="1"/>
    <col min="9225" max="9472" width="10.28515625" style="269"/>
    <col min="9473" max="9473" width="56.85546875" style="269" customWidth="1"/>
    <col min="9474" max="9480" width="9.140625" style="269" customWidth="1"/>
    <col min="9481" max="9728" width="10.28515625" style="269"/>
    <col min="9729" max="9729" width="56.85546875" style="269" customWidth="1"/>
    <col min="9730" max="9736" width="9.140625" style="269" customWidth="1"/>
    <col min="9737" max="9984" width="10.28515625" style="269"/>
    <col min="9985" max="9985" width="56.85546875" style="269" customWidth="1"/>
    <col min="9986" max="9992" width="9.140625" style="269" customWidth="1"/>
    <col min="9993" max="10240" width="10.28515625" style="269"/>
    <col min="10241" max="10241" width="56.85546875" style="269" customWidth="1"/>
    <col min="10242" max="10248" width="9.140625" style="269" customWidth="1"/>
    <col min="10249" max="10496" width="10.28515625" style="269"/>
    <col min="10497" max="10497" width="56.85546875" style="269" customWidth="1"/>
    <col min="10498" max="10504" width="9.140625" style="269" customWidth="1"/>
    <col min="10505" max="10752" width="10.28515625" style="269"/>
    <col min="10753" max="10753" width="56.85546875" style="269" customWidth="1"/>
    <col min="10754" max="10760" width="9.140625" style="269" customWidth="1"/>
    <col min="10761" max="11008" width="10.28515625" style="269"/>
    <col min="11009" max="11009" width="56.85546875" style="269" customWidth="1"/>
    <col min="11010" max="11016" width="9.140625" style="269" customWidth="1"/>
    <col min="11017" max="11264" width="10.28515625" style="269"/>
    <col min="11265" max="11265" width="56.85546875" style="269" customWidth="1"/>
    <col min="11266" max="11272" width="9.140625" style="269" customWidth="1"/>
    <col min="11273" max="11520" width="10.28515625" style="269"/>
    <col min="11521" max="11521" width="56.85546875" style="269" customWidth="1"/>
    <col min="11522" max="11528" width="9.140625" style="269" customWidth="1"/>
    <col min="11529" max="11776" width="10.28515625" style="269"/>
    <col min="11777" max="11777" width="56.85546875" style="269" customWidth="1"/>
    <col min="11778" max="11784" width="9.140625" style="269" customWidth="1"/>
    <col min="11785" max="12032" width="10.28515625" style="269"/>
    <col min="12033" max="12033" width="56.85546875" style="269" customWidth="1"/>
    <col min="12034" max="12040" width="9.140625" style="269" customWidth="1"/>
    <col min="12041" max="12288" width="10.28515625" style="269"/>
    <col min="12289" max="12289" width="56.85546875" style="269" customWidth="1"/>
    <col min="12290" max="12296" width="9.140625" style="269" customWidth="1"/>
    <col min="12297" max="12544" width="10.28515625" style="269"/>
    <col min="12545" max="12545" width="56.85546875" style="269" customWidth="1"/>
    <col min="12546" max="12552" width="9.140625" style="269" customWidth="1"/>
    <col min="12553" max="12800" width="10.28515625" style="269"/>
    <col min="12801" max="12801" width="56.85546875" style="269" customWidth="1"/>
    <col min="12802" max="12808" width="9.140625" style="269" customWidth="1"/>
    <col min="12809" max="13056" width="10.28515625" style="269"/>
    <col min="13057" max="13057" width="56.85546875" style="269" customWidth="1"/>
    <col min="13058" max="13064" width="9.140625" style="269" customWidth="1"/>
    <col min="13065" max="13312" width="10.28515625" style="269"/>
    <col min="13313" max="13313" width="56.85546875" style="269" customWidth="1"/>
    <col min="13314" max="13320" width="9.140625" style="269" customWidth="1"/>
    <col min="13321" max="13568" width="10.28515625" style="269"/>
    <col min="13569" max="13569" width="56.85546875" style="269" customWidth="1"/>
    <col min="13570" max="13576" width="9.140625" style="269" customWidth="1"/>
    <col min="13577" max="13824" width="10.28515625" style="269"/>
    <col min="13825" max="13825" width="56.85546875" style="269" customWidth="1"/>
    <col min="13826" max="13832" width="9.140625" style="269" customWidth="1"/>
    <col min="13833" max="14080" width="10.28515625" style="269"/>
    <col min="14081" max="14081" width="56.85546875" style="269" customWidth="1"/>
    <col min="14082" max="14088" width="9.140625" style="269" customWidth="1"/>
    <col min="14089" max="14336" width="10.28515625" style="269"/>
    <col min="14337" max="14337" width="56.85546875" style="269" customWidth="1"/>
    <col min="14338" max="14344" width="9.140625" style="269" customWidth="1"/>
    <col min="14345" max="14592" width="10.28515625" style="269"/>
    <col min="14593" max="14593" width="56.85546875" style="269" customWidth="1"/>
    <col min="14594" max="14600" width="9.140625" style="269" customWidth="1"/>
    <col min="14601" max="14848" width="10.28515625" style="269"/>
    <col min="14849" max="14849" width="56.85546875" style="269" customWidth="1"/>
    <col min="14850" max="14856" width="9.140625" style="269" customWidth="1"/>
    <col min="14857" max="15104" width="10.28515625" style="269"/>
    <col min="15105" max="15105" width="56.85546875" style="269" customWidth="1"/>
    <col min="15106" max="15112" width="9.140625" style="269" customWidth="1"/>
    <col min="15113" max="15360" width="10.28515625" style="269"/>
    <col min="15361" max="15361" width="56.85546875" style="269" customWidth="1"/>
    <col min="15362" max="15368" width="9.140625" style="269" customWidth="1"/>
    <col min="15369" max="15616" width="10.28515625" style="269"/>
    <col min="15617" max="15617" width="56.85546875" style="269" customWidth="1"/>
    <col min="15618" max="15624" width="9.140625" style="269" customWidth="1"/>
    <col min="15625" max="15872" width="10.28515625" style="269"/>
    <col min="15873" max="15873" width="56.85546875" style="269" customWidth="1"/>
    <col min="15874" max="15880" width="9.140625" style="269" customWidth="1"/>
    <col min="15881" max="16128" width="10.28515625" style="269"/>
    <col min="16129" max="16129" width="56.85546875" style="269" customWidth="1"/>
    <col min="16130" max="16136" width="9.140625" style="269" customWidth="1"/>
    <col min="16137" max="16384" width="10.28515625" style="269"/>
  </cols>
  <sheetData>
    <row r="1" spans="1:9" ht="13.5">
      <c r="A1" s="268" t="s">
        <v>100</v>
      </c>
      <c r="B1" s="479" t="s">
        <v>291</v>
      </c>
      <c r="C1" s="479"/>
      <c r="D1" s="479"/>
      <c r="E1" s="479"/>
      <c r="F1" s="479"/>
      <c r="G1" s="479"/>
      <c r="H1" s="479"/>
      <c r="I1" s="479"/>
    </row>
    <row r="2" spans="1:9" ht="12.75">
      <c r="A2" s="268" t="s">
        <v>101</v>
      </c>
    </row>
    <row r="3" spans="1:9" ht="12.75">
      <c r="A3" s="268" t="s">
        <v>102</v>
      </c>
    </row>
    <row r="4" spans="1:9">
      <c r="A4" s="270" t="s">
        <v>103</v>
      </c>
    </row>
    <row r="5" spans="1:9" ht="12.75">
      <c r="A5" s="268" t="s">
        <v>104</v>
      </c>
    </row>
    <row r="6" spans="1:9">
      <c r="A6" s="270" t="s">
        <v>103</v>
      </c>
    </row>
    <row r="7" spans="1:9">
      <c r="A7" s="270" t="s">
        <v>103</v>
      </c>
    </row>
    <row r="8" spans="1:9">
      <c r="A8" s="270" t="s">
        <v>103</v>
      </c>
    </row>
    <row r="9" spans="1:9">
      <c r="A9" s="270" t="s">
        <v>103</v>
      </c>
    </row>
    <row r="10" spans="1:9">
      <c r="A10" s="270" t="s">
        <v>103</v>
      </c>
      <c r="B10" s="270" t="s">
        <v>103</v>
      </c>
      <c r="C10" s="270" t="s">
        <v>103</v>
      </c>
      <c r="D10" s="270" t="s">
        <v>103</v>
      </c>
      <c r="E10" s="270" t="s">
        <v>103</v>
      </c>
      <c r="F10" s="270" t="s">
        <v>103</v>
      </c>
      <c r="G10" s="270" t="s">
        <v>103</v>
      </c>
      <c r="H10" s="270" t="s">
        <v>103</v>
      </c>
    </row>
    <row r="11" spans="1:9">
      <c r="A11" s="270" t="s">
        <v>103</v>
      </c>
      <c r="B11" s="480" t="s">
        <v>105</v>
      </c>
      <c r="C11" s="475"/>
      <c r="D11" s="475"/>
      <c r="E11" s="475"/>
      <c r="F11" s="475"/>
      <c r="G11" s="475"/>
      <c r="H11" s="475"/>
    </row>
    <row r="12" spans="1:9">
      <c r="A12" s="270" t="s">
        <v>103</v>
      </c>
      <c r="B12" s="481">
        <v>2016</v>
      </c>
      <c r="C12" s="475"/>
      <c r="D12" s="475"/>
      <c r="E12" s="270" t="s">
        <v>103</v>
      </c>
      <c r="F12" s="481">
        <v>2015</v>
      </c>
      <c r="G12" s="475"/>
      <c r="H12" s="475"/>
    </row>
    <row r="13" spans="1:9">
      <c r="A13" s="271" t="s">
        <v>106</v>
      </c>
      <c r="B13" s="477">
        <v>2672.1</v>
      </c>
      <c r="C13" s="475"/>
      <c r="D13" s="270" t="s">
        <v>103</v>
      </c>
      <c r="E13" s="270" t="s">
        <v>103</v>
      </c>
      <c r="F13" s="477">
        <v>2630</v>
      </c>
      <c r="G13" s="475"/>
      <c r="H13" s="270" t="s">
        <v>103</v>
      </c>
    </row>
    <row r="14" spans="1:9">
      <c r="A14" s="271" t="s">
        <v>107</v>
      </c>
      <c r="B14" s="270" t="s">
        <v>103</v>
      </c>
      <c r="E14" s="270" t="s">
        <v>103</v>
      </c>
      <c r="F14" s="270" t="s">
        <v>103</v>
      </c>
    </row>
    <row r="15" spans="1:9">
      <c r="A15" s="271" t="s">
        <v>108</v>
      </c>
      <c r="B15" s="477">
        <v>1694.5</v>
      </c>
      <c r="C15" s="475"/>
      <c r="D15" s="270" t="s">
        <v>103</v>
      </c>
      <c r="E15" s="270" t="s">
        <v>103</v>
      </c>
      <c r="F15" s="477">
        <v>1656.4</v>
      </c>
      <c r="G15" s="475"/>
      <c r="H15" s="270" t="s">
        <v>103</v>
      </c>
    </row>
    <row r="16" spans="1:9">
      <c r="A16" s="271" t="s">
        <v>109</v>
      </c>
      <c r="B16" s="478">
        <v>620.4</v>
      </c>
      <c r="C16" s="475"/>
      <c r="D16" s="270" t="s">
        <v>103</v>
      </c>
      <c r="E16" s="270" t="s">
        <v>103</v>
      </c>
      <c r="F16" s="478">
        <v>613.70000000000005</v>
      </c>
      <c r="G16" s="475"/>
      <c r="H16" s="270" t="s">
        <v>103</v>
      </c>
    </row>
    <row r="17" spans="1:8">
      <c r="A17" s="271" t="s">
        <v>110</v>
      </c>
      <c r="B17" s="478">
        <v>7.4</v>
      </c>
      <c r="C17" s="475"/>
      <c r="D17" s="270" t="s">
        <v>103</v>
      </c>
      <c r="E17" s="270" t="s">
        <v>103</v>
      </c>
      <c r="F17" s="478">
        <v>9.3000000000000007</v>
      </c>
      <c r="G17" s="475"/>
      <c r="H17" s="270" t="s">
        <v>103</v>
      </c>
    </row>
    <row r="18" spans="1:8">
      <c r="A18" s="271" t="s">
        <v>111</v>
      </c>
      <c r="B18" s="478">
        <v>46.2</v>
      </c>
      <c r="C18" s="475"/>
      <c r="D18" s="270" t="s">
        <v>103</v>
      </c>
      <c r="E18" s="270" t="s">
        <v>103</v>
      </c>
      <c r="F18" s="478">
        <v>63.7</v>
      </c>
      <c r="G18" s="475"/>
      <c r="H18" s="270" t="s">
        <v>103</v>
      </c>
    </row>
    <row r="19" spans="1:8">
      <c r="A19" s="271" t="s">
        <v>112</v>
      </c>
      <c r="B19" s="478">
        <v>8</v>
      </c>
      <c r="C19" s="475"/>
      <c r="D19" s="270" t="s">
        <v>103</v>
      </c>
      <c r="E19" s="270" t="s">
        <v>103</v>
      </c>
      <c r="F19" s="478">
        <v>24.9</v>
      </c>
      <c r="G19" s="475"/>
      <c r="H19" s="270" t="s">
        <v>103</v>
      </c>
    </row>
    <row r="20" spans="1:8">
      <c r="A20" s="271" t="s">
        <v>113</v>
      </c>
      <c r="B20" s="478">
        <v>47.3</v>
      </c>
      <c r="C20" s="475"/>
      <c r="D20" s="270" t="s">
        <v>103</v>
      </c>
      <c r="E20" s="270" t="s">
        <v>103</v>
      </c>
      <c r="F20" s="478">
        <v>44.4</v>
      </c>
      <c r="G20" s="475"/>
      <c r="H20" s="270" t="s">
        <v>103</v>
      </c>
    </row>
    <row r="21" spans="1:8">
      <c r="A21" s="271" t="s">
        <v>114</v>
      </c>
      <c r="B21" s="478">
        <v>-5.8</v>
      </c>
      <c r="C21" s="475"/>
      <c r="D21" s="271" t="s">
        <v>103</v>
      </c>
      <c r="E21" s="270" t="s">
        <v>103</v>
      </c>
      <c r="F21" s="478">
        <v>-3.7</v>
      </c>
      <c r="G21" s="475"/>
      <c r="H21" s="271" t="s">
        <v>103</v>
      </c>
    </row>
    <row r="22" spans="1:8">
      <c r="A22" s="270" t="s">
        <v>103</v>
      </c>
      <c r="B22" s="477">
        <v>2418</v>
      </c>
      <c r="C22" s="475"/>
      <c r="D22" s="270" t="s">
        <v>103</v>
      </c>
      <c r="E22" s="270" t="s">
        <v>103</v>
      </c>
      <c r="F22" s="477">
        <v>2408.6999999999998</v>
      </c>
      <c r="G22" s="475"/>
      <c r="H22" s="270" t="s">
        <v>103</v>
      </c>
    </row>
    <row r="23" spans="1:8">
      <c r="A23" s="271" t="s">
        <v>115</v>
      </c>
      <c r="B23" s="478">
        <v>254.1</v>
      </c>
      <c r="C23" s="475"/>
      <c r="D23" s="270" t="s">
        <v>103</v>
      </c>
      <c r="E23" s="270" t="s">
        <v>103</v>
      </c>
      <c r="F23" s="478">
        <v>221.3</v>
      </c>
      <c r="G23" s="475"/>
      <c r="H23" s="270" t="s">
        <v>103</v>
      </c>
    </row>
    <row r="24" spans="1:8">
      <c r="A24" s="271" t="s">
        <v>116</v>
      </c>
    </row>
    <row r="25" spans="1:8">
      <c r="A25" s="271" t="s">
        <v>117</v>
      </c>
      <c r="B25" s="478">
        <v>65.5</v>
      </c>
      <c r="C25" s="475"/>
      <c r="D25" s="270" t="s">
        <v>103</v>
      </c>
      <c r="E25" s="270" t="s">
        <v>103</v>
      </c>
      <c r="F25" s="478">
        <v>55.3</v>
      </c>
      <c r="G25" s="475"/>
      <c r="H25" s="270" t="s">
        <v>103</v>
      </c>
    </row>
    <row r="26" spans="1:8">
      <c r="A26" s="271" t="s">
        <v>118</v>
      </c>
      <c r="B26" s="477">
        <v>188.6</v>
      </c>
      <c r="C26" s="475"/>
      <c r="D26" s="270" t="s">
        <v>103</v>
      </c>
      <c r="E26" s="270" t="s">
        <v>103</v>
      </c>
      <c r="F26" s="477">
        <v>166</v>
      </c>
      <c r="G26" s="475"/>
      <c r="H26" s="270" t="s">
        <v>103</v>
      </c>
    </row>
    <row r="27" spans="1:8">
      <c r="A27" s="271" t="s">
        <v>119</v>
      </c>
      <c r="B27" s="478">
        <v>-0.8</v>
      </c>
      <c r="C27" s="475"/>
      <c r="D27" s="271" t="s">
        <v>103</v>
      </c>
      <c r="E27" s="270" t="s">
        <v>103</v>
      </c>
      <c r="F27" s="478">
        <v>-0.8</v>
      </c>
      <c r="G27" s="475"/>
      <c r="H27" s="271" t="s">
        <v>103</v>
      </c>
    </row>
    <row r="28" spans="1:8">
      <c r="A28" s="271" t="s">
        <v>120</v>
      </c>
    </row>
    <row r="29" spans="1:8">
      <c r="A29" s="271" t="s">
        <v>121</v>
      </c>
      <c r="B29" s="477">
        <v>189.4</v>
      </c>
      <c r="C29" s="475"/>
      <c r="D29" s="270" t="s">
        <v>103</v>
      </c>
      <c r="E29" s="270" t="s">
        <v>103</v>
      </c>
      <c r="F29" s="477">
        <v>166.8</v>
      </c>
      <c r="G29" s="475"/>
      <c r="H29" s="270" t="s">
        <v>103</v>
      </c>
    </row>
    <row r="30" spans="1:8">
      <c r="A30" s="271" t="s">
        <v>122</v>
      </c>
    </row>
    <row r="31" spans="1:8">
      <c r="A31" s="271" t="s">
        <v>123</v>
      </c>
      <c r="B31" s="270" t="s">
        <v>103</v>
      </c>
      <c r="D31" s="270" t="s">
        <v>103</v>
      </c>
      <c r="E31" s="270" t="s">
        <v>103</v>
      </c>
      <c r="F31" s="478">
        <v>-4.5</v>
      </c>
      <c r="G31" s="475"/>
      <c r="H31" s="271" t="s">
        <v>103</v>
      </c>
    </row>
    <row r="32" spans="1:8">
      <c r="A32" s="271" t="s">
        <v>124</v>
      </c>
      <c r="B32" s="477">
        <v>189.4</v>
      </c>
      <c r="C32" s="475"/>
      <c r="D32" s="270" t="s">
        <v>103</v>
      </c>
      <c r="E32" s="270" t="s">
        <v>103</v>
      </c>
      <c r="F32" s="477">
        <v>162.30000000000001</v>
      </c>
      <c r="G32" s="475"/>
      <c r="H32" s="270" t="s">
        <v>103</v>
      </c>
    </row>
    <row r="33" spans="1:8" ht="12.75">
      <c r="A33" s="268" t="s">
        <v>125</v>
      </c>
      <c r="B33" s="477">
        <v>269.2</v>
      </c>
      <c r="C33" s="475"/>
      <c r="D33" s="270" t="s">
        <v>103</v>
      </c>
      <c r="E33" s="270" t="s">
        <v>103</v>
      </c>
      <c r="F33" s="477">
        <v>-95</v>
      </c>
      <c r="G33" s="475"/>
      <c r="H33" s="271" t="s">
        <v>103</v>
      </c>
    </row>
    <row r="34" spans="1:8">
      <c r="A34" s="271" t="s">
        <v>126</v>
      </c>
    </row>
    <row r="35" spans="1:8">
      <c r="A35" s="271" t="s">
        <v>127</v>
      </c>
      <c r="B35" s="270" t="s">
        <v>103</v>
      </c>
      <c r="E35" s="270" t="s">
        <v>103</v>
      </c>
      <c r="F35" s="270" t="s">
        <v>103</v>
      </c>
    </row>
    <row r="36" spans="1:8">
      <c r="A36" s="271" t="s">
        <v>128</v>
      </c>
    </row>
    <row r="37" spans="1:8">
      <c r="A37" s="271" t="s">
        <v>129</v>
      </c>
      <c r="B37" s="477">
        <v>1.3</v>
      </c>
      <c r="C37" s="475"/>
      <c r="D37" s="270" t="s">
        <v>103</v>
      </c>
      <c r="E37" s="270" t="s">
        <v>103</v>
      </c>
      <c r="F37" s="477">
        <v>1.1000000000000001</v>
      </c>
      <c r="G37" s="475"/>
      <c r="H37" s="270" t="s">
        <v>103</v>
      </c>
    </row>
    <row r="38" spans="1:8">
      <c r="A38" s="271" t="s">
        <v>130</v>
      </c>
      <c r="B38" s="270" t="s">
        <v>103</v>
      </c>
      <c r="D38" s="270" t="s">
        <v>103</v>
      </c>
      <c r="E38" s="270" t="s">
        <v>103</v>
      </c>
      <c r="F38" s="478">
        <v>-0.03</v>
      </c>
      <c r="G38" s="475"/>
      <c r="H38" s="271" t="s">
        <v>103</v>
      </c>
    </row>
    <row r="39" spans="1:8" ht="12.75">
      <c r="A39" s="268" t="s">
        <v>131</v>
      </c>
      <c r="B39" s="477">
        <v>1.3</v>
      </c>
      <c r="C39" s="475"/>
      <c r="D39" s="270" t="s">
        <v>103</v>
      </c>
      <c r="E39" s="270" t="s">
        <v>103</v>
      </c>
      <c r="F39" s="477">
        <v>1.07</v>
      </c>
      <c r="G39" s="475"/>
      <c r="H39" s="270" t="s">
        <v>103</v>
      </c>
    </row>
    <row r="40" spans="1:8">
      <c r="A40" s="271" t="s">
        <v>132</v>
      </c>
    </row>
    <row r="41" spans="1:8">
      <c r="A41" s="271" t="s">
        <v>133</v>
      </c>
      <c r="B41" s="270" t="s">
        <v>103</v>
      </c>
      <c r="E41" s="270" t="s">
        <v>103</v>
      </c>
      <c r="F41" s="270" t="s">
        <v>103</v>
      </c>
    </row>
    <row r="42" spans="1:8">
      <c r="A42" s="271" t="s">
        <v>128</v>
      </c>
    </row>
    <row r="43" spans="1:8">
      <c r="A43" s="271" t="s">
        <v>129</v>
      </c>
      <c r="B43" s="477">
        <v>1.28</v>
      </c>
      <c r="C43" s="475"/>
      <c r="D43" s="270" t="s">
        <v>103</v>
      </c>
      <c r="E43" s="270" t="s">
        <v>103</v>
      </c>
      <c r="F43" s="477">
        <v>1.07</v>
      </c>
      <c r="G43" s="475"/>
      <c r="H43" s="270" t="s">
        <v>103</v>
      </c>
    </row>
    <row r="44" spans="1:8">
      <c r="A44" s="271" t="s">
        <v>130</v>
      </c>
      <c r="B44" s="270" t="s">
        <v>103</v>
      </c>
      <c r="D44" s="270" t="s">
        <v>103</v>
      </c>
      <c r="E44" s="270" t="s">
        <v>103</v>
      </c>
      <c r="F44" s="478">
        <v>-0.03</v>
      </c>
      <c r="G44" s="475"/>
      <c r="H44" s="271" t="s">
        <v>103</v>
      </c>
    </row>
    <row r="45" spans="1:8" ht="12.75">
      <c r="A45" s="268" t="s">
        <v>134</v>
      </c>
      <c r="B45" s="477">
        <v>1.28</v>
      </c>
      <c r="C45" s="475"/>
      <c r="D45" s="270" t="s">
        <v>103</v>
      </c>
      <c r="E45" s="270" t="s">
        <v>103</v>
      </c>
      <c r="F45" s="477">
        <v>1.04</v>
      </c>
      <c r="G45" s="475"/>
      <c r="H45" s="270" t="s">
        <v>103</v>
      </c>
    </row>
    <row r="46" spans="1:8">
      <c r="A46" s="271" t="s">
        <v>132</v>
      </c>
    </row>
    <row r="47" spans="1:8">
      <c r="A47" s="271" t="s">
        <v>135</v>
      </c>
      <c r="B47" s="477">
        <v>0.55000000000000004</v>
      </c>
      <c r="C47" s="475"/>
      <c r="D47" s="270" t="s">
        <v>103</v>
      </c>
      <c r="E47" s="270" t="s">
        <v>103</v>
      </c>
      <c r="F47" s="477">
        <v>0.52</v>
      </c>
      <c r="G47" s="475"/>
      <c r="H47" s="270" t="s">
        <v>103</v>
      </c>
    </row>
    <row r="48" spans="1:8">
      <c r="A48" s="271" t="s">
        <v>136</v>
      </c>
      <c r="B48" s="270" t="s">
        <v>103</v>
      </c>
      <c r="E48" s="270" t="s">
        <v>103</v>
      </c>
      <c r="F48" s="270" t="s">
        <v>103</v>
      </c>
    </row>
    <row r="49" spans="1:8">
      <c r="A49" s="271" t="s">
        <v>137</v>
      </c>
    </row>
    <row r="50" spans="1:8">
      <c r="A50" s="271" t="s">
        <v>138</v>
      </c>
      <c r="B50" s="474">
        <v>145870</v>
      </c>
      <c r="C50" s="475"/>
      <c r="D50" s="270" t="s">
        <v>103</v>
      </c>
      <c r="E50" s="270" t="s">
        <v>103</v>
      </c>
      <c r="F50" s="474">
        <v>152172</v>
      </c>
      <c r="G50" s="475"/>
      <c r="H50" s="270" t="s">
        <v>103</v>
      </c>
    </row>
    <row r="51" spans="1:8">
      <c r="A51" s="271" t="s">
        <v>139</v>
      </c>
      <c r="B51" s="474">
        <v>147619</v>
      </c>
      <c r="C51" s="475"/>
      <c r="D51" s="270" t="s">
        <v>103</v>
      </c>
      <c r="E51" s="270" t="s">
        <v>103</v>
      </c>
      <c r="F51" s="474">
        <v>156537</v>
      </c>
      <c r="G51" s="475"/>
      <c r="H51" s="270" t="s">
        <v>103</v>
      </c>
    </row>
    <row r="52" spans="1:8">
      <c r="A52" s="270" t="s">
        <v>103</v>
      </c>
    </row>
    <row r="53" spans="1:8">
      <c r="A53" s="270" t="s">
        <v>103</v>
      </c>
    </row>
    <row r="54" spans="1:8" ht="12.75">
      <c r="A54" s="476" t="s">
        <v>140</v>
      </c>
      <c r="B54" s="475"/>
      <c r="C54" s="475"/>
      <c r="D54" s="475"/>
      <c r="E54" s="475"/>
      <c r="F54" s="475"/>
      <c r="G54" s="475"/>
      <c r="H54" s="475"/>
    </row>
    <row r="55" spans="1:8" ht="12.75">
      <c r="A55" s="476" t="s">
        <v>141</v>
      </c>
      <c r="B55" s="475"/>
      <c r="C55" s="475"/>
      <c r="D55" s="475"/>
      <c r="E55" s="475"/>
      <c r="F55" s="475"/>
      <c r="G55" s="475"/>
      <c r="H55" s="475"/>
    </row>
    <row r="56" spans="1:8" ht="12.75">
      <c r="A56" s="476" t="s">
        <v>142</v>
      </c>
      <c r="B56" s="475"/>
      <c r="C56" s="475"/>
      <c r="D56" s="475"/>
      <c r="E56" s="475"/>
      <c r="F56" s="475"/>
      <c r="G56" s="475"/>
      <c r="H56" s="475"/>
    </row>
  </sheetData>
  <mergeCells count="56">
    <mergeCell ref="B15:C15"/>
    <mergeCell ref="F15:G15"/>
    <mergeCell ref="B1:I1"/>
    <mergeCell ref="B11:H11"/>
    <mergeCell ref="B12:D12"/>
    <mergeCell ref="F12:H12"/>
    <mergeCell ref="B13:C13"/>
    <mergeCell ref="F13:G13"/>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5:C25"/>
    <mergeCell ref="F25:G25"/>
    <mergeCell ref="B26:C26"/>
    <mergeCell ref="F26:G26"/>
    <mergeCell ref="B27:C27"/>
    <mergeCell ref="F27:G27"/>
    <mergeCell ref="B29:C29"/>
    <mergeCell ref="F29:G29"/>
    <mergeCell ref="F44:G44"/>
    <mergeCell ref="F31:G31"/>
    <mergeCell ref="B32:C32"/>
    <mergeCell ref="F32:G32"/>
    <mergeCell ref="B33:C33"/>
    <mergeCell ref="F33:G33"/>
    <mergeCell ref="B37:C37"/>
    <mergeCell ref="F37:G37"/>
    <mergeCell ref="F38:G38"/>
    <mergeCell ref="B39:C39"/>
    <mergeCell ref="F39:G39"/>
    <mergeCell ref="B43:C43"/>
    <mergeCell ref="F43:G43"/>
    <mergeCell ref="B45:C45"/>
    <mergeCell ref="F45:G45"/>
    <mergeCell ref="B47:C47"/>
    <mergeCell ref="F47:G47"/>
    <mergeCell ref="B50:C50"/>
    <mergeCell ref="F50:G50"/>
    <mergeCell ref="B51:C51"/>
    <mergeCell ref="F51:G51"/>
    <mergeCell ref="A54:H54"/>
    <mergeCell ref="A55:H55"/>
    <mergeCell ref="A56:H56"/>
  </mergeCells>
  <pageMargins left="0.39370100000000002" right="0.39370100000000002" top="0.39370100000000002" bottom="0.39370100000000002" header="0.5" footer="0.5"/>
  <headerFooter alignWithMargins="0"/>
</worksheet>
</file>

<file path=xl/worksheets/sheet13.xml><?xml version="1.0" encoding="utf-8"?>
<worksheet xmlns="http://schemas.openxmlformats.org/spreadsheetml/2006/main" xmlns:r="http://schemas.openxmlformats.org/officeDocument/2006/relationships">
  <dimension ref="A1:I61"/>
  <sheetViews>
    <sheetView workbookViewId="0">
      <selection activeCell="B1" sqref="B1:I1"/>
    </sheetView>
  </sheetViews>
  <sheetFormatPr defaultColWidth="10.28515625" defaultRowHeight="12"/>
  <cols>
    <col min="1" max="1" width="59.28515625" style="269" customWidth="1"/>
    <col min="2" max="8" width="9.140625" style="269" customWidth="1"/>
    <col min="9" max="256" width="10.28515625" style="269"/>
    <col min="257" max="257" width="59.28515625" style="269" customWidth="1"/>
    <col min="258" max="264" width="9.140625" style="269" customWidth="1"/>
    <col min="265" max="512" width="10.28515625" style="269"/>
    <col min="513" max="513" width="59.28515625" style="269" customWidth="1"/>
    <col min="514" max="520" width="9.140625" style="269" customWidth="1"/>
    <col min="521" max="768" width="10.28515625" style="269"/>
    <col min="769" max="769" width="59.28515625" style="269" customWidth="1"/>
    <col min="770" max="776" width="9.140625" style="269" customWidth="1"/>
    <col min="777" max="1024" width="10.28515625" style="269"/>
    <col min="1025" max="1025" width="59.28515625" style="269" customWidth="1"/>
    <col min="1026" max="1032" width="9.140625" style="269" customWidth="1"/>
    <col min="1033" max="1280" width="10.28515625" style="269"/>
    <col min="1281" max="1281" width="59.28515625" style="269" customWidth="1"/>
    <col min="1282" max="1288" width="9.140625" style="269" customWidth="1"/>
    <col min="1289" max="1536" width="10.28515625" style="269"/>
    <col min="1537" max="1537" width="59.28515625" style="269" customWidth="1"/>
    <col min="1538" max="1544" width="9.140625" style="269" customWidth="1"/>
    <col min="1545" max="1792" width="10.28515625" style="269"/>
    <col min="1793" max="1793" width="59.28515625" style="269" customWidth="1"/>
    <col min="1794" max="1800" width="9.140625" style="269" customWidth="1"/>
    <col min="1801" max="2048" width="10.28515625" style="269"/>
    <col min="2049" max="2049" width="59.28515625" style="269" customWidth="1"/>
    <col min="2050" max="2056" width="9.140625" style="269" customWidth="1"/>
    <col min="2057" max="2304" width="10.28515625" style="269"/>
    <col min="2305" max="2305" width="59.28515625" style="269" customWidth="1"/>
    <col min="2306" max="2312" width="9.140625" style="269" customWidth="1"/>
    <col min="2313" max="2560" width="10.28515625" style="269"/>
    <col min="2561" max="2561" width="59.28515625" style="269" customWidth="1"/>
    <col min="2562" max="2568" width="9.140625" style="269" customWidth="1"/>
    <col min="2569" max="2816" width="10.28515625" style="269"/>
    <col min="2817" max="2817" width="59.28515625" style="269" customWidth="1"/>
    <col min="2818" max="2824" width="9.140625" style="269" customWidth="1"/>
    <col min="2825" max="3072" width="10.28515625" style="269"/>
    <col min="3073" max="3073" width="59.28515625" style="269" customWidth="1"/>
    <col min="3074" max="3080" width="9.140625" style="269" customWidth="1"/>
    <col min="3081" max="3328" width="10.28515625" style="269"/>
    <col min="3329" max="3329" width="59.28515625" style="269" customWidth="1"/>
    <col min="3330" max="3336" width="9.140625" style="269" customWidth="1"/>
    <col min="3337" max="3584" width="10.28515625" style="269"/>
    <col min="3585" max="3585" width="59.28515625" style="269" customWidth="1"/>
    <col min="3586" max="3592" width="9.140625" style="269" customWidth="1"/>
    <col min="3593" max="3840" width="10.28515625" style="269"/>
    <col min="3841" max="3841" width="59.28515625" style="269" customWidth="1"/>
    <col min="3842" max="3848" width="9.140625" style="269" customWidth="1"/>
    <col min="3849" max="4096" width="10.28515625" style="269"/>
    <col min="4097" max="4097" width="59.28515625" style="269" customWidth="1"/>
    <col min="4098" max="4104" width="9.140625" style="269" customWidth="1"/>
    <col min="4105" max="4352" width="10.28515625" style="269"/>
    <col min="4353" max="4353" width="59.28515625" style="269" customWidth="1"/>
    <col min="4354" max="4360" width="9.140625" style="269" customWidth="1"/>
    <col min="4361" max="4608" width="10.28515625" style="269"/>
    <col min="4609" max="4609" width="59.28515625" style="269" customWidth="1"/>
    <col min="4610" max="4616" width="9.140625" style="269" customWidth="1"/>
    <col min="4617" max="4864" width="10.28515625" style="269"/>
    <col min="4865" max="4865" width="59.28515625" style="269" customWidth="1"/>
    <col min="4866" max="4872" width="9.140625" style="269" customWidth="1"/>
    <col min="4873" max="5120" width="10.28515625" style="269"/>
    <col min="5121" max="5121" width="59.28515625" style="269" customWidth="1"/>
    <col min="5122" max="5128" width="9.140625" style="269" customWidth="1"/>
    <col min="5129" max="5376" width="10.28515625" style="269"/>
    <col min="5377" max="5377" width="59.28515625" style="269" customWidth="1"/>
    <col min="5378" max="5384" width="9.140625" style="269" customWidth="1"/>
    <col min="5385" max="5632" width="10.28515625" style="269"/>
    <col min="5633" max="5633" width="59.28515625" style="269" customWidth="1"/>
    <col min="5634" max="5640" width="9.140625" style="269" customWidth="1"/>
    <col min="5641" max="5888" width="10.28515625" style="269"/>
    <col min="5889" max="5889" width="59.28515625" style="269" customWidth="1"/>
    <col min="5890" max="5896" width="9.140625" style="269" customWidth="1"/>
    <col min="5897" max="6144" width="10.28515625" style="269"/>
    <col min="6145" max="6145" width="59.28515625" style="269" customWidth="1"/>
    <col min="6146" max="6152" width="9.140625" style="269" customWidth="1"/>
    <col min="6153" max="6400" width="10.28515625" style="269"/>
    <col min="6401" max="6401" width="59.28515625" style="269" customWidth="1"/>
    <col min="6402" max="6408" width="9.140625" style="269" customWidth="1"/>
    <col min="6409" max="6656" width="10.28515625" style="269"/>
    <col min="6657" max="6657" width="59.28515625" style="269" customWidth="1"/>
    <col min="6658" max="6664" width="9.140625" style="269" customWidth="1"/>
    <col min="6665" max="6912" width="10.28515625" style="269"/>
    <col min="6913" max="6913" width="59.28515625" style="269" customWidth="1"/>
    <col min="6914" max="6920" width="9.140625" style="269" customWidth="1"/>
    <col min="6921" max="7168" width="10.28515625" style="269"/>
    <col min="7169" max="7169" width="59.28515625" style="269" customWidth="1"/>
    <col min="7170" max="7176" width="9.140625" style="269" customWidth="1"/>
    <col min="7177" max="7424" width="10.28515625" style="269"/>
    <col min="7425" max="7425" width="59.28515625" style="269" customWidth="1"/>
    <col min="7426" max="7432" width="9.140625" style="269" customWidth="1"/>
    <col min="7433" max="7680" width="10.28515625" style="269"/>
    <col min="7681" max="7681" width="59.28515625" style="269" customWidth="1"/>
    <col min="7682" max="7688" width="9.140625" style="269" customWidth="1"/>
    <col min="7689" max="7936" width="10.28515625" style="269"/>
    <col min="7937" max="7937" width="59.28515625" style="269" customWidth="1"/>
    <col min="7938" max="7944" width="9.140625" style="269" customWidth="1"/>
    <col min="7945" max="8192" width="10.28515625" style="269"/>
    <col min="8193" max="8193" width="59.28515625" style="269" customWidth="1"/>
    <col min="8194" max="8200" width="9.140625" style="269" customWidth="1"/>
    <col min="8201" max="8448" width="10.28515625" style="269"/>
    <col min="8449" max="8449" width="59.28515625" style="269" customWidth="1"/>
    <col min="8450" max="8456" width="9.140625" style="269" customWidth="1"/>
    <col min="8457" max="8704" width="10.28515625" style="269"/>
    <col min="8705" max="8705" width="59.28515625" style="269" customWidth="1"/>
    <col min="8706" max="8712" width="9.140625" style="269" customWidth="1"/>
    <col min="8713" max="8960" width="10.28515625" style="269"/>
    <col min="8961" max="8961" width="59.28515625" style="269" customWidth="1"/>
    <col min="8962" max="8968" width="9.140625" style="269" customWidth="1"/>
    <col min="8969" max="9216" width="10.28515625" style="269"/>
    <col min="9217" max="9217" width="59.28515625" style="269" customWidth="1"/>
    <col min="9218" max="9224" width="9.140625" style="269" customWidth="1"/>
    <col min="9225" max="9472" width="10.28515625" style="269"/>
    <col min="9473" max="9473" width="59.28515625" style="269" customWidth="1"/>
    <col min="9474" max="9480" width="9.140625" style="269" customWidth="1"/>
    <col min="9481" max="9728" width="10.28515625" style="269"/>
    <col min="9729" max="9729" width="59.28515625" style="269" customWidth="1"/>
    <col min="9730" max="9736" width="9.140625" style="269" customWidth="1"/>
    <col min="9737" max="9984" width="10.28515625" style="269"/>
    <col min="9985" max="9985" width="59.28515625" style="269" customWidth="1"/>
    <col min="9986" max="9992" width="9.140625" style="269" customWidth="1"/>
    <col min="9993" max="10240" width="10.28515625" style="269"/>
    <col min="10241" max="10241" width="59.28515625" style="269" customWidth="1"/>
    <col min="10242" max="10248" width="9.140625" style="269" customWidth="1"/>
    <col min="10249" max="10496" width="10.28515625" style="269"/>
    <col min="10497" max="10497" width="59.28515625" style="269" customWidth="1"/>
    <col min="10498" max="10504" width="9.140625" style="269" customWidth="1"/>
    <col min="10505" max="10752" width="10.28515625" style="269"/>
    <col min="10753" max="10753" width="59.28515625" style="269" customWidth="1"/>
    <col min="10754" max="10760" width="9.140625" style="269" customWidth="1"/>
    <col min="10761" max="11008" width="10.28515625" style="269"/>
    <col min="11009" max="11009" width="59.28515625" style="269" customWidth="1"/>
    <col min="11010" max="11016" width="9.140625" style="269" customWidth="1"/>
    <col min="11017" max="11264" width="10.28515625" style="269"/>
    <col min="11265" max="11265" width="59.28515625" style="269" customWidth="1"/>
    <col min="11266" max="11272" width="9.140625" style="269" customWidth="1"/>
    <col min="11273" max="11520" width="10.28515625" style="269"/>
    <col min="11521" max="11521" width="59.28515625" style="269" customWidth="1"/>
    <col min="11522" max="11528" width="9.140625" style="269" customWidth="1"/>
    <col min="11529" max="11776" width="10.28515625" style="269"/>
    <col min="11777" max="11777" width="59.28515625" style="269" customWidth="1"/>
    <col min="11778" max="11784" width="9.140625" style="269" customWidth="1"/>
    <col min="11785" max="12032" width="10.28515625" style="269"/>
    <col min="12033" max="12033" width="59.28515625" style="269" customWidth="1"/>
    <col min="12034" max="12040" width="9.140625" style="269" customWidth="1"/>
    <col min="12041" max="12288" width="10.28515625" style="269"/>
    <col min="12289" max="12289" width="59.28515625" style="269" customWidth="1"/>
    <col min="12290" max="12296" width="9.140625" style="269" customWidth="1"/>
    <col min="12297" max="12544" width="10.28515625" style="269"/>
    <col min="12545" max="12545" width="59.28515625" style="269" customWidth="1"/>
    <col min="12546" max="12552" width="9.140625" style="269" customWidth="1"/>
    <col min="12553" max="12800" width="10.28515625" style="269"/>
    <col min="12801" max="12801" width="59.28515625" style="269" customWidth="1"/>
    <col min="12802" max="12808" width="9.140625" style="269" customWidth="1"/>
    <col min="12809" max="13056" width="10.28515625" style="269"/>
    <col min="13057" max="13057" width="59.28515625" style="269" customWidth="1"/>
    <col min="13058" max="13064" width="9.140625" style="269" customWidth="1"/>
    <col min="13065" max="13312" width="10.28515625" style="269"/>
    <col min="13313" max="13313" width="59.28515625" style="269" customWidth="1"/>
    <col min="13314" max="13320" width="9.140625" style="269" customWidth="1"/>
    <col min="13321" max="13568" width="10.28515625" style="269"/>
    <col min="13569" max="13569" width="59.28515625" style="269" customWidth="1"/>
    <col min="13570" max="13576" width="9.140625" style="269" customWidth="1"/>
    <col min="13577" max="13824" width="10.28515625" style="269"/>
    <col min="13825" max="13825" width="59.28515625" style="269" customWidth="1"/>
    <col min="13826" max="13832" width="9.140625" style="269" customWidth="1"/>
    <col min="13833" max="14080" width="10.28515625" style="269"/>
    <col min="14081" max="14081" width="59.28515625" style="269" customWidth="1"/>
    <col min="14082" max="14088" width="9.140625" style="269" customWidth="1"/>
    <col min="14089" max="14336" width="10.28515625" style="269"/>
    <col min="14337" max="14337" width="59.28515625" style="269" customWidth="1"/>
    <col min="14338" max="14344" width="9.140625" style="269" customWidth="1"/>
    <col min="14345" max="14592" width="10.28515625" style="269"/>
    <col min="14593" max="14593" width="59.28515625" style="269" customWidth="1"/>
    <col min="14594" max="14600" width="9.140625" style="269" customWidth="1"/>
    <col min="14601" max="14848" width="10.28515625" style="269"/>
    <col min="14849" max="14849" width="59.28515625" style="269" customWidth="1"/>
    <col min="14850" max="14856" width="9.140625" style="269" customWidth="1"/>
    <col min="14857" max="15104" width="10.28515625" style="269"/>
    <col min="15105" max="15105" width="59.28515625" style="269" customWidth="1"/>
    <col min="15106" max="15112" width="9.140625" style="269" customWidth="1"/>
    <col min="15113" max="15360" width="10.28515625" style="269"/>
    <col min="15361" max="15361" width="59.28515625" style="269" customWidth="1"/>
    <col min="15362" max="15368" width="9.140625" style="269" customWidth="1"/>
    <col min="15369" max="15616" width="10.28515625" style="269"/>
    <col min="15617" max="15617" width="59.28515625" style="269" customWidth="1"/>
    <col min="15618" max="15624" width="9.140625" style="269" customWidth="1"/>
    <col min="15625" max="15872" width="10.28515625" style="269"/>
    <col min="15873" max="15873" width="59.28515625" style="269" customWidth="1"/>
    <col min="15874" max="15880" width="9.140625" style="269" customWidth="1"/>
    <col min="15881" max="16128" width="10.28515625" style="269"/>
    <col min="16129" max="16129" width="59.28515625" style="269" customWidth="1"/>
    <col min="16130" max="16136" width="9.140625" style="269" customWidth="1"/>
    <col min="16137" max="16384" width="10.28515625" style="269"/>
  </cols>
  <sheetData>
    <row r="1" spans="1:9" ht="13.5">
      <c r="A1" s="268" t="s">
        <v>100</v>
      </c>
      <c r="B1" s="479" t="s">
        <v>291</v>
      </c>
      <c r="C1" s="479"/>
      <c r="D1" s="479"/>
      <c r="E1" s="479"/>
      <c r="F1" s="479"/>
      <c r="G1" s="479"/>
      <c r="H1" s="479"/>
      <c r="I1" s="479"/>
    </row>
    <row r="2" spans="1:9" ht="12.75">
      <c r="A2" s="268" t="s">
        <v>101</v>
      </c>
    </row>
    <row r="3" spans="1:9" ht="12.75">
      <c r="A3" s="268" t="s">
        <v>102</v>
      </c>
    </row>
    <row r="4" spans="1:9">
      <c r="A4" s="270" t="s">
        <v>103</v>
      </c>
    </row>
    <row r="5" spans="1:9" ht="12.75">
      <c r="A5" s="268" t="s">
        <v>143</v>
      </c>
    </row>
    <row r="6" spans="1:9">
      <c r="A6" s="270" t="s">
        <v>103</v>
      </c>
    </row>
    <row r="7" spans="1:9">
      <c r="A7" s="270" t="s">
        <v>103</v>
      </c>
    </row>
    <row r="8" spans="1:9">
      <c r="A8" s="270" t="s">
        <v>103</v>
      </c>
    </row>
    <row r="9" spans="1:9">
      <c r="A9" s="270" t="s">
        <v>103</v>
      </c>
    </row>
    <row r="10" spans="1:9">
      <c r="A10" s="270" t="s">
        <v>103</v>
      </c>
      <c r="B10" s="270" t="s">
        <v>103</v>
      </c>
      <c r="C10" s="270" t="s">
        <v>103</v>
      </c>
      <c r="D10" s="270" t="s">
        <v>103</v>
      </c>
      <c r="E10" s="270" t="s">
        <v>103</v>
      </c>
      <c r="F10" s="270" t="s">
        <v>103</v>
      </c>
      <c r="G10" s="270" t="s">
        <v>103</v>
      </c>
      <c r="H10" s="270" t="s">
        <v>103</v>
      </c>
    </row>
    <row r="11" spans="1:9">
      <c r="A11" s="270" t="s">
        <v>103</v>
      </c>
      <c r="B11" s="480" t="s">
        <v>144</v>
      </c>
      <c r="C11" s="475"/>
      <c r="D11" s="475"/>
      <c r="E11" s="270" t="s">
        <v>103</v>
      </c>
      <c r="F11" s="480" t="s">
        <v>145</v>
      </c>
      <c r="G11" s="475"/>
      <c r="H11" s="475"/>
    </row>
    <row r="12" spans="1:9">
      <c r="A12" s="270" t="s">
        <v>103</v>
      </c>
      <c r="B12" s="481">
        <v>2016</v>
      </c>
      <c r="C12" s="475"/>
      <c r="D12" s="475"/>
      <c r="E12" s="270" t="s">
        <v>103</v>
      </c>
      <c r="F12" s="481">
        <v>2016</v>
      </c>
      <c r="G12" s="475"/>
      <c r="H12" s="475"/>
    </row>
    <row r="13" spans="1:9" ht="12.75">
      <c r="A13" s="268" t="s">
        <v>146</v>
      </c>
      <c r="B13" s="270" t="s">
        <v>103</v>
      </c>
      <c r="E13" s="270" t="s">
        <v>103</v>
      </c>
      <c r="F13" s="270" t="s">
        <v>103</v>
      </c>
    </row>
    <row r="14" spans="1:9">
      <c r="A14" s="271" t="s">
        <v>147</v>
      </c>
      <c r="B14" s="270" t="s">
        <v>103</v>
      </c>
      <c r="E14" s="270" t="s">
        <v>103</v>
      </c>
      <c r="F14" s="270" t="s">
        <v>103</v>
      </c>
    </row>
    <row r="15" spans="1:9">
      <c r="A15" s="271" t="s">
        <v>148</v>
      </c>
      <c r="B15" s="477">
        <v>352.2</v>
      </c>
      <c r="C15" s="475"/>
      <c r="D15" s="270" t="s">
        <v>103</v>
      </c>
      <c r="E15" s="270" t="s">
        <v>103</v>
      </c>
      <c r="F15" s="477">
        <v>465.4</v>
      </c>
      <c r="G15" s="475"/>
      <c r="H15" s="270" t="s">
        <v>103</v>
      </c>
    </row>
    <row r="16" spans="1:9">
      <c r="A16" s="271" t="s">
        <v>149</v>
      </c>
      <c r="B16" s="478">
        <v>1592.8</v>
      </c>
      <c r="C16" s="475"/>
      <c r="D16" s="270" t="s">
        <v>103</v>
      </c>
      <c r="E16" s="270" t="s">
        <v>103</v>
      </c>
      <c r="F16" s="478">
        <v>1331.8</v>
      </c>
      <c r="G16" s="475"/>
      <c r="H16" s="270" t="s">
        <v>103</v>
      </c>
    </row>
    <row r="17" spans="1:8">
      <c r="A17" s="271" t="s">
        <v>150</v>
      </c>
      <c r="B17" s="478">
        <v>1685</v>
      </c>
      <c r="C17" s="475"/>
      <c r="D17" s="270" t="s">
        <v>103</v>
      </c>
      <c r="E17" s="270" t="s">
        <v>103</v>
      </c>
      <c r="F17" s="478">
        <v>1526.4</v>
      </c>
      <c r="G17" s="475"/>
      <c r="H17" s="270" t="s">
        <v>103</v>
      </c>
    </row>
    <row r="18" spans="1:8">
      <c r="A18" s="271" t="s">
        <v>151</v>
      </c>
      <c r="B18" s="478">
        <v>386.8</v>
      </c>
      <c r="C18" s="475"/>
      <c r="D18" s="270" t="s">
        <v>103</v>
      </c>
      <c r="E18" s="270" t="s">
        <v>103</v>
      </c>
      <c r="F18" s="478">
        <v>338.5</v>
      </c>
      <c r="G18" s="475"/>
      <c r="H18" s="270" t="s">
        <v>103</v>
      </c>
    </row>
    <row r="19" spans="1:8" ht="12.75">
      <c r="A19" s="268" t="s">
        <v>152</v>
      </c>
      <c r="B19" s="478">
        <v>4016.8</v>
      </c>
      <c r="C19" s="475"/>
      <c r="D19" s="270" t="s">
        <v>103</v>
      </c>
      <c r="E19" s="270" t="s">
        <v>103</v>
      </c>
      <c r="F19" s="478">
        <v>3662.1</v>
      </c>
      <c r="G19" s="475"/>
      <c r="H19" s="270" t="s">
        <v>103</v>
      </c>
    </row>
    <row r="20" spans="1:8">
      <c r="A20" s="271" t="s">
        <v>153</v>
      </c>
      <c r="B20" s="478">
        <v>1462.9</v>
      </c>
      <c r="C20" s="475"/>
      <c r="D20" s="270" t="s">
        <v>103</v>
      </c>
      <c r="E20" s="270" t="s">
        <v>103</v>
      </c>
      <c r="F20" s="478">
        <v>1450.2</v>
      </c>
      <c r="G20" s="475"/>
      <c r="H20" s="270" t="s">
        <v>103</v>
      </c>
    </row>
    <row r="21" spans="1:8">
      <c r="A21" s="271" t="s">
        <v>154</v>
      </c>
      <c r="B21" s="478">
        <v>7167.8</v>
      </c>
      <c r="C21" s="475"/>
      <c r="D21" s="270" t="s">
        <v>103</v>
      </c>
      <c r="E21" s="270" t="s">
        <v>103</v>
      </c>
      <c r="F21" s="478">
        <v>7084.3</v>
      </c>
      <c r="G21" s="475"/>
      <c r="H21" s="270" t="s">
        <v>103</v>
      </c>
    </row>
    <row r="22" spans="1:8">
      <c r="A22" s="271" t="s">
        <v>155</v>
      </c>
      <c r="B22" s="478">
        <v>2533.1</v>
      </c>
      <c r="C22" s="475"/>
      <c r="D22" s="270" t="s">
        <v>103</v>
      </c>
      <c r="E22" s="270" t="s">
        <v>103</v>
      </c>
      <c r="F22" s="478">
        <v>2541.5</v>
      </c>
      <c r="G22" s="475"/>
      <c r="H22" s="270" t="s">
        <v>103</v>
      </c>
    </row>
    <row r="23" spans="1:8">
      <c r="A23" s="271" t="s">
        <v>156</v>
      </c>
      <c r="B23" s="478">
        <v>426.8</v>
      </c>
      <c r="C23" s="475"/>
      <c r="D23" s="270" t="s">
        <v>103</v>
      </c>
      <c r="E23" s="270" t="s">
        <v>103</v>
      </c>
      <c r="F23" s="478">
        <v>389.7</v>
      </c>
      <c r="G23" s="475"/>
      <c r="H23" s="270" t="s">
        <v>103</v>
      </c>
    </row>
    <row r="24" spans="1:8" ht="12.75">
      <c r="A24" s="268" t="s">
        <v>157</v>
      </c>
      <c r="B24" s="477">
        <v>15607.4</v>
      </c>
      <c r="C24" s="475"/>
      <c r="D24" s="270" t="s">
        <v>103</v>
      </c>
      <c r="E24" s="270" t="s">
        <v>103</v>
      </c>
      <c r="F24" s="477">
        <v>15127.8</v>
      </c>
      <c r="G24" s="475"/>
      <c r="H24" s="270" t="s">
        <v>103</v>
      </c>
    </row>
    <row r="25" spans="1:8" ht="12.75">
      <c r="A25" s="268" t="s">
        <v>158</v>
      </c>
      <c r="B25" s="270" t="s">
        <v>103</v>
      </c>
      <c r="E25" s="270" t="s">
        <v>103</v>
      </c>
      <c r="F25" s="270" t="s">
        <v>103</v>
      </c>
    </row>
    <row r="26" spans="1:8">
      <c r="A26" s="271" t="s">
        <v>159</v>
      </c>
      <c r="B26" s="270" t="s">
        <v>103</v>
      </c>
      <c r="E26" s="270" t="s">
        <v>103</v>
      </c>
      <c r="F26" s="270" t="s">
        <v>103</v>
      </c>
    </row>
    <row r="27" spans="1:8">
      <c r="A27" s="271" t="s">
        <v>160</v>
      </c>
      <c r="B27" s="477">
        <v>484</v>
      </c>
      <c r="C27" s="475"/>
      <c r="D27" s="270" t="s">
        <v>103</v>
      </c>
      <c r="E27" s="270" t="s">
        <v>103</v>
      </c>
      <c r="F27" s="477">
        <v>2.5</v>
      </c>
      <c r="G27" s="475"/>
      <c r="H27" s="270" t="s">
        <v>103</v>
      </c>
    </row>
    <row r="28" spans="1:8">
      <c r="A28" s="271" t="s">
        <v>161</v>
      </c>
      <c r="B28" s="478">
        <v>5</v>
      </c>
      <c r="C28" s="475"/>
      <c r="D28" s="270" t="s">
        <v>103</v>
      </c>
      <c r="E28" s="270" t="s">
        <v>103</v>
      </c>
      <c r="F28" s="478">
        <v>5.0999999999999996</v>
      </c>
      <c r="G28" s="475"/>
      <c r="H28" s="270" t="s">
        <v>103</v>
      </c>
    </row>
    <row r="29" spans="1:8">
      <c r="A29" s="271" t="s">
        <v>162</v>
      </c>
      <c r="B29" s="478">
        <v>1662.3</v>
      </c>
      <c r="C29" s="475"/>
      <c r="D29" s="270" t="s">
        <v>103</v>
      </c>
      <c r="E29" s="270" t="s">
        <v>103</v>
      </c>
      <c r="F29" s="478">
        <v>1533.1</v>
      </c>
      <c r="G29" s="475"/>
      <c r="H29" s="270" t="s">
        <v>103</v>
      </c>
    </row>
    <row r="30" spans="1:8">
      <c r="A30" s="271" t="s">
        <v>163</v>
      </c>
      <c r="B30" s="478">
        <v>1545.3</v>
      </c>
      <c r="C30" s="475"/>
      <c r="D30" s="270" t="s">
        <v>103</v>
      </c>
      <c r="E30" s="270" t="s">
        <v>103</v>
      </c>
      <c r="F30" s="478">
        <v>1261.9000000000001</v>
      </c>
      <c r="G30" s="475"/>
      <c r="H30" s="270" t="s">
        <v>103</v>
      </c>
    </row>
    <row r="31" spans="1:8" ht="12.75">
      <c r="A31" s="268" t="s">
        <v>164</v>
      </c>
      <c r="B31" s="478">
        <v>3696.6</v>
      </c>
      <c r="C31" s="475"/>
      <c r="D31" s="270" t="s">
        <v>103</v>
      </c>
      <c r="E31" s="270" t="s">
        <v>103</v>
      </c>
      <c r="F31" s="478">
        <v>2802.6</v>
      </c>
      <c r="G31" s="475"/>
      <c r="H31" s="270" t="s">
        <v>103</v>
      </c>
    </row>
    <row r="32" spans="1:8">
      <c r="A32" s="271" t="s">
        <v>165</v>
      </c>
      <c r="B32" s="478">
        <v>3817.2</v>
      </c>
      <c r="C32" s="475"/>
      <c r="D32" s="270" t="s">
        <v>103</v>
      </c>
      <c r="E32" s="270" t="s">
        <v>103</v>
      </c>
      <c r="F32" s="478">
        <v>3792.1</v>
      </c>
      <c r="G32" s="475"/>
      <c r="H32" s="270" t="s">
        <v>103</v>
      </c>
    </row>
    <row r="33" spans="1:8">
      <c r="A33" s="271" t="s">
        <v>166</v>
      </c>
      <c r="B33" s="478">
        <v>817.9</v>
      </c>
      <c r="C33" s="475"/>
      <c r="D33" s="270" t="s">
        <v>103</v>
      </c>
      <c r="E33" s="270" t="s">
        <v>103</v>
      </c>
      <c r="F33" s="478">
        <v>825.9</v>
      </c>
      <c r="G33" s="475"/>
      <c r="H33" s="270" t="s">
        <v>103</v>
      </c>
    </row>
    <row r="34" spans="1:8">
      <c r="A34" s="271" t="s">
        <v>167</v>
      </c>
      <c r="B34" s="478">
        <v>659.8</v>
      </c>
      <c r="C34" s="475"/>
      <c r="D34" s="270" t="s">
        <v>103</v>
      </c>
      <c r="E34" s="270" t="s">
        <v>103</v>
      </c>
      <c r="F34" s="478">
        <v>669.4</v>
      </c>
      <c r="G34" s="475"/>
      <c r="H34" s="270" t="s">
        <v>103</v>
      </c>
    </row>
    <row r="35" spans="1:8">
      <c r="A35" s="271" t="s">
        <v>168</v>
      </c>
      <c r="B35" s="478">
        <v>900.7</v>
      </c>
      <c r="C35" s="475"/>
      <c r="D35" s="270" t="s">
        <v>103</v>
      </c>
      <c r="E35" s="270" t="s">
        <v>103</v>
      </c>
      <c r="F35" s="478">
        <v>1178.5999999999999</v>
      </c>
      <c r="G35" s="475"/>
      <c r="H35" s="270" t="s">
        <v>103</v>
      </c>
    </row>
    <row r="36" spans="1:8">
      <c r="A36" s="271" t="s">
        <v>169</v>
      </c>
      <c r="B36" s="270" t="s">
        <v>103</v>
      </c>
      <c r="D36" s="270" t="s">
        <v>103</v>
      </c>
      <c r="E36" s="270" t="s">
        <v>103</v>
      </c>
      <c r="F36" s="270" t="s">
        <v>103</v>
      </c>
      <c r="H36" s="270" t="s">
        <v>103</v>
      </c>
    </row>
    <row r="37" spans="1:8">
      <c r="A37" s="271" t="s">
        <v>170</v>
      </c>
      <c r="B37" s="270" t="s">
        <v>103</v>
      </c>
      <c r="E37" s="270" t="s">
        <v>103</v>
      </c>
      <c r="F37" s="270" t="s">
        <v>103</v>
      </c>
    </row>
    <row r="38" spans="1:8">
      <c r="A38" s="271" t="s">
        <v>171</v>
      </c>
      <c r="B38" s="270" t="s">
        <v>103</v>
      </c>
      <c r="E38" s="270" t="s">
        <v>103</v>
      </c>
      <c r="F38" s="270" t="s">
        <v>103</v>
      </c>
    </row>
    <row r="39" spans="1:8">
      <c r="A39" s="271" t="s">
        <v>172</v>
      </c>
    </row>
    <row r="40" spans="1:8">
      <c r="A40" s="271" t="s">
        <v>173</v>
      </c>
      <c r="B40" s="270" t="s">
        <v>103</v>
      </c>
      <c r="D40" s="270" t="s">
        <v>103</v>
      </c>
      <c r="E40" s="270" t="s">
        <v>103</v>
      </c>
      <c r="F40" s="270" t="s">
        <v>103</v>
      </c>
      <c r="H40" s="270" t="s">
        <v>103</v>
      </c>
    </row>
    <row r="41" spans="1:8">
      <c r="A41" s="271" t="s">
        <v>174</v>
      </c>
    </row>
    <row r="42" spans="1:8">
      <c r="A42" s="271" t="s">
        <v>175</v>
      </c>
      <c r="B42" s="478">
        <v>442.3</v>
      </c>
      <c r="C42" s="475"/>
      <c r="D42" s="270" t="s">
        <v>103</v>
      </c>
      <c r="E42" s="270" t="s">
        <v>103</v>
      </c>
      <c r="F42" s="478">
        <v>442.3</v>
      </c>
      <c r="G42" s="475"/>
      <c r="H42" s="270" t="s">
        <v>103</v>
      </c>
    </row>
    <row r="43" spans="1:8">
      <c r="A43" s="271" t="s">
        <v>176</v>
      </c>
    </row>
    <row r="44" spans="1:8">
      <c r="A44" s="271" t="s">
        <v>177</v>
      </c>
    </row>
    <row r="45" spans="1:8">
      <c r="A45" s="271" t="s">
        <v>178</v>
      </c>
    </row>
    <row r="46" spans="1:8">
      <c r="A46" s="271" t="s">
        <v>179</v>
      </c>
      <c r="B46" s="478">
        <v>4601.8</v>
      </c>
      <c r="C46" s="475"/>
      <c r="D46" s="270" t="s">
        <v>103</v>
      </c>
      <c r="E46" s="270" t="s">
        <v>103</v>
      </c>
      <c r="F46" s="478">
        <v>4491.7</v>
      </c>
      <c r="G46" s="475"/>
      <c r="H46" s="270" t="s">
        <v>103</v>
      </c>
    </row>
    <row r="47" spans="1:8">
      <c r="A47" s="271" t="s">
        <v>180</v>
      </c>
      <c r="B47" s="478">
        <v>4450.8999999999996</v>
      </c>
      <c r="C47" s="475"/>
      <c r="D47" s="270" t="s">
        <v>103</v>
      </c>
      <c r="E47" s="270" t="s">
        <v>103</v>
      </c>
      <c r="F47" s="478">
        <v>4421.7</v>
      </c>
      <c r="G47" s="475"/>
      <c r="H47" s="270" t="s">
        <v>103</v>
      </c>
    </row>
    <row r="48" spans="1:8">
      <c r="A48" s="271" t="s">
        <v>181</v>
      </c>
      <c r="B48" s="478">
        <v>-1614.4</v>
      </c>
      <c r="C48" s="475"/>
      <c r="D48" s="271" t="s">
        <v>103</v>
      </c>
      <c r="E48" s="270" t="s">
        <v>103</v>
      </c>
      <c r="F48" s="478">
        <v>-1694.2</v>
      </c>
      <c r="G48" s="475"/>
      <c r="H48" s="271" t="s">
        <v>103</v>
      </c>
    </row>
    <row r="49" spans="1:8" ht="12.75">
      <c r="A49" s="268" t="s">
        <v>182</v>
      </c>
      <c r="B49" s="478">
        <v>-29.6</v>
      </c>
      <c r="C49" s="475"/>
      <c r="D49" s="271" t="s">
        <v>103</v>
      </c>
      <c r="E49" s="270" t="s">
        <v>103</v>
      </c>
      <c r="F49" s="478">
        <v>-34.9</v>
      </c>
      <c r="G49" s="475"/>
      <c r="H49" s="271" t="s">
        <v>103</v>
      </c>
    </row>
    <row r="50" spans="1:8">
      <c r="A50" s="270" t="s">
        <v>103</v>
      </c>
      <c r="B50" s="478">
        <v>7851</v>
      </c>
      <c r="C50" s="475"/>
      <c r="D50" s="270" t="s">
        <v>103</v>
      </c>
      <c r="E50" s="270" t="s">
        <v>103</v>
      </c>
      <c r="F50" s="478">
        <v>7626.6</v>
      </c>
      <c r="G50" s="475"/>
      <c r="H50" s="270" t="s">
        <v>103</v>
      </c>
    </row>
    <row r="51" spans="1:8">
      <c r="A51" s="271" t="s">
        <v>183</v>
      </c>
      <c r="B51" s="478">
        <v>-2182.4</v>
      </c>
      <c r="C51" s="475"/>
      <c r="D51" s="271" t="s">
        <v>103</v>
      </c>
      <c r="E51" s="270" t="s">
        <v>103</v>
      </c>
      <c r="F51" s="478">
        <v>-1815</v>
      </c>
      <c r="G51" s="475"/>
      <c r="H51" s="271" t="s">
        <v>103</v>
      </c>
    </row>
    <row r="52" spans="1:8">
      <c r="A52" s="271" t="s">
        <v>171</v>
      </c>
      <c r="B52" s="478">
        <v>5668.6</v>
      </c>
      <c r="C52" s="475"/>
      <c r="D52" s="270" t="s">
        <v>103</v>
      </c>
      <c r="E52" s="270" t="s">
        <v>103</v>
      </c>
      <c r="F52" s="478">
        <v>5811.6</v>
      </c>
      <c r="G52" s="475"/>
      <c r="H52" s="270" t="s">
        <v>103</v>
      </c>
    </row>
    <row r="53" spans="1:8">
      <c r="A53" s="271" t="s">
        <v>172</v>
      </c>
    </row>
    <row r="54" spans="1:8">
      <c r="A54" s="271" t="s">
        <v>184</v>
      </c>
      <c r="B54" s="478">
        <v>46.6</v>
      </c>
      <c r="C54" s="475"/>
      <c r="D54" s="270" t="s">
        <v>103</v>
      </c>
      <c r="E54" s="270" t="s">
        <v>103</v>
      </c>
      <c r="F54" s="478">
        <v>47.6</v>
      </c>
      <c r="G54" s="475"/>
      <c r="H54" s="270" t="s">
        <v>103</v>
      </c>
    </row>
    <row r="55" spans="1:8" ht="12.75">
      <c r="A55" s="268" t="s">
        <v>185</v>
      </c>
      <c r="B55" s="478">
        <v>5715.2</v>
      </c>
      <c r="C55" s="475"/>
      <c r="D55" s="270" t="s">
        <v>103</v>
      </c>
      <c r="E55" s="270" t="s">
        <v>103</v>
      </c>
      <c r="F55" s="478">
        <v>5859.2</v>
      </c>
      <c r="G55" s="475"/>
      <c r="H55" s="270" t="s">
        <v>103</v>
      </c>
    </row>
    <row r="56" spans="1:8" ht="12.75">
      <c r="A56" s="268" t="s">
        <v>186</v>
      </c>
      <c r="B56" s="477">
        <v>15607.4</v>
      </c>
      <c r="C56" s="475"/>
      <c r="D56" s="270" t="s">
        <v>103</v>
      </c>
      <c r="E56" s="270" t="s">
        <v>103</v>
      </c>
      <c r="F56" s="477">
        <v>15127.8</v>
      </c>
      <c r="G56" s="475"/>
      <c r="H56" s="270" t="s">
        <v>103</v>
      </c>
    </row>
    <row r="57" spans="1:8">
      <c r="A57" s="270" t="s">
        <v>103</v>
      </c>
    </row>
    <row r="58" spans="1:8">
      <c r="A58" s="270" t="s">
        <v>103</v>
      </c>
    </row>
    <row r="59" spans="1:8" ht="12.75">
      <c r="A59" s="476" t="s">
        <v>140</v>
      </c>
      <c r="B59" s="475"/>
      <c r="C59" s="475"/>
      <c r="D59" s="475"/>
      <c r="E59" s="475"/>
      <c r="F59" s="475"/>
      <c r="G59" s="475"/>
      <c r="H59" s="475"/>
    </row>
    <row r="60" spans="1:8" ht="12.75">
      <c r="A60" s="476" t="s">
        <v>141</v>
      </c>
      <c r="B60" s="475"/>
      <c r="C60" s="475"/>
      <c r="D60" s="475"/>
      <c r="E60" s="475"/>
      <c r="F60" s="475"/>
      <c r="G60" s="475"/>
      <c r="H60" s="475"/>
    </row>
    <row r="61" spans="1:8" ht="12.75">
      <c r="A61" s="476" t="s">
        <v>142</v>
      </c>
      <c r="B61" s="475"/>
      <c r="C61" s="475"/>
      <c r="D61" s="475"/>
      <c r="E61" s="475"/>
      <c r="F61" s="475"/>
      <c r="G61" s="475"/>
      <c r="H61" s="475"/>
    </row>
  </sheetData>
  <mergeCells count="68">
    <mergeCell ref="B1:I1"/>
    <mergeCell ref="B11:D11"/>
    <mergeCell ref="F11:H11"/>
    <mergeCell ref="B12:D12"/>
    <mergeCell ref="F12:H12"/>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B34:C34"/>
    <mergeCell ref="F34:G34"/>
    <mergeCell ref="B35:C35"/>
    <mergeCell ref="F35:G35"/>
    <mergeCell ref="B42:C42"/>
    <mergeCell ref="F42:G42"/>
    <mergeCell ref="B46:C46"/>
    <mergeCell ref="F46:G46"/>
    <mergeCell ref="B47:C47"/>
    <mergeCell ref="F47:G47"/>
    <mergeCell ref="B48:C48"/>
    <mergeCell ref="F48:G48"/>
    <mergeCell ref="B49:C49"/>
    <mergeCell ref="F49:G49"/>
    <mergeCell ref="B50:C50"/>
    <mergeCell ref="F50:G50"/>
    <mergeCell ref="B51:C51"/>
    <mergeCell ref="F51:G51"/>
    <mergeCell ref="B52:C52"/>
    <mergeCell ref="F52:G52"/>
    <mergeCell ref="B54:C54"/>
    <mergeCell ref="F54:G54"/>
    <mergeCell ref="A61:H61"/>
    <mergeCell ref="B55:C55"/>
    <mergeCell ref="F55:G55"/>
    <mergeCell ref="B56:C56"/>
    <mergeCell ref="F56:G56"/>
    <mergeCell ref="A59:H59"/>
    <mergeCell ref="A60:H60"/>
  </mergeCells>
  <pageMargins left="0.39370100000000002" right="0.39370100000000002" top="0.39370100000000002" bottom="0.39370100000000002" header="0.5" footer="0.5"/>
  <headerFooter alignWithMargins="0"/>
</worksheet>
</file>

<file path=xl/worksheets/sheet14.xml><?xml version="1.0" encoding="utf-8"?>
<worksheet xmlns="http://schemas.openxmlformats.org/spreadsheetml/2006/main" xmlns:r="http://schemas.openxmlformats.org/officeDocument/2006/relationships">
  <dimension ref="A1:I50"/>
  <sheetViews>
    <sheetView workbookViewId="0">
      <selection activeCell="B1" sqref="B1:I1"/>
    </sheetView>
  </sheetViews>
  <sheetFormatPr defaultColWidth="10.28515625" defaultRowHeight="12"/>
  <cols>
    <col min="1" max="1" width="56.85546875" style="269" customWidth="1"/>
    <col min="2" max="8" width="9.140625" style="269" customWidth="1"/>
    <col min="9" max="256" width="10.28515625" style="269"/>
    <col min="257" max="257" width="56.85546875" style="269" customWidth="1"/>
    <col min="258" max="264" width="9.140625" style="269" customWidth="1"/>
    <col min="265" max="512" width="10.28515625" style="269"/>
    <col min="513" max="513" width="56.85546875" style="269" customWidth="1"/>
    <col min="514" max="520" width="9.140625" style="269" customWidth="1"/>
    <col min="521" max="768" width="10.28515625" style="269"/>
    <col min="769" max="769" width="56.85546875" style="269" customWidth="1"/>
    <col min="770" max="776" width="9.140625" style="269" customWidth="1"/>
    <col min="777" max="1024" width="10.28515625" style="269"/>
    <col min="1025" max="1025" width="56.85546875" style="269" customWidth="1"/>
    <col min="1026" max="1032" width="9.140625" style="269" customWidth="1"/>
    <col min="1033" max="1280" width="10.28515625" style="269"/>
    <col min="1281" max="1281" width="56.85546875" style="269" customWidth="1"/>
    <col min="1282" max="1288" width="9.140625" style="269" customWidth="1"/>
    <col min="1289" max="1536" width="10.28515625" style="269"/>
    <col min="1537" max="1537" width="56.85546875" style="269" customWidth="1"/>
    <col min="1538" max="1544" width="9.140625" style="269" customWidth="1"/>
    <col min="1545" max="1792" width="10.28515625" style="269"/>
    <col min="1793" max="1793" width="56.85546875" style="269" customWidth="1"/>
    <col min="1794" max="1800" width="9.140625" style="269" customWidth="1"/>
    <col min="1801" max="2048" width="10.28515625" style="269"/>
    <col min="2049" max="2049" width="56.85546875" style="269" customWidth="1"/>
    <col min="2050" max="2056" width="9.140625" style="269" customWidth="1"/>
    <col min="2057" max="2304" width="10.28515625" style="269"/>
    <col min="2305" max="2305" width="56.85546875" style="269" customWidth="1"/>
    <col min="2306" max="2312" width="9.140625" style="269" customWidth="1"/>
    <col min="2313" max="2560" width="10.28515625" style="269"/>
    <col min="2561" max="2561" width="56.85546875" style="269" customWidth="1"/>
    <col min="2562" max="2568" width="9.140625" style="269" customWidth="1"/>
    <col min="2569" max="2816" width="10.28515625" style="269"/>
    <col min="2817" max="2817" width="56.85546875" style="269" customWidth="1"/>
    <col min="2818" max="2824" width="9.140625" style="269" customWidth="1"/>
    <col min="2825" max="3072" width="10.28515625" style="269"/>
    <col min="3073" max="3073" width="56.85546875" style="269" customWidth="1"/>
    <col min="3074" max="3080" width="9.140625" style="269" customWidth="1"/>
    <col min="3081" max="3328" width="10.28515625" style="269"/>
    <col min="3329" max="3329" width="56.85546875" style="269" customWidth="1"/>
    <col min="3330" max="3336" width="9.140625" style="269" customWidth="1"/>
    <col min="3337" max="3584" width="10.28515625" style="269"/>
    <col min="3585" max="3585" width="56.85546875" style="269" customWidth="1"/>
    <col min="3586" max="3592" width="9.140625" style="269" customWidth="1"/>
    <col min="3593" max="3840" width="10.28515625" style="269"/>
    <col min="3841" max="3841" width="56.85546875" style="269" customWidth="1"/>
    <col min="3842" max="3848" width="9.140625" style="269" customWidth="1"/>
    <col min="3849" max="4096" width="10.28515625" style="269"/>
    <col min="4097" max="4097" width="56.85546875" style="269" customWidth="1"/>
    <col min="4098" max="4104" width="9.140625" style="269" customWidth="1"/>
    <col min="4105" max="4352" width="10.28515625" style="269"/>
    <col min="4353" max="4353" width="56.85546875" style="269" customWidth="1"/>
    <col min="4354" max="4360" width="9.140625" style="269" customWidth="1"/>
    <col min="4361" max="4608" width="10.28515625" style="269"/>
    <col min="4609" max="4609" width="56.85546875" style="269" customWidth="1"/>
    <col min="4610" max="4616" width="9.140625" style="269" customWidth="1"/>
    <col min="4617" max="4864" width="10.28515625" style="269"/>
    <col min="4865" max="4865" width="56.85546875" style="269" customWidth="1"/>
    <col min="4866" max="4872" width="9.140625" style="269" customWidth="1"/>
    <col min="4873" max="5120" width="10.28515625" style="269"/>
    <col min="5121" max="5121" width="56.85546875" style="269" customWidth="1"/>
    <col min="5122" max="5128" width="9.140625" style="269" customWidth="1"/>
    <col min="5129" max="5376" width="10.28515625" style="269"/>
    <col min="5377" max="5377" width="56.85546875" style="269" customWidth="1"/>
    <col min="5378" max="5384" width="9.140625" style="269" customWidth="1"/>
    <col min="5385" max="5632" width="10.28515625" style="269"/>
    <col min="5633" max="5633" width="56.85546875" style="269" customWidth="1"/>
    <col min="5634" max="5640" width="9.140625" style="269" customWidth="1"/>
    <col min="5641" max="5888" width="10.28515625" style="269"/>
    <col min="5889" max="5889" width="56.85546875" style="269" customWidth="1"/>
    <col min="5890" max="5896" width="9.140625" style="269" customWidth="1"/>
    <col min="5897" max="6144" width="10.28515625" style="269"/>
    <col min="6145" max="6145" width="56.85546875" style="269" customWidth="1"/>
    <col min="6146" max="6152" width="9.140625" style="269" customWidth="1"/>
    <col min="6153" max="6400" width="10.28515625" style="269"/>
    <col min="6401" max="6401" width="56.85546875" style="269" customWidth="1"/>
    <col min="6402" max="6408" width="9.140625" style="269" customWidth="1"/>
    <col min="6409" max="6656" width="10.28515625" style="269"/>
    <col min="6657" max="6657" width="56.85546875" style="269" customWidth="1"/>
    <col min="6658" max="6664" width="9.140625" style="269" customWidth="1"/>
    <col min="6665" max="6912" width="10.28515625" style="269"/>
    <col min="6913" max="6913" width="56.85546875" style="269" customWidth="1"/>
    <col min="6914" max="6920" width="9.140625" style="269" customWidth="1"/>
    <col min="6921" max="7168" width="10.28515625" style="269"/>
    <col min="7169" max="7169" width="56.85546875" style="269" customWidth="1"/>
    <col min="7170" max="7176" width="9.140625" style="269" customWidth="1"/>
    <col min="7177" max="7424" width="10.28515625" style="269"/>
    <col min="7425" max="7425" width="56.85546875" style="269" customWidth="1"/>
    <col min="7426" max="7432" width="9.140625" style="269" customWidth="1"/>
    <col min="7433" max="7680" width="10.28515625" style="269"/>
    <col min="7681" max="7681" width="56.85546875" style="269" customWidth="1"/>
    <col min="7682" max="7688" width="9.140625" style="269" customWidth="1"/>
    <col min="7689" max="7936" width="10.28515625" style="269"/>
    <col min="7937" max="7937" width="56.85546875" style="269" customWidth="1"/>
    <col min="7938" max="7944" width="9.140625" style="269" customWidth="1"/>
    <col min="7945" max="8192" width="10.28515625" style="269"/>
    <col min="8193" max="8193" width="56.85546875" style="269" customWidth="1"/>
    <col min="8194" max="8200" width="9.140625" style="269" customWidth="1"/>
    <col min="8201" max="8448" width="10.28515625" style="269"/>
    <col min="8449" max="8449" width="56.85546875" style="269" customWidth="1"/>
    <col min="8450" max="8456" width="9.140625" style="269" customWidth="1"/>
    <col min="8457" max="8704" width="10.28515625" style="269"/>
    <col min="8705" max="8705" width="56.85546875" style="269" customWidth="1"/>
    <col min="8706" max="8712" width="9.140625" style="269" customWidth="1"/>
    <col min="8713" max="8960" width="10.28515625" style="269"/>
    <col min="8961" max="8961" width="56.85546875" style="269" customWidth="1"/>
    <col min="8962" max="8968" width="9.140625" style="269" customWidth="1"/>
    <col min="8969" max="9216" width="10.28515625" style="269"/>
    <col min="9217" max="9217" width="56.85546875" style="269" customWidth="1"/>
    <col min="9218" max="9224" width="9.140625" style="269" customWidth="1"/>
    <col min="9225" max="9472" width="10.28515625" style="269"/>
    <col min="9473" max="9473" width="56.85546875" style="269" customWidth="1"/>
    <col min="9474" max="9480" width="9.140625" style="269" customWidth="1"/>
    <col min="9481" max="9728" width="10.28515625" style="269"/>
    <col min="9729" max="9729" width="56.85546875" style="269" customWidth="1"/>
    <col min="9730" max="9736" width="9.140625" style="269" customWidth="1"/>
    <col min="9737" max="9984" width="10.28515625" style="269"/>
    <col min="9985" max="9985" width="56.85546875" style="269" customWidth="1"/>
    <col min="9986" max="9992" width="9.140625" style="269" customWidth="1"/>
    <col min="9993" max="10240" width="10.28515625" style="269"/>
    <col min="10241" max="10241" width="56.85546875" style="269" customWidth="1"/>
    <col min="10242" max="10248" width="9.140625" style="269" customWidth="1"/>
    <col min="10249" max="10496" width="10.28515625" style="269"/>
    <col min="10497" max="10497" width="56.85546875" style="269" customWidth="1"/>
    <col min="10498" max="10504" width="9.140625" style="269" customWidth="1"/>
    <col min="10505" max="10752" width="10.28515625" style="269"/>
    <col min="10753" max="10753" width="56.85546875" style="269" customWidth="1"/>
    <col min="10754" max="10760" width="9.140625" style="269" customWidth="1"/>
    <col min="10761" max="11008" width="10.28515625" style="269"/>
    <col min="11009" max="11009" width="56.85546875" style="269" customWidth="1"/>
    <col min="11010" max="11016" width="9.140625" style="269" customWidth="1"/>
    <col min="11017" max="11264" width="10.28515625" style="269"/>
    <col min="11265" max="11265" width="56.85546875" style="269" customWidth="1"/>
    <col min="11266" max="11272" width="9.140625" style="269" customWidth="1"/>
    <col min="11273" max="11520" width="10.28515625" style="269"/>
    <col min="11521" max="11521" width="56.85546875" style="269" customWidth="1"/>
    <col min="11522" max="11528" width="9.140625" style="269" customWidth="1"/>
    <col min="11529" max="11776" width="10.28515625" style="269"/>
    <col min="11777" max="11777" width="56.85546875" style="269" customWidth="1"/>
    <col min="11778" max="11784" width="9.140625" style="269" customWidth="1"/>
    <col min="11785" max="12032" width="10.28515625" style="269"/>
    <col min="12033" max="12033" width="56.85546875" style="269" customWidth="1"/>
    <col min="12034" max="12040" width="9.140625" style="269" customWidth="1"/>
    <col min="12041" max="12288" width="10.28515625" style="269"/>
    <col min="12289" max="12289" width="56.85546875" style="269" customWidth="1"/>
    <col min="12290" max="12296" width="9.140625" style="269" customWidth="1"/>
    <col min="12297" max="12544" width="10.28515625" style="269"/>
    <col min="12545" max="12545" width="56.85546875" style="269" customWidth="1"/>
    <col min="12546" max="12552" width="9.140625" style="269" customWidth="1"/>
    <col min="12553" max="12800" width="10.28515625" style="269"/>
    <col min="12801" max="12801" width="56.85546875" style="269" customWidth="1"/>
    <col min="12802" max="12808" width="9.140625" style="269" customWidth="1"/>
    <col min="12809" max="13056" width="10.28515625" style="269"/>
    <col min="13057" max="13057" width="56.85546875" style="269" customWidth="1"/>
    <col min="13058" max="13064" width="9.140625" style="269" customWidth="1"/>
    <col min="13065" max="13312" width="10.28515625" style="269"/>
    <col min="13313" max="13313" width="56.85546875" style="269" customWidth="1"/>
    <col min="13314" max="13320" width="9.140625" style="269" customWidth="1"/>
    <col min="13321" max="13568" width="10.28515625" style="269"/>
    <col min="13569" max="13569" width="56.85546875" style="269" customWidth="1"/>
    <col min="13570" max="13576" width="9.140625" style="269" customWidth="1"/>
    <col min="13577" max="13824" width="10.28515625" style="269"/>
    <col min="13825" max="13825" width="56.85546875" style="269" customWidth="1"/>
    <col min="13826" max="13832" width="9.140625" style="269" customWidth="1"/>
    <col min="13833" max="14080" width="10.28515625" style="269"/>
    <col min="14081" max="14081" width="56.85546875" style="269" customWidth="1"/>
    <col min="14082" max="14088" width="9.140625" style="269" customWidth="1"/>
    <col min="14089" max="14336" width="10.28515625" style="269"/>
    <col min="14337" max="14337" width="56.85546875" style="269" customWidth="1"/>
    <col min="14338" max="14344" width="9.140625" style="269" customWidth="1"/>
    <col min="14345" max="14592" width="10.28515625" style="269"/>
    <col min="14593" max="14593" width="56.85546875" style="269" customWidth="1"/>
    <col min="14594" max="14600" width="9.140625" style="269" customWidth="1"/>
    <col min="14601" max="14848" width="10.28515625" style="269"/>
    <col min="14849" max="14849" width="56.85546875" style="269" customWidth="1"/>
    <col min="14850" max="14856" width="9.140625" style="269" customWidth="1"/>
    <col min="14857" max="15104" width="10.28515625" style="269"/>
    <col min="15105" max="15105" width="56.85546875" style="269" customWidth="1"/>
    <col min="15106" max="15112" width="9.140625" style="269" customWidth="1"/>
    <col min="15113" max="15360" width="10.28515625" style="269"/>
    <col min="15361" max="15361" width="56.85546875" style="269" customWidth="1"/>
    <col min="15362" max="15368" width="9.140625" style="269" customWidth="1"/>
    <col min="15369" max="15616" width="10.28515625" style="269"/>
    <col min="15617" max="15617" width="56.85546875" style="269" customWidth="1"/>
    <col min="15618" max="15624" width="9.140625" style="269" customWidth="1"/>
    <col min="15625" max="15872" width="10.28515625" style="269"/>
    <col min="15873" max="15873" width="56.85546875" style="269" customWidth="1"/>
    <col min="15874" max="15880" width="9.140625" style="269" customWidth="1"/>
    <col min="15881" max="16128" width="10.28515625" style="269"/>
    <col min="16129" max="16129" width="56.85546875" style="269" customWidth="1"/>
    <col min="16130" max="16136" width="9.140625" style="269" customWidth="1"/>
    <col min="16137" max="16384" width="10.28515625" style="269"/>
  </cols>
  <sheetData>
    <row r="1" spans="1:9" ht="13.5">
      <c r="A1" s="268" t="s">
        <v>100</v>
      </c>
      <c r="B1" s="479" t="s">
        <v>291</v>
      </c>
      <c r="C1" s="479"/>
      <c r="D1" s="479"/>
      <c r="E1" s="479"/>
      <c r="F1" s="479"/>
      <c r="G1" s="479"/>
      <c r="H1" s="479"/>
      <c r="I1" s="479"/>
    </row>
    <row r="2" spans="1:9" ht="12.75">
      <c r="A2" s="268" t="s">
        <v>101</v>
      </c>
    </row>
    <row r="3" spans="1:9" ht="12.75">
      <c r="A3" s="268" t="s">
        <v>102</v>
      </c>
    </row>
    <row r="4" spans="1:9">
      <c r="A4" s="270" t="s">
        <v>103</v>
      </c>
    </row>
    <row r="5" spans="1:9" ht="12.75">
      <c r="A5" s="268" t="s">
        <v>187</v>
      </c>
    </row>
    <row r="6" spans="1:9">
      <c r="A6" s="270" t="s">
        <v>103</v>
      </c>
    </row>
    <row r="7" spans="1:9">
      <c r="A7" s="270" t="s">
        <v>103</v>
      </c>
    </row>
    <row r="8" spans="1:9">
      <c r="A8" s="270" t="s">
        <v>103</v>
      </c>
    </row>
    <row r="9" spans="1:9">
      <c r="A9" s="270" t="s">
        <v>103</v>
      </c>
    </row>
    <row r="10" spans="1:9">
      <c r="A10" s="270" t="s">
        <v>103</v>
      </c>
      <c r="B10" s="270" t="s">
        <v>103</v>
      </c>
      <c r="C10" s="270" t="s">
        <v>103</v>
      </c>
      <c r="D10" s="270" t="s">
        <v>103</v>
      </c>
      <c r="E10" s="270" t="s">
        <v>103</v>
      </c>
      <c r="F10" s="270" t="s">
        <v>103</v>
      </c>
      <c r="G10" s="270" t="s">
        <v>103</v>
      </c>
      <c r="H10" s="270" t="s">
        <v>103</v>
      </c>
    </row>
    <row r="11" spans="1:9">
      <c r="A11" s="270" t="s">
        <v>103</v>
      </c>
      <c r="B11" s="480" t="s">
        <v>105</v>
      </c>
      <c r="C11" s="475"/>
      <c r="D11" s="475"/>
      <c r="E11" s="475"/>
      <c r="F11" s="475"/>
      <c r="G11" s="475"/>
      <c r="H11" s="475"/>
    </row>
    <row r="12" spans="1:9">
      <c r="A12" s="270" t="s">
        <v>103</v>
      </c>
      <c r="B12" s="481">
        <v>2016</v>
      </c>
      <c r="C12" s="475"/>
      <c r="D12" s="475"/>
      <c r="E12" s="270" t="s">
        <v>103</v>
      </c>
      <c r="F12" s="481">
        <v>2015</v>
      </c>
      <c r="G12" s="475"/>
      <c r="H12" s="475"/>
    </row>
    <row r="13" spans="1:9" ht="12.75">
      <c r="A13" s="268" t="s">
        <v>188</v>
      </c>
      <c r="B13" s="270" t="s">
        <v>103</v>
      </c>
      <c r="E13" s="270" t="s">
        <v>103</v>
      </c>
      <c r="F13" s="270" t="s">
        <v>103</v>
      </c>
    </row>
    <row r="14" spans="1:9">
      <c r="A14" s="271" t="s">
        <v>124</v>
      </c>
      <c r="B14" s="477">
        <v>189.4</v>
      </c>
      <c r="C14" s="475"/>
      <c r="D14" s="270" t="s">
        <v>103</v>
      </c>
      <c r="E14" s="270" t="s">
        <v>103</v>
      </c>
      <c r="F14" s="477">
        <v>162.30000000000001</v>
      </c>
      <c r="G14" s="475"/>
      <c r="H14" s="270" t="s">
        <v>103</v>
      </c>
    </row>
    <row r="15" spans="1:9">
      <c r="A15" s="271" t="s">
        <v>189</v>
      </c>
      <c r="B15" s="270" t="s">
        <v>103</v>
      </c>
      <c r="E15" s="270" t="s">
        <v>103</v>
      </c>
      <c r="F15" s="270" t="s">
        <v>103</v>
      </c>
    </row>
    <row r="16" spans="1:9">
      <c r="A16" s="271" t="s">
        <v>190</v>
      </c>
    </row>
    <row r="17" spans="1:8">
      <c r="A17" s="271" t="s">
        <v>191</v>
      </c>
      <c r="B17" s="478">
        <v>64.2</v>
      </c>
      <c r="C17" s="475"/>
      <c r="D17" s="270" t="s">
        <v>103</v>
      </c>
      <c r="E17" s="270" t="s">
        <v>103</v>
      </c>
      <c r="F17" s="478">
        <v>62.9</v>
      </c>
      <c r="G17" s="475"/>
      <c r="H17" s="270" t="s">
        <v>103</v>
      </c>
    </row>
    <row r="18" spans="1:8">
      <c r="A18" s="271" t="s">
        <v>192</v>
      </c>
    </row>
    <row r="19" spans="1:8">
      <c r="A19" s="271" t="s">
        <v>193</v>
      </c>
      <c r="B19" s="478">
        <v>35.9</v>
      </c>
      <c r="C19" s="475"/>
      <c r="D19" s="270" t="s">
        <v>103</v>
      </c>
      <c r="E19" s="270" t="s">
        <v>103</v>
      </c>
      <c r="F19" s="478">
        <v>39.6</v>
      </c>
      <c r="G19" s="475"/>
      <c r="H19" s="270" t="s">
        <v>103</v>
      </c>
    </row>
    <row r="20" spans="1:8">
      <c r="A20" s="271" t="s">
        <v>194</v>
      </c>
      <c r="B20" s="478">
        <v>-268</v>
      </c>
      <c r="C20" s="475"/>
      <c r="D20" s="271" t="s">
        <v>103</v>
      </c>
      <c r="E20" s="270" t="s">
        <v>103</v>
      </c>
      <c r="F20" s="478">
        <v>-377.9</v>
      </c>
      <c r="G20" s="475"/>
      <c r="H20" s="271" t="s">
        <v>103</v>
      </c>
    </row>
    <row r="21" spans="1:8">
      <c r="A21" s="271" t="s">
        <v>195</v>
      </c>
      <c r="B21" s="478">
        <v>-114.6</v>
      </c>
      <c r="C21" s="475"/>
      <c r="D21" s="271" t="s">
        <v>103</v>
      </c>
      <c r="E21" s="270" t="s">
        <v>103</v>
      </c>
      <c r="F21" s="478">
        <v>-84.4</v>
      </c>
      <c r="G21" s="475"/>
      <c r="H21" s="271" t="s">
        <v>103</v>
      </c>
    </row>
    <row r="22" spans="1:8">
      <c r="A22" s="271" t="s">
        <v>196</v>
      </c>
      <c r="B22" s="478">
        <v>-93.1</v>
      </c>
      <c r="C22" s="475"/>
      <c r="D22" s="271" t="s">
        <v>103</v>
      </c>
      <c r="E22" s="270" t="s">
        <v>103</v>
      </c>
      <c r="F22" s="478">
        <v>-197.5</v>
      </c>
      <c r="G22" s="475"/>
      <c r="H22" s="271" t="s">
        <v>103</v>
      </c>
    </row>
    <row r="23" spans="1:8" ht="12.75">
      <c r="A23" s="268" t="s">
        <v>197</v>
      </c>
      <c r="B23" s="270" t="s">
        <v>103</v>
      </c>
      <c r="E23" s="270" t="s">
        <v>103</v>
      </c>
      <c r="F23" s="270" t="s">
        <v>103</v>
      </c>
    </row>
    <row r="24" spans="1:8">
      <c r="A24" s="271" t="s">
        <v>198</v>
      </c>
      <c r="B24" s="478">
        <v>-64.900000000000006</v>
      </c>
      <c r="C24" s="475"/>
      <c r="D24" s="271" t="s">
        <v>103</v>
      </c>
      <c r="E24" s="270" t="s">
        <v>103</v>
      </c>
      <c r="F24" s="478">
        <v>-45.9</v>
      </c>
      <c r="G24" s="475"/>
      <c r="H24" s="271" t="s">
        <v>103</v>
      </c>
    </row>
    <row r="25" spans="1:8">
      <c r="A25" s="271" t="s">
        <v>199</v>
      </c>
      <c r="B25" s="478">
        <v>-13</v>
      </c>
      <c r="C25" s="475"/>
      <c r="D25" s="271" t="s">
        <v>103</v>
      </c>
      <c r="E25" s="270" t="s">
        <v>103</v>
      </c>
      <c r="F25" s="478">
        <v>-0.4</v>
      </c>
      <c r="G25" s="475"/>
      <c r="H25" s="271" t="s">
        <v>103</v>
      </c>
    </row>
    <row r="26" spans="1:8">
      <c r="A26" s="271" t="s">
        <v>200</v>
      </c>
      <c r="B26" s="478">
        <v>2.1</v>
      </c>
      <c r="C26" s="475"/>
      <c r="D26" s="270" t="s">
        <v>103</v>
      </c>
      <c r="E26" s="270" t="s">
        <v>103</v>
      </c>
      <c r="F26" s="478">
        <v>1</v>
      </c>
      <c r="G26" s="475"/>
      <c r="H26" s="270" t="s">
        <v>103</v>
      </c>
    </row>
    <row r="27" spans="1:8">
      <c r="A27" s="271" t="s">
        <v>201</v>
      </c>
      <c r="B27" s="478">
        <v>-2.4</v>
      </c>
      <c r="C27" s="475"/>
      <c r="D27" s="271" t="s">
        <v>103</v>
      </c>
      <c r="E27" s="270" t="s">
        <v>103</v>
      </c>
      <c r="F27" s="478">
        <v>30.4</v>
      </c>
      <c r="G27" s="475"/>
      <c r="H27" s="270" t="s">
        <v>103</v>
      </c>
    </row>
    <row r="28" spans="1:8">
      <c r="A28" s="271" t="s">
        <v>202</v>
      </c>
    </row>
    <row r="29" spans="1:8">
      <c r="A29" s="271" t="s">
        <v>203</v>
      </c>
      <c r="B29" s="478">
        <v>-3.5</v>
      </c>
      <c r="C29" s="475"/>
      <c r="D29" s="271" t="s">
        <v>103</v>
      </c>
      <c r="E29" s="270" t="s">
        <v>103</v>
      </c>
      <c r="F29" s="478">
        <v>-9.6999999999999993</v>
      </c>
      <c r="G29" s="475"/>
      <c r="H29" s="271" t="s">
        <v>103</v>
      </c>
    </row>
    <row r="30" spans="1:8">
      <c r="A30" s="271" t="s">
        <v>204</v>
      </c>
      <c r="B30" s="478">
        <v>-81.7</v>
      </c>
      <c r="C30" s="475"/>
      <c r="D30" s="271" t="s">
        <v>103</v>
      </c>
      <c r="E30" s="270" t="s">
        <v>103</v>
      </c>
      <c r="F30" s="478">
        <v>-24.6</v>
      </c>
      <c r="G30" s="475"/>
      <c r="H30" s="271" t="s">
        <v>103</v>
      </c>
    </row>
    <row r="31" spans="1:8" ht="12.75">
      <c r="A31" s="268" t="s">
        <v>205</v>
      </c>
      <c r="B31" s="270" t="s">
        <v>103</v>
      </c>
      <c r="E31" s="270" t="s">
        <v>103</v>
      </c>
      <c r="F31" s="270" t="s">
        <v>103</v>
      </c>
    </row>
    <row r="32" spans="1:8">
      <c r="A32" s="271" t="s">
        <v>206</v>
      </c>
      <c r="B32" s="270" t="s">
        <v>103</v>
      </c>
      <c r="D32" s="270" t="s">
        <v>103</v>
      </c>
      <c r="E32" s="270" t="s">
        <v>103</v>
      </c>
      <c r="F32" s="478">
        <v>-0.3</v>
      </c>
      <c r="G32" s="475"/>
      <c r="H32" s="271" t="s">
        <v>103</v>
      </c>
    </row>
    <row r="33" spans="1:8">
      <c r="A33" s="271" t="s">
        <v>207</v>
      </c>
      <c r="B33" s="478">
        <v>-3.5</v>
      </c>
      <c r="C33" s="475"/>
      <c r="D33" s="271" t="s">
        <v>103</v>
      </c>
      <c r="E33" s="270" t="s">
        <v>103</v>
      </c>
      <c r="F33" s="478">
        <v>-4.3</v>
      </c>
      <c r="G33" s="475"/>
      <c r="H33" s="271" t="s">
        <v>103</v>
      </c>
    </row>
    <row r="34" spans="1:8">
      <c r="A34" s="271" t="s">
        <v>208</v>
      </c>
      <c r="B34" s="478">
        <v>481.2</v>
      </c>
      <c r="C34" s="475"/>
      <c r="D34" s="270" t="s">
        <v>103</v>
      </c>
      <c r="E34" s="270" t="s">
        <v>103</v>
      </c>
      <c r="F34" s="478">
        <v>598.9</v>
      </c>
      <c r="G34" s="475"/>
      <c r="H34" s="270" t="s">
        <v>103</v>
      </c>
    </row>
    <row r="35" spans="1:8">
      <c r="A35" s="271" t="s">
        <v>209</v>
      </c>
      <c r="B35" s="478">
        <v>-79.599999999999994</v>
      </c>
      <c r="C35" s="475"/>
      <c r="D35" s="271" t="s">
        <v>103</v>
      </c>
      <c r="E35" s="270" t="s">
        <v>103</v>
      </c>
      <c r="F35" s="478">
        <v>-82.7</v>
      </c>
      <c r="G35" s="475"/>
      <c r="H35" s="271" t="s">
        <v>103</v>
      </c>
    </row>
    <row r="36" spans="1:8">
      <c r="A36" s="271" t="s">
        <v>210</v>
      </c>
      <c r="B36" s="478">
        <v>8.5</v>
      </c>
      <c r="C36" s="475"/>
      <c r="D36" s="270" t="s">
        <v>103</v>
      </c>
      <c r="E36" s="270" t="s">
        <v>103</v>
      </c>
      <c r="F36" s="478">
        <v>43</v>
      </c>
      <c r="G36" s="475"/>
      <c r="H36" s="270" t="s">
        <v>103</v>
      </c>
    </row>
    <row r="37" spans="1:8">
      <c r="A37" s="271" t="s">
        <v>211</v>
      </c>
      <c r="B37" s="478">
        <v>-361.4</v>
      </c>
      <c r="C37" s="475"/>
      <c r="D37" s="271" t="s">
        <v>103</v>
      </c>
      <c r="E37" s="270" t="s">
        <v>103</v>
      </c>
      <c r="F37" s="478">
        <v>-348</v>
      </c>
      <c r="G37" s="475"/>
      <c r="H37" s="271" t="s">
        <v>103</v>
      </c>
    </row>
    <row r="38" spans="1:8">
      <c r="A38" s="271" t="s">
        <v>203</v>
      </c>
      <c r="B38" s="478">
        <v>-0.7</v>
      </c>
      <c r="C38" s="475"/>
      <c r="D38" s="271" t="s">
        <v>103</v>
      </c>
      <c r="E38" s="270" t="s">
        <v>103</v>
      </c>
      <c r="F38" s="270" t="s">
        <v>103</v>
      </c>
      <c r="H38" s="270" t="s">
        <v>103</v>
      </c>
    </row>
    <row r="39" spans="1:8">
      <c r="A39" s="271" t="s">
        <v>212</v>
      </c>
      <c r="B39" s="478">
        <v>44.5</v>
      </c>
      <c r="C39" s="475"/>
      <c r="D39" s="270" t="s">
        <v>103</v>
      </c>
      <c r="E39" s="270" t="s">
        <v>103</v>
      </c>
      <c r="F39" s="478">
        <v>206.6</v>
      </c>
      <c r="G39" s="475"/>
      <c r="H39" s="270" t="s">
        <v>103</v>
      </c>
    </row>
    <row r="40" spans="1:8">
      <c r="A40" s="271" t="s">
        <v>213</v>
      </c>
      <c r="B40" s="478">
        <v>17.100000000000001</v>
      </c>
      <c r="C40" s="475"/>
      <c r="D40" s="270" t="s">
        <v>103</v>
      </c>
      <c r="E40" s="270" t="s">
        <v>103</v>
      </c>
      <c r="F40" s="478">
        <v>-45.6</v>
      </c>
      <c r="G40" s="475"/>
      <c r="H40" s="271" t="s">
        <v>103</v>
      </c>
    </row>
    <row r="41" spans="1:8">
      <c r="A41" s="271" t="s">
        <v>214</v>
      </c>
    </row>
    <row r="42" spans="1:8">
      <c r="A42" s="271" t="s">
        <v>215</v>
      </c>
      <c r="B42" s="478">
        <v>-113.2</v>
      </c>
      <c r="C42" s="475"/>
      <c r="D42" s="271" t="s">
        <v>103</v>
      </c>
      <c r="E42" s="270" t="s">
        <v>103</v>
      </c>
      <c r="F42" s="478">
        <v>-61.1</v>
      </c>
      <c r="G42" s="475"/>
      <c r="H42" s="271" t="s">
        <v>103</v>
      </c>
    </row>
    <row r="43" spans="1:8">
      <c r="A43" s="271" t="s">
        <v>216</v>
      </c>
      <c r="B43" s="478">
        <v>465.4</v>
      </c>
      <c r="C43" s="475"/>
      <c r="D43" s="270" t="s">
        <v>103</v>
      </c>
      <c r="E43" s="270" t="s">
        <v>103</v>
      </c>
      <c r="F43" s="478">
        <v>496.6</v>
      </c>
      <c r="G43" s="475"/>
      <c r="H43" s="270" t="s">
        <v>103</v>
      </c>
    </row>
    <row r="44" spans="1:8">
      <c r="A44" s="271" t="s">
        <v>217</v>
      </c>
    </row>
    <row r="45" spans="1:8" ht="12.75">
      <c r="A45" s="268" t="s">
        <v>218</v>
      </c>
      <c r="B45" s="477">
        <v>352.2</v>
      </c>
      <c r="C45" s="475"/>
      <c r="D45" s="270" t="s">
        <v>103</v>
      </c>
      <c r="E45" s="270" t="s">
        <v>103</v>
      </c>
      <c r="F45" s="477">
        <v>435.5</v>
      </c>
      <c r="G45" s="475"/>
      <c r="H45" s="270" t="s">
        <v>103</v>
      </c>
    </row>
    <row r="46" spans="1:8">
      <c r="A46" s="270" t="s">
        <v>103</v>
      </c>
    </row>
    <row r="47" spans="1:8">
      <c r="A47" s="270" t="s">
        <v>103</v>
      </c>
    </row>
    <row r="48" spans="1:8" ht="12.75">
      <c r="A48" s="476" t="s">
        <v>140</v>
      </c>
      <c r="B48" s="475"/>
      <c r="C48" s="475"/>
      <c r="D48" s="475"/>
      <c r="E48" s="475"/>
      <c r="F48" s="475"/>
      <c r="G48" s="475"/>
      <c r="H48" s="475"/>
    </row>
    <row r="49" spans="1:8" ht="12.75">
      <c r="A49" s="476" t="s">
        <v>141</v>
      </c>
      <c r="B49" s="475"/>
      <c r="C49" s="475"/>
      <c r="D49" s="475"/>
      <c r="E49" s="475"/>
      <c r="F49" s="475"/>
      <c r="G49" s="475"/>
      <c r="H49" s="475"/>
    </row>
    <row r="50" spans="1:8" ht="12.75">
      <c r="A50" s="476" t="s">
        <v>142</v>
      </c>
      <c r="B50" s="475"/>
      <c r="C50" s="475"/>
      <c r="D50" s="475"/>
      <c r="E50" s="475"/>
      <c r="F50" s="475"/>
      <c r="G50" s="475"/>
      <c r="H50" s="475"/>
    </row>
  </sheetData>
  <mergeCells count="53">
    <mergeCell ref="B17:C17"/>
    <mergeCell ref="F17:G17"/>
    <mergeCell ref="B1:I1"/>
    <mergeCell ref="B11:H11"/>
    <mergeCell ref="B12:D12"/>
    <mergeCell ref="F12:H12"/>
    <mergeCell ref="B14:C14"/>
    <mergeCell ref="F14:G14"/>
    <mergeCell ref="B19:C19"/>
    <mergeCell ref="F19:G19"/>
    <mergeCell ref="B20:C20"/>
    <mergeCell ref="F20:G20"/>
    <mergeCell ref="B21:C21"/>
    <mergeCell ref="F21:G21"/>
    <mergeCell ref="B22:C22"/>
    <mergeCell ref="F22:G22"/>
    <mergeCell ref="B24:C24"/>
    <mergeCell ref="F24:G24"/>
    <mergeCell ref="B25:C25"/>
    <mergeCell ref="F25:G25"/>
    <mergeCell ref="B34:C34"/>
    <mergeCell ref="F34:G34"/>
    <mergeCell ref="B26:C26"/>
    <mergeCell ref="F26:G26"/>
    <mergeCell ref="B27:C27"/>
    <mergeCell ref="F27:G27"/>
    <mergeCell ref="B29:C29"/>
    <mergeCell ref="F29:G29"/>
    <mergeCell ref="B30:C30"/>
    <mergeCell ref="F30:G30"/>
    <mergeCell ref="F32:G32"/>
    <mergeCell ref="B33:C33"/>
    <mergeCell ref="F33:G33"/>
    <mergeCell ref="B42:C42"/>
    <mergeCell ref="F42:G42"/>
    <mergeCell ref="B35:C35"/>
    <mergeCell ref="F35:G35"/>
    <mergeCell ref="B36:C36"/>
    <mergeCell ref="F36:G36"/>
    <mergeCell ref="B37:C37"/>
    <mergeCell ref="F37:G37"/>
    <mergeCell ref="B38:C38"/>
    <mergeCell ref="B39:C39"/>
    <mergeCell ref="F39:G39"/>
    <mergeCell ref="B40:C40"/>
    <mergeCell ref="F40:G40"/>
    <mergeCell ref="A50:H50"/>
    <mergeCell ref="B43:C43"/>
    <mergeCell ref="F43:G43"/>
    <mergeCell ref="B45:C45"/>
    <mergeCell ref="F45:G45"/>
    <mergeCell ref="A48:H48"/>
    <mergeCell ref="A49:H49"/>
  </mergeCells>
  <pageMargins left="0.39370100000000002" right="0.39370100000000002" top="0.39370100000000002" bottom="0.39370100000000002" header="0.5" footer="0.5"/>
  <headerFooter alignWithMargins="0"/>
</worksheet>
</file>

<file path=xl/worksheets/sheet15.xml><?xml version="1.0" encoding="utf-8"?>
<worksheet xmlns="http://schemas.openxmlformats.org/spreadsheetml/2006/main" xmlns:r="http://schemas.openxmlformats.org/officeDocument/2006/relationships">
  <sheetPr codeName="Φύλλο7"/>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Φύλλο2"/>
  <dimension ref="B2:AD145"/>
  <sheetViews>
    <sheetView topLeftCell="C1" zoomScale="115" zoomScaleNormal="115" workbookViewId="0">
      <selection activeCell="J4" sqref="J4"/>
    </sheetView>
  </sheetViews>
  <sheetFormatPr defaultRowHeight="16.5" outlineLevelRow="1"/>
  <cols>
    <col min="1" max="3" width="2.7109375" style="70" customWidth="1"/>
    <col min="4" max="4" width="24.42578125" style="78" customWidth="1"/>
    <col min="5" max="5" width="10.7109375" style="169" customWidth="1"/>
    <col min="6" max="7" width="10.7109375" style="78" customWidth="1"/>
    <col min="8" max="8" width="14.28515625" style="78" bestFit="1" customWidth="1"/>
    <col min="9" max="12" width="10.7109375" style="78" customWidth="1"/>
    <col min="13" max="15" width="10.7109375" style="170" customWidth="1"/>
    <col min="16" max="16" width="10.7109375" style="71" customWidth="1"/>
    <col min="17" max="17" width="8.7109375" style="71" customWidth="1"/>
    <col min="18" max="16384" width="9.140625" style="70"/>
  </cols>
  <sheetData>
    <row r="2" spans="4:13">
      <c r="D2" s="168"/>
    </row>
    <row r="3" spans="4:13">
      <c r="D3" s="171" t="s">
        <v>89</v>
      </c>
      <c r="E3" s="172"/>
      <c r="F3" s="173" t="s">
        <v>85</v>
      </c>
      <c r="G3" s="173"/>
      <c r="H3" s="173"/>
      <c r="I3" s="173"/>
    </row>
    <row r="5" spans="4:13" ht="9" customHeight="1">
      <c r="D5" s="174"/>
      <c r="E5" s="167" t="s">
        <v>86</v>
      </c>
    </row>
    <row r="6" spans="4:13" outlineLevel="1">
      <c r="D6" s="175" t="s">
        <v>57</v>
      </c>
      <c r="E6" s="176">
        <f>Stock_Graph!E1256</f>
        <v>122.01</v>
      </c>
      <c r="F6" s="164">
        <f>Stock_Graph!D1256</f>
        <v>42577</v>
      </c>
      <c r="G6" s="104"/>
      <c r="H6" s="177"/>
      <c r="I6" s="178"/>
      <c r="K6" s="78" t="s">
        <v>292</v>
      </c>
      <c r="M6" s="273" t="s">
        <v>295</v>
      </c>
    </row>
    <row r="7" spans="4:13" outlineLevel="1">
      <c r="D7" s="87"/>
      <c r="E7" s="88"/>
      <c r="F7" s="179"/>
      <c r="G7" s="179"/>
      <c r="H7" s="180"/>
      <c r="I7" s="180"/>
      <c r="K7" s="78" t="s">
        <v>293</v>
      </c>
      <c r="M7" s="273" t="s">
        <v>296</v>
      </c>
    </row>
    <row r="8" spans="4:13" outlineLevel="1">
      <c r="D8" s="181" t="s">
        <v>69</v>
      </c>
      <c r="E8" s="182">
        <v>150.42599999999999</v>
      </c>
      <c r="F8" s="251" t="s">
        <v>68</v>
      </c>
      <c r="G8" s="248"/>
      <c r="H8" s="275"/>
      <c r="I8" s="180"/>
      <c r="K8" s="78" t="s">
        <v>294</v>
      </c>
      <c r="M8" s="273" t="s">
        <v>297</v>
      </c>
    </row>
    <row r="9" spans="4:13">
      <c r="D9" s="181" t="s">
        <v>87</v>
      </c>
      <c r="E9" s="182">
        <f>E6*E8</f>
        <v>18353.476259999999</v>
      </c>
      <c r="F9" s="183" t="str">
        <f>D35</f>
        <v>(in $ mn)</v>
      </c>
      <c r="G9" s="179"/>
      <c r="H9" s="275"/>
      <c r="I9" s="180"/>
      <c r="M9" s="273"/>
    </row>
    <row r="10" spans="4:13">
      <c r="D10" s="181" t="s">
        <v>25</v>
      </c>
      <c r="E10" s="184">
        <f>AVERAGE(Stock_Graph!F1002:F1256)</f>
        <v>1230348.4313725489</v>
      </c>
      <c r="F10" s="179"/>
      <c r="G10" s="179"/>
      <c r="H10" s="275"/>
      <c r="I10" s="180"/>
      <c r="K10" s="78" t="s">
        <v>303</v>
      </c>
      <c r="M10" s="273" t="s">
        <v>299</v>
      </c>
    </row>
    <row r="11" spans="4:13">
      <c r="D11" s="181" t="s">
        <v>24</v>
      </c>
      <c r="E11" s="182">
        <f>Beta_Coefficient_Model_by_VRS!L6</f>
        <v>1.2310341439580565</v>
      </c>
      <c r="F11" s="249" t="s">
        <v>80</v>
      </c>
      <c r="G11" s="250">
        <v>1.49</v>
      </c>
      <c r="H11" s="180"/>
      <c r="I11" s="180"/>
      <c r="K11" s="78" t="s">
        <v>304</v>
      </c>
      <c r="M11" s="273" t="s">
        <v>300</v>
      </c>
    </row>
    <row r="12" spans="4:13">
      <c r="D12" s="185"/>
      <c r="E12" s="88"/>
      <c r="F12" s="179"/>
      <c r="G12" s="179"/>
      <c r="H12" s="180"/>
      <c r="I12" s="186"/>
      <c r="K12" s="78" t="s">
        <v>301</v>
      </c>
      <c r="M12" s="273" t="s">
        <v>302</v>
      </c>
    </row>
    <row r="13" spans="4:13">
      <c r="D13" s="187" t="s">
        <v>0</v>
      </c>
      <c r="E13" s="187"/>
      <c r="F13" s="179"/>
      <c r="G13" s="188"/>
      <c r="H13" s="180"/>
      <c r="I13" s="180"/>
    </row>
    <row r="14" spans="4:13">
      <c r="D14" s="181" t="s">
        <v>1</v>
      </c>
      <c r="E14" s="189">
        <f>Stock_Graph!B1244</f>
        <v>122.01</v>
      </c>
      <c r="F14" s="179" t="str">
        <f>E5</f>
        <v>In $</v>
      </c>
      <c r="G14" s="179"/>
      <c r="H14" s="180"/>
      <c r="I14" s="190"/>
    </row>
    <row r="15" spans="4:13">
      <c r="D15" s="181" t="s">
        <v>2</v>
      </c>
      <c r="E15" s="189">
        <f>Stock_Graph!B1245</f>
        <v>89.187527000000003</v>
      </c>
      <c r="F15" s="179" t="str">
        <f>E5</f>
        <v>In $</v>
      </c>
      <c r="G15" s="179"/>
      <c r="H15" s="180"/>
      <c r="I15" s="190"/>
    </row>
    <row r="16" spans="4:13">
      <c r="D16" s="181" t="s">
        <v>3</v>
      </c>
      <c r="E16" s="90">
        <f>Stock_Graph!B1246</f>
        <v>6.0495409113548559E-2</v>
      </c>
      <c r="F16" s="191"/>
      <c r="G16" s="191"/>
      <c r="H16" s="191"/>
      <c r="I16" s="192"/>
    </row>
    <row r="17" spans="2:11">
      <c r="D17" s="181" t="s">
        <v>4</v>
      </c>
      <c r="E17" s="90">
        <f>Stock_Graph!B1247</f>
        <v>0.30863837651702331</v>
      </c>
      <c r="F17" s="191"/>
      <c r="G17" s="191"/>
      <c r="H17" s="191"/>
      <c r="I17" s="193"/>
    </row>
    <row r="18" spans="2:11">
      <c r="D18" s="181" t="s">
        <v>5</v>
      </c>
      <c r="E18" s="90">
        <f>Stock_Graph!B1248</f>
        <v>0.17385986395328823</v>
      </c>
      <c r="F18" s="191"/>
      <c r="G18" s="191"/>
      <c r="H18" s="191"/>
      <c r="I18" s="193"/>
    </row>
    <row r="19" spans="2:11">
      <c r="D19" s="452"/>
      <c r="E19" s="452"/>
      <c r="I19" s="194"/>
    </row>
    <row r="20" spans="2:11" ht="12.75" customHeight="1">
      <c r="D20" s="187" t="s">
        <v>40</v>
      </c>
      <c r="E20" s="187"/>
    </row>
    <row r="21" spans="2:11">
      <c r="D21" s="195"/>
      <c r="E21" s="88"/>
      <c r="J21" s="196"/>
    </row>
    <row r="22" spans="2:11">
      <c r="D22" s="195"/>
      <c r="E22" s="89"/>
      <c r="F22" s="197"/>
      <c r="J22" s="196"/>
    </row>
    <row r="23" spans="2:11">
      <c r="D23" s="198"/>
      <c r="E23" s="90"/>
      <c r="J23" s="196"/>
    </row>
    <row r="24" spans="2:11">
      <c r="D24" s="199" t="s">
        <v>62</v>
      </c>
      <c r="E24" s="90"/>
      <c r="G24" s="194"/>
      <c r="J24" s="196"/>
    </row>
    <row r="25" spans="2:11">
      <c r="D25" s="91"/>
      <c r="E25" s="90"/>
      <c r="J25" s="196"/>
    </row>
    <row r="26" spans="2:11" ht="15" customHeight="1">
      <c r="D26" s="102"/>
      <c r="E26" s="103"/>
      <c r="F26" s="200"/>
      <c r="G26" s="201">
        <f>E22+E23+E24+E25+E26+E27</f>
        <v>0</v>
      </c>
      <c r="H26" s="202"/>
      <c r="I26" s="200"/>
      <c r="J26" s="196"/>
    </row>
    <row r="27" spans="2:11">
      <c r="D27" s="91"/>
      <c r="E27" s="92"/>
      <c r="G27" s="203"/>
      <c r="H27" s="203"/>
      <c r="I27" s="203"/>
      <c r="J27" s="196"/>
    </row>
    <row r="28" spans="2:11">
      <c r="D28" s="114"/>
      <c r="E28" s="115"/>
      <c r="F28" s="203"/>
      <c r="G28" s="204"/>
      <c r="H28" s="203"/>
      <c r="I28" s="203"/>
      <c r="J28" s="194"/>
    </row>
    <row r="29" spans="2:11" ht="5.25" customHeight="1">
      <c r="D29" s="456"/>
      <c r="E29" s="456"/>
      <c r="F29" s="205"/>
      <c r="G29" s="205"/>
      <c r="H29" s="205"/>
      <c r="I29" s="205"/>
    </row>
    <row r="30" spans="2:11" ht="18.75" customHeight="1">
      <c r="B30" s="3"/>
      <c r="D30" s="455"/>
      <c r="E30" s="455"/>
      <c r="K30" s="170"/>
    </row>
    <row r="31" spans="2:11" ht="9" customHeight="1">
      <c r="B31" s="4"/>
      <c r="D31" s="455"/>
      <c r="E31" s="455"/>
      <c r="K31" s="170"/>
    </row>
    <row r="32" spans="2:11">
      <c r="B32" s="4"/>
      <c r="K32" s="170"/>
    </row>
    <row r="33" spans="2:18">
      <c r="B33" s="4"/>
      <c r="D33" s="165" t="s">
        <v>49</v>
      </c>
    </row>
    <row r="34" spans="2:18" ht="17.25" thickBot="1">
      <c r="B34" s="4"/>
      <c r="F34" s="169"/>
      <c r="M34" s="78"/>
      <c r="R34" s="71"/>
    </row>
    <row r="35" spans="2:18" ht="17.25" thickTop="1">
      <c r="B35" s="72"/>
      <c r="D35" s="453" t="s">
        <v>88</v>
      </c>
      <c r="E35" s="450" t="s">
        <v>41</v>
      </c>
      <c r="F35" s="450" t="s">
        <v>6</v>
      </c>
      <c r="G35" s="450" t="s">
        <v>7</v>
      </c>
      <c r="H35" s="450" t="s">
        <v>17</v>
      </c>
      <c r="I35" s="450" t="s">
        <v>8</v>
      </c>
      <c r="J35" s="206" t="s">
        <v>9</v>
      </c>
      <c r="K35" s="207" t="s">
        <v>11</v>
      </c>
      <c r="L35" s="450" t="s">
        <v>23</v>
      </c>
      <c r="M35" s="206" t="s">
        <v>12</v>
      </c>
    </row>
    <row r="36" spans="2:18" ht="17.25" thickBot="1">
      <c r="D36" s="454"/>
      <c r="E36" s="451"/>
      <c r="F36" s="451"/>
      <c r="G36" s="451"/>
      <c r="H36" s="451"/>
      <c r="I36" s="451"/>
      <c r="J36" s="208" t="s">
        <v>10</v>
      </c>
      <c r="K36" s="208" t="s">
        <v>10</v>
      </c>
      <c r="L36" s="451"/>
      <c r="M36" s="208" t="s">
        <v>13</v>
      </c>
    </row>
    <row r="37" spans="2:18">
      <c r="D37" s="209">
        <f t="shared" ref="D37:F39" si="0">D50</f>
        <v>2010</v>
      </c>
      <c r="E37" s="210">
        <f t="shared" si="0"/>
        <v>8343.9</v>
      </c>
      <c r="F37" s="210">
        <f t="shared" si="0"/>
        <v>1228</v>
      </c>
      <c r="G37" s="210">
        <f>H50</f>
        <v>239.8</v>
      </c>
      <c r="H37" s="210">
        <f>I50</f>
        <v>202.1</v>
      </c>
      <c r="I37" s="211">
        <f>J50</f>
        <v>90.813836021771394</v>
      </c>
      <c r="J37" s="211">
        <f>L50</f>
        <v>2.6155730739632319</v>
      </c>
      <c r="K37" s="211">
        <f>O50</f>
        <v>19.240778713355049</v>
      </c>
      <c r="L37" s="212">
        <f>P50</f>
        <v>0.48963944705714696</v>
      </c>
      <c r="M37" s="213">
        <f>Q50</f>
        <v>2.8801482114863899E-2</v>
      </c>
    </row>
    <row r="38" spans="2:18">
      <c r="D38" s="209">
        <f t="shared" si="0"/>
        <v>2011</v>
      </c>
      <c r="E38" s="210">
        <f t="shared" si="0"/>
        <v>9376.5</v>
      </c>
      <c r="F38" s="210">
        <f t="shared" si="0"/>
        <v>1145</v>
      </c>
      <c r="G38" s="210">
        <f t="shared" ref="G38:H40" si="1">H51</f>
        <v>658.9</v>
      </c>
      <c r="H38" s="210">
        <f>I51</f>
        <v>612</v>
      </c>
      <c r="I38" s="211">
        <f>J51</f>
        <v>29.989340294117646</v>
      </c>
      <c r="J38" s="211">
        <f>L51</f>
        <v>2.620577454451996</v>
      </c>
      <c r="K38" s="214">
        <f t="shared" ref="K38:M40" si="2">O51</f>
        <v>21.353865729257642</v>
      </c>
      <c r="L38" s="215">
        <f t="shared" si="2"/>
        <v>0.49294648466502938</v>
      </c>
      <c r="M38" s="216">
        <f t="shared" si="2"/>
        <v>8.7383631275344098E-2</v>
      </c>
    </row>
    <row r="39" spans="2:18">
      <c r="D39" s="209">
        <f t="shared" si="0"/>
        <v>2012</v>
      </c>
      <c r="E39" s="210">
        <f t="shared" si="0"/>
        <v>10147.9</v>
      </c>
      <c r="F39" s="210">
        <f t="shared" si="0"/>
        <v>1068</v>
      </c>
      <c r="G39" s="210">
        <f t="shared" si="1"/>
        <v>542.20000000000005</v>
      </c>
      <c r="H39" s="210">
        <f t="shared" si="1"/>
        <v>458</v>
      </c>
      <c r="I39" s="211">
        <f>J52</f>
        <v>40.073092270742357</v>
      </c>
      <c r="J39" s="211">
        <f>L52</f>
        <v>2.7528425042372242</v>
      </c>
      <c r="K39" s="214">
        <f t="shared" si="2"/>
        <v>19.827224962546815</v>
      </c>
      <c r="L39" s="215">
        <f t="shared" si="2"/>
        <v>0.5306655067420617</v>
      </c>
      <c r="M39" s="216">
        <f t="shared" si="2"/>
        <v>6.8695534790238627E-2</v>
      </c>
    </row>
    <row r="40" spans="2:18">
      <c r="D40" s="217">
        <f t="shared" ref="D40:E40" si="3">D53</f>
        <v>2013</v>
      </c>
      <c r="E40" s="210">
        <f t="shared" si="3"/>
        <v>10889.5</v>
      </c>
      <c r="F40" s="218">
        <f>F53</f>
        <v>1170</v>
      </c>
      <c r="G40" s="210">
        <f t="shared" si="1"/>
        <v>587.6</v>
      </c>
      <c r="H40" s="218">
        <f t="shared" si="1"/>
        <v>520</v>
      </c>
      <c r="I40" s="214">
        <f>J53</f>
        <v>35.295146653846153</v>
      </c>
      <c r="J40" s="214">
        <f>L53</f>
        <v>2.699358198023297</v>
      </c>
      <c r="K40" s="214">
        <f t="shared" si="2"/>
        <v>18.854082273504272</v>
      </c>
      <c r="L40" s="215">
        <f t="shared" si="2"/>
        <v>0.61801388398635138</v>
      </c>
      <c r="M40" s="216">
        <f t="shared" si="2"/>
        <v>7.6479585833627489E-2</v>
      </c>
    </row>
    <row r="41" spans="2:18">
      <c r="D41" s="217">
        <f>D54</f>
        <v>2014</v>
      </c>
      <c r="E41" s="210">
        <f t="shared" ref="E41" si="4">E54</f>
        <v>11338.6</v>
      </c>
      <c r="F41" s="218">
        <f>F54</f>
        <v>1691</v>
      </c>
      <c r="G41" s="218">
        <f>H54</f>
        <v>1084.8</v>
      </c>
      <c r="H41" s="218">
        <f t="shared" ref="H41:H42" si="5">I54</f>
        <v>857.2</v>
      </c>
      <c r="I41" s="214">
        <f>J54</f>
        <v>21.410961572561828</v>
      </c>
      <c r="J41" s="214">
        <f>L54</f>
        <v>2.854750472072296</v>
      </c>
      <c r="K41" s="214">
        <f>O54</f>
        <v>12.831624044943821</v>
      </c>
      <c r="L41" s="215">
        <f>P54</f>
        <v>0.5975019831702727</v>
      </c>
      <c r="M41" s="216">
        <f>Q54</f>
        <v>0.13333125942978022</v>
      </c>
    </row>
    <row r="42" spans="2:18">
      <c r="D42" s="217">
        <f>D55</f>
        <v>2015</v>
      </c>
      <c r="E42" s="210">
        <f t="shared" ref="E42:E43" si="6">E55</f>
        <v>11171.8</v>
      </c>
      <c r="F42" s="218">
        <f t="shared" ref="F42:F43" si="7">F55</f>
        <v>1732</v>
      </c>
      <c r="G42" s="218">
        <f>H55</f>
        <v>1150.8</v>
      </c>
      <c r="H42" s="218">
        <f t="shared" si="5"/>
        <v>903.8</v>
      </c>
      <c r="I42" s="214">
        <f>J55</f>
        <v>20.307010688205356</v>
      </c>
      <c r="J42" s="214">
        <f t="shared" ref="J42" si="8">L55</f>
        <v>3.1580763060086721</v>
      </c>
      <c r="K42" s="214">
        <f t="shared" ref="K42:M42" si="9">O55</f>
        <v>12.544559041570437</v>
      </c>
      <c r="L42" s="215">
        <f t="shared" si="9"/>
        <v>0.66059260788767282</v>
      </c>
      <c r="M42" s="216">
        <f t="shared" si="9"/>
        <v>0.15551655310069515</v>
      </c>
    </row>
    <row r="43" spans="2:18" ht="17.25" thickBot="1">
      <c r="D43" s="219" t="str">
        <f>D56</f>
        <v>2016 E</v>
      </c>
      <c r="E43" s="210">
        <f t="shared" si="6"/>
        <v>11209</v>
      </c>
      <c r="F43" s="220">
        <f t="shared" si="7"/>
        <v>1780</v>
      </c>
      <c r="G43" s="218">
        <f>H56</f>
        <v>1232.2</v>
      </c>
      <c r="H43" s="220">
        <f t="shared" ref="H43" si="10">I56</f>
        <v>962.72640000000001</v>
      </c>
      <c r="I43" s="221">
        <f>J56</f>
        <v>19.064062499999999</v>
      </c>
      <c r="J43" s="221">
        <f t="shared" ref="J43" si="11">L56</f>
        <v>3.1880832149246991</v>
      </c>
      <c r="K43" s="221">
        <f t="shared" ref="K43" si="12">O56</f>
        <v>12.154649584269663</v>
      </c>
      <c r="L43" s="222">
        <f t="shared" ref="L43" si="13">P56</f>
        <v>0.66876270214872591</v>
      </c>
      <c r="M43" s="223">
        <f t="shared" ref="M43" si="14">Q56</f>
        <v>0.16723000225815979</v>
      </c>
    </row>
    <row r="44" spans="2:18" ht="17.25" thickTop="1">
      <c r="D44" s="224"/>
      <c r="E44" s="225"/>
      <c r="F44" s="225"/>
      <c r="G44" s="225"/>
      <c r="H44" s="225"/>
      <c r="I44" s="226"/>
      <c r="J44" s="226"/>
      <c r="K44" s="226"/>
      <c r="L44" s="226"/>
      <c r="M44" s="227"/>
    </row>
    <row r="45" spans="2:18">
      <c r="D45" s="217"/>
      <c r="E45" s="218"/>
      <c r="F45" s="218"/>
      <c r="G45" s="218"/>
      <c r="H45" s="218"/>
      <c r="I45" s="214"/>
      <c r="J45" s="214"/>
      <c r="K45" s="214"/>
      <c r="L45" s="214"/>
      <c r="M45" s="216"/>
    </row>
    <row r="46" spans="2:18">
      <c r="F46" s="169"/>
      <c r="M46" s="78"/>
      <c r="R46" s="71"/>
    </row>
    <row r="47" spans="2:18">
      <c r="D47" s="163" t="str">
        <f>D35</f>
        <v>(in $ mn)</v>
      </c>
      <c r="E47" s="228"/>
    </row>
    <row r="48" spans="2:18">
      <c r="D48" s="165" t="s">
        <v>49</v>
      </c>
      <c r="F48" s="29"/>
      <c r="G48" s="73"/>
      <c r="K48" s="163" t="s">
        <v>91</v>
      </c>
    </row>
    <row r="49" spans="4:30" s="1" customFormat="1" ht="12">
      <c r="D49" s="29" t="s">
        <v>38</v>
      </c>
      <c r="E49" s="29" t="s">
        <v>22</v>
      </c>
      <c r="F49" s="29" t="s">
        <v>6</v>
      </c>
      <c r="G49" s="73" t="s">
        <v>51</v>
      </c>
      <c r="H49" s="29" t="s">
        <v>7</v>
      </c>
      <c r="I49" s="29" t="s">
        <v>17</v>
      </c>
      <c r="J49" s="29" t="s">
        <v>18</v>
      </c>
      <c r="K49" s="29" t="s">
        <v>172</v>
      </c>
      <c r="L49" s="29" t="s">
        <v>9</v>
      </c>
      <c r="M49" s="111" t="s">
        <v>308</v>
      </c>
      <c r="N49" s="29" t="s">
        <v>19</v>
      </c>
      <c r="O49" s="29" t="s">
        <v>20</v>
      </c>
      <c r="P49" s="29" t="s">
        <v>21</v>
      </c>
      <c r="Q49" s="29" t="s">
        <v>12</v>
      </c>
      <c r="U49" s="1">
        <f>E50/1000</f>
        <v>8.3438999999999997</v>
      </c>
      <c r="V49" s="1">
        <f t="shared" ref="V49:Y54" si="15">F50/1000</f>
        <v>1.228</v>
      </c>
      <c r="W49" s="1">
        <f t="shared" si="15"/>
        <v>5.4091000000000005</v>
      </c>
      <c r="X49" s="1">
        <f t="shared" si="15"/>
        <v>0.23980000000000001</v>
      </c>
      <c r="Y49" s="1">
        <f t="shared" si="15"/>
        <v>0.2021</v>
      </c>
      <c r="AA49" s="1">
        <f t="shared" ref="AA49:AA54" si="16">K50/1000</f>
        <v>7.0170000000000003</v>
      </c>
      <c r="AB49" s="1">
        <f t="shared" ref="AB49" si="17">L50/1000</f>
        <v>2.6155730739632317E-3</v>
      </c>
      <c r="AC49" s="1">
        <f>M50/1000</f>
        <v>3.4358</v>
      </c>
      <c r="AD49" s="1">
        <f>N50/1000</f>
        <v>1.7427999999999999</v>
      </c>
    </row>
    <row r="50" spans="4:30" s="1" customFormat="1" ht="12.75" customHeight="1">
      <c r="D50" s="74">
        <v>2010</v>
      </c>
      <c r="E50" s="229">
        <v>8343.9</v>
      </c>
      <c r="F50" s="229">
        <v>1228</v>
      </c>
      <c r="G50" s="229">
        <v>5409.1</v>
      </c>
      <c r="H50" s="229">
        <v>239.8</v>
      </c>
      <c r="I50" s="229">
        <v>202.1</v>
      </c>
      <c r="J50" s="157">
        <f>$E$9/I50</f>
        <v>90.813836021771394</v>
      </c>
      <c r="K50" s="229">
        <v>7017</v>
      </c>
      <c r="L50" s="157">
        <f>$E$9/K50</f>
        <v>2.6155730739632319</v>
      </c>
      <c r="M50" s="229">
        <f>1.6+416.1+3018.1</f>
        <v>3435.8</v>
      </c>
      <c r="N50" s="229">
        <v>1742.8</v>
      </c>
      <c r="O50" s="157">
        <f>($E$9+K50-N50)/F50</f>
        <v>19.240778713355049</v>
      </c>
      <c r="P50" s="252">
        <f>M50/K50</f>
        <v>0.48963944705714696</v>
      </c>
      <c r="Q50" s="253">
        <f t="shared" ref="Q50:Q55" si="18">I50/K50</f>
        <v>2.8801482114863899E-2</v>
      </c>
      <c r="U50" s="1">
        <f t="shared" ref="U50:U54" si="19">E51/1000</f>
        <v>9.3765000000000001</v>
      </c>
      <c r="V50" s="1">
        <f t="shared" si="15"/>
        <v>1.145</v>
      </c>
      <c r="W50" s="1">
        <f t="shared" si="15"/>
        <v>5.9257</v>
      </c>
      <c r="X50" s="1">
        <f t="shared" si="15"/>
        <v>0.65889999999999993</v>
      </c>
      <c r="Y50" s="1">
        <f t="shared" si="15"/>
        <v>0.61199999999999999</v>
      </c>
      <c r="AA50" s="1">
        <f t="shared" si="16"/>
        <v>7.0036000000000005</v>
      </c>
      <c r="AC50" s="1">
        <f t="shared" ref="AC50:AC54" si="20">M51/1000</f>
        <v>3.4523999999999999</v>
      </c>
      <c r="AD50" s="1">
        <f t="shared" ref="AD50:AD54" si="21">N51/1000</f>
        <v>0.90689999999999993</v>
      </c>
    </row>
    <row r="51" spans="4:30" s="1" customFormat="1" ht="12.75" customHeight="1">
      <c r="D51" s="74">
        <v>2011</v>
      </c>
      <c r="E51" s="229">
        <v>9376.5</v>
      </c>
      <c r="F51" s="229">
        <v>1145</v>
      </c>
      <c r="G51" s="229">
        <v>5925.7</v>
      </c>
      <c r="H51" s="229">
        <v>658.9</v>
      </c>
      <c r="I51" s="229">
        <v>612</v>
      </c>
      <c r="J51" s="158">
        <f t="shared" ref="J51:J56" si="22">$E$9/I51</f>
        <v>29.989340294117646</v>
      </c>
      <c r="K51" s="229">
        <v>7003.6</v>
      </c>
      <c r="L51" s="158">
        <f>$E$9/K51</f>
        <v>2.620577454451996</v>
      </c>
      <c r="M51" s="229">
        <f>0.2+526.4+2925.8</f>
        <v>3452.4</v>
      </c>
      <c r="N51" s="229">
        <v>906.9</v>
      </c>
      <c r="O51" s="158">
        <f>($E$9+K51-N51)/F51</f>
        <v>21.353865729257642</v>
      </c>
      <c r="P51" s="252">
        <f t="shared" ref="P51:P55" si="23">M51/K51</f>
        <v>0.49294648466502938</v>
      </c>
      <c r="Q51" s="254">
        <f t="shared" si="18"/>
        <v>8.7383631275344098E-2</v>
      </c>
      <c r="U51" s="1">
        <f t="shared" si="19"/>
        <v>10.1479</v>
      </c>
      <c r="V51" s="1">
        <f t="shared" si="15"/>
        <v>1.0680000000000001</v>
      </c>
      <c r="W51" s="1">
        <f t="shared" si="15"/>
        <v>6.4523999999999999</v>
      </c>
      <c r="X51" s="1">
        <f t="shared" si="15"/>
        <v>0.54220000000000002</v>
      </c>
      <c r="Y51" s="1">
        <f t="shared" si="15"/>
        <v>0.45800000000000002</v>
      </c>
      <c r="AA51" s="1">
        <f t="shared" si="16"/>
        <v>6.6671000000000005</v>
      </c>
      <c r="AC51" s="1">
        <f t="shared" si="20"/>
        <v>3.5379999999999998</v>
      </c>
      <c r="AD51" s="1">
        <f t="shared" si="21"/>
        <v>0.71599999999999997</v>
      </c>
    </row>
    <row r="52" spans="4:30" s="1" customFormat="1" ht="12.75" customHeight="1">
      <c r="D52" s="74">
        <v>2012</v>
      </c>
      <c r="E52" s="229">
        <v>10147.9</v>
      </c>
      <c r="F52" s="229">
        <v>1068</v>
      </c>
      <c r="G52" s="229">
        <v>6452.4</v>
      </c>
      <c r="H52" s="229">
        <v>542.20000000000005</v>
      </c>
      <c r="I52" s="229">
        <v>458</v>
      </c>
      <c r="J52" s="158">
        <f t="shared" si="22"/>
        <v>40.073092270742357</v>
      </c>
      <c r="K52" s="229">
        <v>6667.1</v>
      </c>
      <c r="L52" s="158">
        <f>$E$9/K52</f>
        <v>2.7528425042372242</v>
      </c>
      <c r="M52" s="229">
        <f>1.1+10.4+3526.5</f>
        <v>3538</v>
      </c>
      <c r="N52" s="229">
        <v>716</v>
      </c>
      <c r="O52" s="158">
        <f t="shared" ref="O52:O55" si="24">($E$9+M52-N52)/F52</f>
        <v>19.827224962546815</v>
      </c>
      <c r="P52" s="252">
        <f t="shared" si="23"/>
        <v>0.5306655067420617</v>
      </c>
      <c r="Q52" s="254">
        <f t="shared" si="18"/>
        <v>6.8695534790238627E-2</v>
      </c>
      <c r="U52" s="1">
        <f t="shared" si="19"/>
        <v>10.8895</v>
      </c>
      <c r="V52" s="1">
        <f t="shared" si="15"/>
        <v>1.17</v>
      </c>
      <c r="W52" s="1">
        <f t="shared" si="15"/>
        <v>6.9858000000000002</v>
      </c>
      <c r="X52" s="1">
        <f t="shared" si="15"/>
        <v>0.58760000000000001</v>
      </c>
      <c r="Y52" s="1">
        <f t="shared" si="15"/>
        <v>0.52</v>
      </c>
      <c r="AA52" s="1">
        <f t="shared" si="16"/>
        <v>6.7991999999999999</v>
      </c>
      <c r="AC52" s="1">
        <f t="shared" si="20"/>
        <v>4.202</v>
      </c>
      <c r="AD52" s="1">
        <f t="shared" si="21"/>
        <v>0.49619999999999997</v>
      </c>
    </row>
    <row r="53" spans="4:30" s="1" customFormat="1" ht="12.75" customHeight="1">
      <c r="D53" s="74">
        <v>2013</v>
      </c>
      <c r="E53" s="229">
        <v>10889.5</v>
      </c>
      <c r="F53" s="229">
        <v>1170</v>
      </c>
      <c r="G53" s="229">
        <v>6985.8</v>
      </c>
      <c r="H53" s="229">
        <v>587.6</v>
      </c>
      <c r="I53" s="229">
        <v>520</v>
      </c>
      <c r="J53" s="158">
        <f t="shared" si="22"/>
        <v>35.295146653846153</v>
      </c>
      <c r="K53" s="229">
        <v>6799.2</v>
      </c>
      <c r="L53" s="158">
        <f>$E$9/K53</f>
        <v>2.699358198023297</v>
      </c>
      <c r="M53" s="229">
        <f>392.7+9.9+3799.4</f>
        <v>4202</v>
      </c>
      <c r="N53" s="229">
        <v>496.2</v>
      </c>
      <c r="O53" s="158">
        <f t="shared" si="24"/>
        <v>18.854082273504272</v>
      </c>
      <c r="P53" s="252">
        <f t="shared" si="23"/>
        <v>0.61801388398635138</v>
      </c>
      <c r="Q53" s="254">
        <f t="shared" si="18"/>
        <v>7.6479585833627489E-2</v>
      </c>
      <c r="U53" s="1">
        <f t="shared" si="19"/>
        <v>11.3386</v>
      </c>
      <c r="V53" s="1">
        <f t="shared" si="15"/>
        <v>1.6910000000000001</v>
      </c>
      <c r="W53" s="1">
        <f t="shared" si="15"/>
        <v>7.2359</v>
      </c>
      <c r="X53" s="1">
        <f t="shared" si="15"/>
        <v>1.0848</v>
      </c>
      <c r="Y53" s="1">
        <f t="shared" si="15"/>
        <v>0.85720000000000007</v>
      </c>
      <c r="AA53" s="1">
        <f t="shared" si="16"/>
        <v>6.4291</v>
      </c>
      <c r="AC53" s="1">
        <f t="shared" si="20"/>
        <v>3.8414000000000001</v>
      </c>
      <c r="AD53" s="1">
        <f t="shared" si="21"/>
        <v>0.49660000000000004</v>
      </c>
    </row>
    <row r="54" spans="4:30" s="66" customFormat="1" ht="12.75" customHeight="1">
      <c r="D54" s="74">
        <v>2014</v>
      </c>
      <c r="E54" s="229">
        <v>11338.6</v>
      </c>
      <c r="F54" s="229">
        <v>1691</v>
      </c>
      <c r="G54" s="229">
        <v>7235.9</v>
      </c>
      <c r="H54" s="229">
        <v>1084.8</v>
      </c>
      <c r="I54" s="229">
        <v>857.2</v>
      </c>
      <c r="J54" s="158">
        <f t="shared" si="22"/>
        <v>21.410961572561828</v>
      </c>
      <c r="K54" s="229">
        <v>6429.1</v>
      </c>
      <c r="L54" s="158">
        <f t="shared" ref="L54:L56" si="25">$E$9/K54</f>
        <v>2.854750472072296</v>
      </c>
      <c r="M54" s="229">
        <f>1.6+3839.8</f>
        <v>3841.4</v>
      </c>
      <c r="N54" s="229">
        <v>496.6</v>
      </c>
      <c r="O54" s="158">
        <f t="shared" si="24"/>
        <v>12.831624044943821</v>
      </c>
      <c r="P54" s="252">
        <f t="shared" si="23"/>
        <v>0.5975019831702727</v>
      </c>
      <c r="Q54" s="254">
        <f t="shared" si="18"/>
        <v>0.13333125942978022</v>
      </c>
      <c r="U54" s="1">
        <f t="shared" si="19"/>
        <v>11.171799999999999</v>
      </c>
      <c r="V54" s="1">
        <f t="shared" si="15"/>
        <v>1.732</v>
      </c>
      <c r="W54" s="1">
        <f t="shared" si="15"/>
        <v>7.0998000000000001</v>
      </c>
      <c r="X54" s="1">
        <f t="shared" si="15"/>
        <v>1.1508</v>
      </c>
      <c r="Y54" s="1">
        <f t="shared" ref="Y54" si="26">I55/1000</f>
        <v>0.90379999999999994</v>
      </c>
      <c r="AA54" s="1">
        <f t="shared" si="16"/>
        <v>5.8116000000000003</v>
      </c>
      <c r="AC54" s="1">
        <f t="shared" si="20"/>
        <v>3.8390999999999997</v>
      </c>
      <c r="AD54" s="1">
        <f t="shared" si="21"/>
        <v>0.46539999999999998</v>
      </c>
    </row>
    <row r="55" spans="4:30" s="66" customFormat="1" ht="12.75" customHeight="1">
      <c r="D55" s="74">
        <v>2015</v>
      </c>
      <c r="E55" s="229">
        <v>11171.8</v>
      </c>
      <c r="F55" s="229">
        <v>1732</v>
      </c>
      <c r="G55" s="229">
        <v>7099.8</v>
      </c>
      <c r="H55" s="229">
        <v>1150.8</v>
      </c>
      <c r="I55" s="229">
        <v>903.8</v>
      </c>
      <c r="J55" s="158">
        <f t="shared" si="22"/>
        <v>20.307010688205356</v>
      </c>
      <c r="K55" s="229">
        <v>5811.6</v>
      </c>
      <c r="L55" s="158">
        <f t="shared" si="25"/>
        <v>3.1580763060086721</v>
      </c>
      <c r="M55" s="229">
        <f>2.5+3836.6</f>
        <v>3839.1</v>
      </c>
      <c r="N55" s="229">
        <v>465.4</v>
      </c>
      <c r="O55" s="158">
        <f t="shared" si="24"/>
        <v>12.544559041570437</v>
      </c>
      <c r="P55" s="252">
        <f t="shared" si="23"/>
        <v>0.66059260788767282</v>
      </c>
      <c r="Q55" s="254">
        <f t="shared" si="18"/>
        <v>0.15551655310069515</v>
      </c>
      <c r="U55" s="1">
        <f>E57/1000</f>
        <v>0</v>
      </c>
      <c r="V55" s="1">
        <f>F57/1000</f>
        <v>0</v>
      </c>
      <c r="W55" s="1">
        <f>G57/1000</f>
        <v>0</v>
      </c>
      <c r="X55" s="1">
        <f>H57/1000</f>
        <v>0</v>
      </c>
      <c r="Y55" s="1">
        <f>I57/1000</f>
        <v>0</v>
      </c>
      <c r="AD55" s="1">
        <f>N57/1000</f>
        <v>0</v>
      </c>
    </row>
    <row r="56" spans="4:30" s="66" customFormat="1" ht="12.75" customHeight="1">
      <c r="D56" s="255" t="s">
        <v>90</v>
      </c>
      <c r="E56" s="267">
        <f>2*G70</f>
        <v>11209</v>
      </c>
      <c r="F56" s="267">
        <v>1780</v>
      </c>
      <c r="G56" s="267">
        <f>(E79-E80)*2</f>
        <v>6996</v>
      </c>
      <c r="H56" s="267">
        <f>2*E82</f>
        <v>1232.2</v>
      </c>
      <c r="I56" s="267">
        <f>J60*E8</f>
        <v>962.72640000000001</v>
      </c>
      <c r="J56" s="256">
        <f t="shared" si="22"/>
        <v>19.064062499999999</v>
      </c>
      <c r="K56" s="267">
        <f>'Q2 2016 BS'!D30-'Q2 2016 BS'!D31</f>
        <v>5756.9</v>
      </c>
      <c r="L56" s="256">
        <f t="shared" si="25"/>
        <v>3.1880832149246991</v>
      </c>
      <c r="M56" s="267">
        <v>3850</v>
      </c>
      <c r="N56" s="267">
        <f>'Q2 2016 BS'!D12</f>
        <v>568.20000000000005</v>
      </c>
      <c r="O56" s="256">
        <f t="shared" ref="O56" si="27">($E$9+M56-N56)/F56</f>
        <v>12.154649584269663</v>
      </c>
      <c r="P56" s="257">
        <f t="shared" ref="P56" si="28">M56/K56</f>
        <v>0.66876270214872591</v>
      </c>
      <c r="Q56" s="258">
        <f t="shared" ref="Q56" si="29">I56/K56</f>
        <v>0.16723000225815979</v>
      </c>
      <c r="U56" s="1"/>
      <c r="V56" s="1"/>
      <c r="W56" s="1"/>
      <c r="X56" s="1"/>
      <c r="Y56" s="1"/>
      <c r="AD56" s="1"/>
    </row>
    <row r="57" spans="4:30">
      <c r="D57" s="230"/>
      <c r="E57" s="231"/>
      <c r="F57" s="232"/>
      <c r="G57" s="170"/>
      <c r="H57" s="151"/>
      <c r="I57" s="231"/>
      <c r="J57" s="232"/>
      <c r="K57" s="170"/>
      <c r="L57" s="233"/>
      <c r="M57" s="234"/>
      <c r="N57" s="235"/>
      <c r="O57" s="238"/>
      <c r="P57" s="53"/>
      <c r="Q57" s="75"/>
    </row>
    <row r="58" spans="4:30">
      <c r="D58" s="230"/>
      <c r="E58" s="231"/>
      <c r="F58" s="232"/>
      <c r="G58" s="170"/>
      <c r="H58" s="151"/>
      <c r="I58" s="259"/>
      <c r="J58" s="260" t="s">
        <v>98</v>
      </c>
      <c r="K58" s="274" t="str">
        <f>E5</f>
        <v>In $</v>
      </c>
      <c r="L58" s="262"/>
      <c r="M58" s="234"/>
      <c r="N58" s="235"/>
      <c r="O58" s="238"/>
      <c r="P58" s="53"/>
      <c r="Q58" s="75"/>
    </row>
    <row r="59" spans="4:30">
      <c r="D59" s="230"/>
      <c r="E59" s="231"/>
      <c r="F59" s="232"/>
      <c r="G59" s="170"/>
      <c r="H59" s="151"/>
      <c r="I59" s="263">
        <f>D55</f>
        <v>2015</v>
      </c>
      <c r="J59" s="264">
        <f>I55/E8</f>
        <v>6.008269846967945</v>
      </c>
      <c r="K59" s="261"/>
      <c r="L59" s="262"/>
      <c r="M59" s="234"/>
      <c r="N59" s="235"/>
      <c r="O59" s="238"/>
      <c r="P59" s="53"/>
      <c r="Q59" s="75"/>
    </row>
    <row r="60" spans="4:30">
      <c r="D60" s="230"/>
      <c r="E60" s="231"/>
      <c r="F60" s="232"/>
      <c r="G60" s="170"/>
      <c r="H60" s="151"/>
      <c r="I60" s="263" t="str">
        <f>D56</f>
        <v>2016 E</v>
      </c>
      <c r="J60" s="265">
        <f>6.4</f>
        <v>6.4</v>
      </c>
      <c r="K60" s="266" t="s">
        <v>99</v>
      </c>
      <c r="L60" s="262"/>
      <c r="M60" s="234"/>
      <c r="N60" s="235"/>
      <c r="O60" s="238"/>
      <c r="P60" s="53"/>
      <c r="Q60" s="75"/>
    </row>
    <row r="61" spans="4:30">
      <c r="D61" s="230"/>
      <c r="E61" s="231"/>
      <c r="F61" s="232"/>
      <c r="G61" s="170"/>
      <c r="H61" s="151"/>
      <c r="I61" s="231"/>
      <c r="J61" s="232"/>
      <c r="K61" s="170"/>
      <c r="L61" s="233"/>
      <c r="M61" s="234"/>
      <c r="N61" s="235"/>
      <c r="O61" s="238"/>
      <c r="P61" s="53"/>
      <c r="Q61" s="75"/>
    </row>
    <row r="62" spans="4:30">
      <c r="D62" s="230"/>
      <c r="E62" s="231"/>
      <c r="F62" s="232"/>
      <c r="G62" s="170"/>
      <c r="H62" s="231"/>
      <c r="I62" s="231"/>
      <c r="J62" s="232"/>
      <c r="K62" s="170"/>
      <c r="L62" s="233"/>
      <c r="M62" s="234"/>
      <c r="N62" s="235"/>
      <c r="O62" s="238"/>
      <c r="P62" s="53"/>
      <c r="Q62" s="75"/>
    </row>
    <row r="63" spans="4:30">
      <c r="D63" s="236" t="s">
        <v>75</v>
      </c>
      <c r="E63" s="237"/>
      <c r="F63" s="203"/>
      <c r="G63" s="203"/>
      <c r="H63" s="203"/>
      <c r="I63" s="203"/>
      <c r="J63" s="238"/>
      <c r="K63" s="203"/>
      <c r="L63" s="203"/>
    </row>
    <row r="64" spans="4:30" ht="13.5" customHeight="1">
      <c r="E64" s="30" t="s">
        <v>43</v>
      </c>
      <c r="F64" s="30" t="s">
        <v>44</v>
      </c>
      <c r="G64" s="30" t="s">
        <v>43</v>
      </c>
      <c r="H64" s="30" t="s">
        <v>45</v>
      </c>
      <c r="I64" s="30" t="s">
        <v>43</v>
      </c>
      <c r="J64" s="30"/>
      <c r="K64" s="30" t="s">
        <v>67</v>
      </c>
      <c r="L64" s="203"/>
    </row>
    <row r="65" spans="4:13" ht="13.5" customHeight="1">
      <c r="E65" s="30">
        <v>2015</v>
      </c>
      <c r="F65" s="30"/>
      <c r="G65" s="105" t="s">
        <v>96</v>
      </c>
      <c r="H65" s="30"/>
      <c r="I65" s="105" t="s">
        <v>97</v>
      </c>
      <c r="J65" s="30"/>
      <c r="K65" s="30" t="s">
        <v>46</v>
      </c>
      <c r="L65" s="203"/>
    </row>
    <row r="66" spans="4:13" ht="13.5" customHeight="1">
      <c r="E66" s="98">
        <f>I55</f>
        <v>903.8</v>
      </c>
      <c r="F66" s="98"/>
      <c r="G66" s="155">
        <f>'Q2 2016 P&amp;L GAAP'!I37</f>
        <v>460.9</v>
      </c>
      <c r="H66" s="239"/>
      <c r="I66" s="155">
        <f>'Q2 2016 P&amp;L GAAP'!K37</f>
        <v>402.5</v>
      </c>
      <c r="J66" s="98"/>
      <c r="K66" s="98">
        <f>E66+G66-I66</f>
        <v>962.19999999999982</v>
      </c>
      <c r="L66" s="203"/>
    </row>
    <row r="67" spans="4:13" ht="13.5" customHeight="1">
      <c r="E67" s="30"/>
      <c r="F67" s="30"/>
      <c r="G67" s="30"/>
      <c r="H67" s="30"/>
      <c r="I67" s="30"/>
      <c r="J67" s="30"/>
      <c r="K67" s="30"/>
      <c r="L67" s="203"/>
    </row>
    <row r="68" spans="4:13" ht="13.5" customHeight="1">
      <c r="E68" s="30" t="s">
        <v>41</v>
      </c>
      <c r="F68" s="30" t="s">
        <v>44</v>
      </c>
      <c r="G68" s="30" t="s">
        <v>41</v>
      </c>
      <c r="H68" s="30" t="s">
        <v>45</v>
      </c>
      <c r="I68" s="30" t="s">
        <v>41</v>
      </c>
      <c r="J68" s="30"/>
      <c r="K68" s="30" t="s">
        <v>67</v>
      </c>
      <c r="L68" s="203"/>
    </row>
    <row r="69" spans="4:13" ht="13.5" customHeight="1">
      <c r="E69" s="30">
        <v>2015</v>
      </c>
      <c r="F69" s="30"/>
      <c r="G69" s="30" t="str">
        <f>G65</f>
        <v>6M 2016</v>
      </c>
      <c r="H69" s="30"/>
      <c r="I69" s="30" t="str">
        <f>I65</f>
        <v>6M 2015</v>
      </c>
      <c r="J69" s="30"/>
      <c r="K69" s="30" t="s">
        <v>46</v>
      </c>
      <c r="L69" s="203"/>
    </row>
    <row r="70" spans="4:13" ht="13.5" customHeight="1">
      <c r="E70" s="98">
        <f>E55</f>
        <v>11171.8</v>
      </c>
      <c r="F70" s="98"/>
      <c r="G70" s="155">
        <f>'Q2 2016 P&amp;L GAAP'!I11</f>
        <v>5604.5</v>
      </c>
      <c r="H70" s="98"/>
      <c r="I70" s="155">
        <f>'Q2 2016 P&amp;L GAAP'!K11</f>
        <v>5496.9</v>
      </c>
      <c r="J70" s="98"/>
      <c r="K70" s="98">
        <f>E70+G70-I70</f>
        <v>11279.4</v>
      </c>
      <c r="L70" s="203"/>
    </row>
    <row r="71" spans="4:13" ht="13.5" customHeight="1" thickBot="1">
      <c r="E71" s="30"/>
      <c r="F71" s="30"/>
      <c r="G71" s="30"/>
      <c r="H71" s="30"/>
      <c r="I71" s="30"/>
      <c r="J71" s="30"/>
      <c r="K71" s="30"/>
      <c r="L71" s="203"/>
    </row>
    <row r="72" spans="4:13" ht="13.5" customHeight="1" thickBot="1">
      <c r="D72" s="203"/>
      <c r="E72" s="119" t="s">
        <v>47</v>
      </c>
      <c r="F72" s="162">
        <f>E9/K66</f>
        <v>19.074492059862816</v>
      </c>
      <c r="G72" s="30"/>
      <c r="H72" s="30"/>
      <c r="I72" s="30"/>
      <c r="J72" s="30"/>
      <c r="K72" s="30"/>
      <c r="L72" s="203"/>
    </row>
    <row r="73" spans="4:13" ht="13.5" customHeight="1" thickBot="1">
      <c r="D73" s="203"/>
      <c r="E73" s="119" t="s">
        <v>48</v>
      </c>
      <c r="F73" s="162">
        <f>E9/K70</f>
        <v>1.6271677802010744</v>
      </c>
      <c r="G73" s="30"/>
      <c r="H73" s="30"/>
      <c r="I73" s="30"/>
      <c r="J73" s="30"/>
      <c r="K73" s="30"/>
      <c r="L73" s="203"/>
    </row>
    <row r="74" spans="4:13" ht="13.5" customHeight="1">
      <c r="D74" s="203"/>
      <c r="E74" s="30" t="s">
        <v>72</v>
      </c>
      <c r="F74" s="100"/>
      <c r="G74" s="99"/>
      <c r="H74" s="203"/>
      <c r="I74" s="203"/>
      <c r="J74" s="203"/>
      <c r="K74" s="203"/>
      <c r="L74" s="203"/>
    </row>
    <row r="75" spans="4:13">
      <c r="D75" s="203"/>
      <c r="E75" s="237"/>
      <c r="F75" s="203"/>
      <c r="G75" s="203"/>
      <c r="H75" s="203"/>
      <c r="I75" s="203"/>
      <c r="J75" s="203"/>
      <c r="K75" s="203"/>
      <c r="L75" s="203"/>
    </row>
    <row r="76" spans="4:13" ht="17.25" thickBot="1">
      <c r="D76" s="236"/>
      <c r="E76" s="240"/>
      <c r="F76" s="236"/>
      <c r="G76" s="236"/>
      <c r="J76" s="236"/>
      <c r="K76" s="236"/>
      <c r="L76" s="236"/>
      <c r="M76" s="241"/>
    </row>
    <row r="77" spans="4:13" ht="15" customHeight="1" thickBot="1">
      <c r="D77" s="76"/>
      <c r="E77" s="36"/>
      <c r="F77" s="77"/>
      <c r="G77" s="36"/>
      <c r="J77" s="76"/>
      <c r="K77" s="36"/>
      <c r="L77" s="77"/>
      <c r="M77" s="36"/>
    </row>
    <row r="78" spans="4:13" ht="15" customHeight="1" thickBot="1">
      <c r="D78" s="76" t="str">
        <f>D35</f>
        <v>(in $ mn)</v>
      </c>
      <c r="E78" s="36" t="str">
        <f>G65</f>
        <v>6M 2016</v>
      </c>
      <c r="F78" s="77" t="s">
        <v>13</v>
      </c>
      <c r="G78" s="36" t="str">
        <f>I65</f>
        <v>6M 2015</v>
      </c>
      <c r="J78" s="76" t="str">
        <f>D35</f>
        <v>(in $ mn)</v>
      </c>
      <c r="K78" s="247">
        <f>D55</f>
        <v>2015</v>
      </c>
      <c r="L78" s="77" t="s">
        <v>13</v>
      </c>
      <c r="M78" s="247">
        <f>D54</f>
        <v>2014</v>
      </c>
    </row>
    <row r="79" spans="4:13" ht="15" customHeight="1">
      <c r="D79" s="33" t="s">
        <v>41</v>
      </c>
      <c r="E79" s="118">
        <f>G70</f>
        <v>5604.5</v>
      </c>
      <c r="F79" s="80">
        <f>E79/G79-1</f>
        <v>1.9574669359093466E-2</v>
      </c>
      <c r="G79" s="118">
        <f>I70</f>
        <v>5496.9</v>
      </c>
      <c r="H79" s="81"/>
      <c r="J79" s="33" t="s">
        <v>41</v>
      </c>
      <c r="K79" s="79">
        <f>E55</f>
        <v>11171.8</v>
      </c>
      <c r="L79" s="80">
        <f>K79/M79-1</f>
        <v>-1.471081085848347E-2</v>
      </c>
      <c r="M79" s="79">
        <f>E54</f>
        <v>11338.6</v>
      </c>
    </row>
    <row r="80" spans="4:13" ht="15" customHeight="1">
      <c r="D80" s="33" t="s">
        <v>78</v>
      </c>
      <c r="E80" s="149">
        <f>'Q2 2016 P&amp;L GAAP'!I15</f>
        <v>2106.5</v>
      </c>
      <c r="F80" s="80">
        <f t="shared" ref="F80:F82" si="30">E80/G80-1</f>
        <v>3.7275950364388466E-2</v>
      </c>
      <c r="G80" s="149">
        <f>'Q2 2016 P&amp;L GAAP'!K15</f>
        <v>2030.8</v>
      </c>
      <c r="H80" s="65" t="s">
        <v>35</v>
      </c>
      <c r="J80" s="33" t="s">
        <v>78</v>
      </c>
      <c r="K80" s="82">
        <f>E55-G55</f>
        <v>4071.9999999999991</v>
      </c>
      <c r="L80" s="80">
        <f t="shared" ref="L80:L83" si="31">K80/M80-1</f>
        <v>-7.482877129695531E-3</v>
      </c>
      <c r="M80" s="82">
        <f>E54-G54</f>
        <v>4102.7000000000007</v>
      </c>
    </row>
    <row r="81" spans="4:13" ht="15" customHeight="1">
      <c r="D81" s="33" t="s">
        <v>6</v>
      </c>
      <c r="E81" s="149"/>
      <c r="F81" s="80" t="e">
        <f t="shared" si="30"/>
        <v>#DIV/0!</v>
      </c>
      <c r="G81" s="149"/>
      <c r="H81" s="65" t="s">
        <v>35</v>
      </c>
      <c r="J81" s="33" t="s">
        <v>6</v>
      </c>
      <c r="K81" s="82">
        <f>F55</f>
        <v>1732</v>
      </c>
      <c r="L81" s="80">
        <f t="shared" si="31"/>
        <v>2.4246008279124709E-2</v>
      </c>
      <c r="M81" s="82">
        <f>F54</f>
        <v>1691</v>
      </c>
    </row>
    <row r="82" spans="4:13" ht="12.75" customHeight="1">
      <c r="D82" s="33" t="s">
        <v>7</v>
      </c>
      <c r="E82" s="150">
        <f>'Q2 2016 P&amp;L GAAP'!I30</f>
        <v>616.1</v>
      </c>
      <c r="F82" s="80">
        <f t="shared" si="30"/>
        <v>0.15094339622641528</v>
      </c>
      <c r="G82" s="150">
        <f>'Q2 2016 P&amp;L GAAP'!K30</f>
        <v>535.29999999999995</v>
      </c>
      <c r="H82" s="65" t="s">
        <v>35</v>
      </c>
      <c r="J82" s="33" t="s">
        <v>7</v>
      </c>
      <c r="K82" s="82">
        <f>H55</f>
        <v>1150.8</v>
      </c>
      <c r="L82" s="80">
        <f t="shared" si="31"/>
        <v>6.0840707964601837E-2</v>
      </c>
      <c r="M82" s="82">
        <f>H54</f>
        <v>1084.8</v>
      </c>
    </row>
    <row r="83" spans="4:13" ht="15" customHeight="1" thickBot="1">
      <c r="D83" s="33" t="s">
        <v>17</v>
      </c>
      <c r="E83" s="118">
        <f>G66</f>
        <v>460.9</v>
      </c>
      <c r="F83" s="80">
        <f>E83/G83-1</f>
        <v>0.1450931677018632</v>
      </c>
      <c r="G83" s="118">
        <f>I66</f>
        <v>402.5</v>
      </c>
      <c r="H83" s="81"/>
      <c r="J83" s="33" t="s">
        <v>17</v>
      </c>
      <c r="K83" s="79">
        <f>I55</f>
        <v>903.8</v>
      </c>
      <c r="L83" s="80">
        <f t="shared" si="31"/>
        <v>5.436304246383572E-2</v>
      </c>
      <c r="M83" s="79">
        <f>I54</f>
        <v>857.2</v>
      </c>
    </row>
    <row r="84" spans="4:13" ht="15" customHeight="1" thickBot="1">
      <c r="D84" s="36"/>
      <c r="E84" s="83"/>
      <c r="F84" s="84"/>
      <c r="G84" s="83"/>
      <c r="J84" s="36"/>
      <c r="K84" s="83"/>
      <c r="L84" s="84"/>
      <c r="M84" s="83"/>
    </row>
    <row r="85" spans="4:13">
      <c r="D85" s="33" t="s">
        <v>50</v>
      </c>
    </row>
    <row r="86" spans="4:13">
      <c r="D86" s="33" t="s">
        <v>59</v>
      </c>
    </row>
    <row r="90" spans="4:13" ht="17.25" thickBot="1">
      <c r="D90" s="242"/>
      <c r="E90" s="243"/>
    </row>
    <row r="91" spans="4:13" ht="18" thickTop="1" thickBot="1">
      <c r="D91" s="244"/>
      <c r="E91" s="55" t="s">
        <v>71</v>
      </c>
    </row>
    <row r="92" spans="4:13">
      <c r="D92" s="61" t="s">
        <v>84</v>
      </c>
      <c r="E92" s="161">
        <f>I42</f>
        <v>20.307010688205356</v>
      </c>
    </row>
    <row r="93" spans="4:13">
      <c r="D93" s="61" t="s">
        <v>65</v>
      </c>
      <c r="E93" s="161">
        <f>F72</f>
        <v>19.074492059862816</v>
      </c>
    </row>
    <row r="94" spans="4:13">
      <c r="D94" s="61" t="s">
        <v>81</v>
      </c>
      <c r="E94" s="153">
        <v>17.3</v>
      </c>
    </row>
    <row r="95" spans="4:13">
      <c r="D95" s="61" t="s">
        <v>82</v>
      </c>
      <c r="E95" s="153">
        <v>16.8</v>
      </c>
    </row>
    <row r="96" spans="4:13" ht="17.25" thickBot="1">
      <c r="D96" s="62" t="s">
        <v>83</v>
      </c>
      <c r="E96" s="154">
        <v>14.5</v>
      </c>
      <c r="F96" s="191" t="s">
        <v>298</v>
      </c>
    </row>
    <row r="97" spans="4:5" ht="17.25" thickTop="1">
      <c r="D97" s="242"/>
      <c r="E97" s="243"/>
    </row>
    <row r="115" spans="4:14">
      <c r="D115" s="242"/>
      <c r="E115" s="56" t="s">
        <v>64</v>
      </c>
      <c r="F115" s="56"/>
      <c r="G115" s="56"/>
      <c r="H115" s="56"/>
      <c r="I115" s="56"/>
      <c r="J115" s="56"/>
      <c r="K115" s="56"/>
      <c r="L115" s="242"/>
      <c r="M115" s="245"/>
      <c r="N115" s="245"/>
    </row>
    <row r="116" spans="4:14">
      <c r="D116" s="242"/>
      <c r="E116" s="243"/>
      <c r="F116" s="242"/>
      <c r="G116" s="242"/>
      <c r="H116" s="242"/>
      <c r="I116" s="242"/>
      <c r="J116" s="242"/>
      <c r="K116" s="242"/>
      <c r="L116" s="242"/>
      <c r="M116" s="245"/>
      <c r="N116" s="245"/>
    </row>
    <row r="117" spans="4:14">
      <c r="D117" s="242"/>
      <c r="E117" s="243"/>
      <c r="F117" s="242"/>
      <c r="G117" s="242"/>
      <c r="H117" s="242"/>
      <c r="I117" s="242"/>
      <c r="J117" s="242"/>
      <c r="K117" s="242"/>
      <c r="L117" s="242"/>
      <c r="M117" s="245"/>
      <c r="N117" s="245"/>
    </row>
    <row r="118" spans="4:14" ht="17.25" thickBot="1">
      <c r="D118" s="242"/>
      <c r="E118" s="243"/>
    </row>
    <row r="119" spans="4:14" ht="18" thickTop="1" thickBot="1">
      <c r="D119" s="244"/>
      <c r="E119" s="55" t="s">
        <v>63</v>
      </c>
    </row>
    <row r="120" spans="4:14">
      <c r="D120" s="116" t="s">
        <v>307</v>
      </c>
      <c r="E120" s="57">
        <f>K43</f>
        <v>12.154649584269663</v>
      </c>
    </row>
    <row r="121" spans="4:14">
      <c r="D121" s="117" t="s">
        <v>76</v>
      </c>
      <c r="E121" s="101">
        <v>10.3</v>
      </c>
      <c r="G121" s="246" t="s">
        <v>77</v>
      </c>
    </row>
    <row r="122" spans="4:14">
      <c r="D122" s="56"/>
      <c r="E122" s="58"/>
    </row>
    <row r="123" spans="4:14" ht="17.25" thickBot="1">
      <c r="D123" s="59"/>
      <c r="E123" s="60"/>
    </row>
    <row r="124" spans="4:14" ht="17.25" thickTop="1">
      <c r="D124" s="242"/>
      <c r="E124" s="243"/>
    </row>
    <row r="142" spans="4:11">
      <c r="D142" s="242"/>
      <c r="E142" s="243"/>
      <c r="F142" s="242"/>
      <c r="G142" s="242"/>
      <c r="H142" s="242"/>
      <c r="I142" s="242"/>
      <c r="J142" s="242"/>
      <c r="K142" s="242"/>
    </row>
    <row r="143" spans="4:11">
      <c r="D143" s="56" t="s">
        <v>70</v>
      </c>
      <c r="E143" s="56"/>
      <c r="F143" s="242"/>
      <c r="G143" s="242"/>
      <c r="H143" s="242"/>
      <c r="I143" s="242"/>
      <c r="J143" s="242"/>
      <c r="K143" s="242"/>
    </row>
    <row r="144" spans="4:11">
      <c r="D144" s="242"/>
      <c r="E144" s="243"/>
      <c r="F144" s="242"/>
      <c r="G144" s="242"/>
      <c r="H144" s="242"/>
      <c r="I144" s="242"/>
      <c r="J144" s="242"/>
      <c r="K144" s="242"/>
    </row>
    <row r="145" spans="4:11">
      <c r="D145" s="242"/>
      <c r="E145" s="243"/>
      <c r="F145" s="242"/>
      <c r="G145" s="242"/>
      <c r="H145" s="242"/>
      <c r="I145" s="242"/>
      <c r="J145" s="242"/>
      <c r="K145" s="242"/>
    </row>
  </sheetData>
  <mergeCells count="11">
    <mergeCell ref="I35:I36"/>
    <mergeCell ref="L35:L36"/>
    <mergeCell ref="H35:H36"/>
    <mergeCell ref="D19:E19"/>
    <mergeCell ref="D35:D36"/>
    <mergeCell ref="E35:E36"/>
    <mergeCell ref="F35:F36"/>
    <mergeCell ref="G35:G36"/>
    <mergeCell ref="D31:E31"/>
    <mergeCell ref="D29:E29"/>
    <mergeCell ref="D30:E30"/>
  </mergeCells>
  <phoneticPr fontId="0" type="noConversion"/>
  <pageMargins left="0.7" right="0.7" top="0.75" bottom="0.75" header="0.3" footer="0.3"/>
  <pageSetup paperSize="9" orientation="portrait" r:id="rId1"/>
  <ignoredErrors>
    <ignoredError sqref="F79 F83 K56" formula="1"/>
  </ignoredErrors>
  <drawing r:id="rId2"/>
</worksheet>
</file>

<file path=xl/worksheets/sheet3.xml><?xml version="1.0" encoding="utf-8"?>
<worksheet xmlns="http://schemas.openxmlformats.org/spreadsheetml/2006/main" xmlns:r="http://schemas.openxmlformats.org/officeDocument/2006/relationships">
  <sheetPr codeName="Φύλλο3">
    <tabColor theme="0"/>
  </sheetPr>
  <dimension ref="A2:S30"/>
  <sheetViews>
    <sheetView showGridLines="0" topLeftCell="A4" zoomScale="130" zoomScaleNormal="130" workbookViewId="0">
      <selection activeCell="P9" sqref="P9"/>
    </sheetView>
  </sheetViews>
  <sheetFormatPr defaultRowHeight="12"/>
  <cols>
    <col min="1" max="2" width="9.7109375" style="6" customWidth="1"/>
    <col min="3" max="3" width="15.42578125" style="5" customWidth="1"/>
    <col min="4" max="6" width="1.7109375" style="10" customWidth="1"/>
    <col min="7" max="7" width="5.85546875" style="10" customWidth="1"/>
    <col min="8" max="8" width="8.5703125" style="10" customWidth="1"/>
    <col min="9" max="13" width="7.5703125" style="10" customWidth="1"/>
    <col min="14" max="15" width="9.140625" style="10"/>
    <col min="16" max="16384" width="9.140625" style="6"/>
  </cols>
  <sheetData>
    <row r="2" spans="1:19" ht="12.75" thickBot="1"/>
    <row r="3" spans="1:19" ht="12.75" thickTop="1">
      <c r="C3" s="23"/>
      <c r="D3" s="25"/>
      <c r="E3" s="25"/>
      <c r="F3" s="25"/>
      <c r="G3" s="25"/>
      <c r="H3" s="25"/>
      <c r="I3" s="25"/>
      <c r="J3" s="25"/>
      <c r="K3" s="25"/>
      <c r="L3" s="25"/>
      <c r="M3" s="25"/>
      <c r="N3" s="25"/>
    </row>
    <row r="4" spans="1:19" ht="13.5">
      <c r="C4" s="34" t="s">
        <v>49</v>
      </c>
    </row>
    <row r="5" spans="1:19" ht="12.75" thickBot="1"/>
    <row r="6" spans="1:19" ht="12.75" thickTop="1">
      <c r="C6" s="23"/>
      <c r="D6" s="25"/>
      <c r="E6" s="25"/>
      <c r="F6" s="25"/>
      <c r="G6" s="25"/>
      <c r="H6" s="25"/>
      <c r="I6" s="25"/>
      <c r="J6" s="25"/>
      <c r="K6" s="25"/>
      <c r="L6" s="25"/>
      <c r="M6" s="25"/>
      <c r="N6" s="25"/>
    </row>
    <row r="7" spans="1:19" s="5" customFormat="1" ht="11.25" customHeight="1">
      <c r="A7" s="11"/>
      <c r="B7" s="12"/>
      <c r="C7" s="8" t="s">
        <v>26</v>
      </c>
      <c r="D7" s="14"/>
      <c r="E7" s="14"/>
      <c r="F7" s="14"/>
      <c r="G7" s="14"/>
      <c r="H7" s="14"/>
      <c r="I7" s="14"/>
      <c r="J7" s="14"/>
      <c r="K7" s="14"/>
      <c r="L7" s="14"/>
      <c r="M7" s="14"/>
      <c r="N7" s="10"/>
      <c r="O7" s="10"/>
    </row>
    <row r="8" spans="1:19" ht="11.25" customHeight="1"/>
    <row r="9" spans="1:19" s="5" customFormat="1" ht="11.25" customHeight="1" thickBot="1">
      <c r="B9" s="7"/>
      <c r="C9" s="5" t="str">
        <f>Fundamentals!D35</f>
        <v>(in $ mn)</v>
      </c>
      <c r="D9" s="16"/>
      <c r="E9" s="16"/>
      <c r="F9" s="16"/>
      <c r="G9" s="16"/>
      <c r="H9" s="16">
        <f>Fundamentals!D50</f>
        <v>2010</v>
      </c>
      <c r="I9" s="16">
        <f>Fundamentals!D51</f>
        <v>2011</v>
      </c>
      <c r="J9" s="16">
        <f>Fundamentals!D52</f>
        <v>2012</v>
      </c>
      <c r="K9" s="16">
        <f>Fundamentals!D53</f>
        <v>2013</v>
      </c>
      <c r="L9" s="16">
        <f>Fundamentals!D54</f>
        <v>2014</v>
      </c>
      <c r="M9" s="16">
        <f>Fundamentals!D55</f>
        <v>2015</v>
      </c>
      <c r="N9" s="16" t="str">
        <f>Fundamentals!D56</f>
        <v>2016 E</v>
      </c>
      <c r="O9" s="110"/>
    </row>
    <row r="10" spans="1:19" ht="11.25" customHeight="1"/>
    <row r="11" spans="1:19" ht="11.25" customHeight="1">
      <c r="C11" s="24" t="s">
        <v>41</v>
      </c>
      <c r="H11" s="27">
        <f>Fundamentals!E50</f>
        <v>8343.9</v>
      </c>
      <c r="I11" s="27">
        <f>Fundamentals!E51</f>
        <v>9376.5</v>
      </c>
      <c r="J11" s="27">
        <f>Fundamentals!E52</f>
        <v>10147.9</v>
      </c>
      <c r="K11" s="27">
        <f>Fundamentals!E53</f>
        <v>10889.5</v>
      </c>
      <c r="L11" s="27">
        <f>Fundamentals!E54</f>
        <v>11338.6</v>
      </c>
      <c r="M11" s="27">
        <f>Fundamentals!E55</f>
        <v>11171.8</v>
      </c>
      <c r="N11" s="27">
        <f>Fundamentals!E56</f>
        <v>11209</v>
      </c>
      <c r="O11" s="27"/>
    </row>
    <row r="12" spans="1:19" ht="11.25" customHeight="1">
      <c r="C12" s="24" t="s">
        <v>51</v>
      </c>
      <c r="H12" s="64">
        <f>Fundamentals!G50</f>
        <v>5409.1</v>
      </c>
      <c r="I12" s="64">
        <f>Fundamentals!G51</f>
        <v>5925.7</v>
      </c>
      <c r="J12" s="64">
        <f>Fundamentals!G52</f>
        <v>6452.4</v>
      </c>
      <c r="K12" s="64">
        <f>Fundamentals!G53</f>
        <v>6985.8</v>
      </c>
      <c r="L12" s="64">
        <f>Fundamentals!G54</f>
        <v>7235.9</v>
      </c>
      <c r="M12" s="64">
        <f>Fundamentals!G55</f>
        <v>7099.8</v>
      </c>
      <c r="N12" s="64">
        <f>Fundamentals!G56</f>
        <v>6996</v>
      </c>
      <c r="O12" s="109"/>
      <c r="P12" s="108" t="s">
        <v>74</v>
      </c>
    </row>
    <row r="13" spans="1:19">
      <c r="C13" s="5" t="s">
        <v>56</v>
      </c>
      <c r="G13" s="10" t="s">
        <v>13</v>
      </c>
      <c r="H13" s="67">
        <f t="shared" ref="H13:N13" si="0">(H11-H12)/H11</f>
        <v>0.35173000635194568</v>
      </c>
      <c r="I13" s="67">
        <f t="shared" si="0"/>
        <v>0.36802644910147714</v>
      </c>
      <c r="J13" s="67">
        <f t="shared" si="0"/>
        <v>0.36416401422954503</v>
      </c>
      <c r="K13" s="67">
        <f t="shared" si="0"/>
        <v>0.35848294228385141</v>
      </c>
      <c r="L13" s="67">
        <f t="shared" si="0"/>
        <v>0.36183479441906413</v>
      </c>
      <c r="M13" s="67">
        <f t="shared" si="0"/>
        <v>0.3644891602069496</v>
      </c>
      <c r="N13" s="67">
        <f t="shared" si="0"/>
        <v>0.37585868498527969</v>
      </c>
      <c r="O13" s="67"/>
    </row>
    <row r="14" spans="1:19" ht="11.25" customHeight="1">
      <c r="C14" s="5" t="s">
        <v>31</v>
      </c>
      <c r="H14" s="64">
        <f>Fundamentals!I50</f>
        <v>202.1</v>
      </c>
      <c r="I14" s="64">
        <f>Fundamentals!I51</f>
        <v>612</v>
      </c>
      <c r="J14" s="64">
        <f>Fundamentals!I52</f>
        <v>458</v>
      </c>
      <c r="K14" s="64">
        <f>Fundamentals!I53</f>
        <v>520</v>
      </c>
      <c r="L14" s="64">
        <f>Fundamentals!I54</f>
        <v>857.2</v>
      </c>
      <c r="M14" s="64">
        <f>Fundamentals!I55</f>
        <v>903.8</v>
      </c>
      <c r="N14" s="64">
        <f>Fundamentals!I56</f>
        <v>962.72640000000001</v>
      </c>
      <c r="O14" s="64"/>
      <c r="Q14" s="35"/>
      <c r="R14" s="35"/>
      <c r="S14" s="35"/>
    </row>
    <row r="15" spans="1:19" ht="11.25" customHeight="1">
      <c r="C15" s="5" t="s">
        <v>42</v>
      </c>
      <c r="G15" s="10" t="s">
        <v>13</v>
      </c>
      <c r="H15" s="68">
        <f t="shared" ref="H15:N15" si="1">H14/H11</f>
        <v>2.4221287407567207E-2</v>
      </c>
      <c r="I15" s="63">
        <f t="shared" si="1"/>
        <v>6.526955687090065E-2</v>
      </c>
      <c r="J15" s="63">
        <f t="shared" si="1"/>
        <v>4.5132490466007744E-2</v>
      </c>
      <c r="K15" s="63">
        <f t="shared" si="1"/>
        <v>4.7752422057945727E-2</v>
      </c>
      <c r="L15" s="63">
        <f t="shared" si="1"/>
        <v>7.5600162277529859E-2</v>
      </c>
      <c r="M15" s="63">
        <f t="shared" si="1"/>
        <v>8.090012352530479E-2</v>
      </c>
      <c r="N15" s="63">
        <f t="shared" si="1"/>
        <v>8.5888696583102858E-2</v>
      </c>
      <c r="O15" s="63"/>
    </row>
    <row r="16" spans="1:19" ht="11.25" customHeight="1">
      <c r="C16" s="5" t="s">
        <v>32</v>
      </c>
      <c r="H16" s="64">
        <f>Fundamentals!N50</f>
        <v>1742.8</v>
      </c>
      <c r="I16" s="64">
        <f>Fundamentals!N51</f>
        <v>906.9</v>
      </c>
      <c r="J16" s="64">
        <f>Fundamentals!N52</f>
        <v>716</v>
      </c>
      <c r="K16" s="64">
        <f>Fundamentals!N53</f>
        <v>496.2</v>
      </c>
      <c r="L16" s="64">
        <f>Fundamentals!N54</f>
        <v>496.6</v>
      </c>
      <c r="M16" s="64">
        <f>Fundamentals!N55</f>
        <v>465.4</v>
      </c>
      <c r="N16" s="64">
        <f>Fundamentals!N56</f>
        <v>568.20000000000005</v>
      </c>
      <c r="O16" s="64"/>
    </row>
    <row r="17" spans="2:16" ht="11.25" customHeight="1">
      <c r="H17" s="64"/>
      <c r="I17" s="64"/>
      <c r="J17" s="64"/>
      <c r="K17" s="64"/>
      <c r="L17" s="64"/>
      <c r="M17" s="64"/>
    </row>
    <row r="18" spans="2:16" s="5" customFormat="1" ht="11.25" customHeight="1">
      <c r="B18" s="8"/>
      <c r="C18" s="8" t="s">
        <v>27</v>
      </c>
      <c r="D18" s="13"/>
      <c r="E18" s="13"/>
      <c r="F18" s="13"/>
      <c r="G18" s="13" t="s">
        <v>39</v>
      </c>
      <c r="H18" s="54">
        <f>(H19/H12)*365</f>
        <v>85.158344271690297</v>
      </c>
      <c r="I18" s="54">
        <f>(I19/I12)*365</f>
        <v>88.612147088107733</v>
      </c>
      <c r="J18" s="54">
        <f t="shared" ref="J18:L18" si="2">(J19/J12)*365</f>
        <v>73.798741553530462</v>
      </c>
      <c r="K18" s="54">
        <f t="shared" si="2"/>
        <v>77.599988548197771</v>
      </c>
      <c r="L18" s="54">
        <f t="shared" si="2"/>
        <v>78.827167318509098</v>
      </c>
      <c r="M18" s="54">
        <f>(M19/M12)*365</f>
        <v>78.472069635764385</v>
      </c>
      <c r="N18" s="54">
        <f>(N19/N12)*365</f>
        <v>78.259005145797602</v>
      </c>
      <c r="O18" s="10"/>
    </row>
    <row r="19" spans="2:16" s="5" customFormat="1" ht="11.25" customHeight="1">
      <c r="B19" s="8"/>
      <c r="C19" s="15" t="s">
        <v>28</v>
      </c>
      <c r="D19" s="9"/>
      <c r="E19" s="9"/>
      <c r="F19" s="9"/>
      <c r="G19" s="9"/>
      <c r="H19" s="106">
        <v>1262</v>
      </c>
      <c r="I19" s="106">
        <v>1438.6</v>
      </c>
      <c r="J19" s="106">
        <v>1304.5999999999999</v>
      </c>
      <c r="K19" s="106">
        <v>1485.2</v>
      </c>
      <c r="L19" s="106">
        <v>1562.7</v>
      </c>
      <c r="M19" s="106">
        <v>1526.4</v>
      </c>
      <c r="N19" s="272">
        <v>1500</v>
      </c>
      <c r="O19" s="107"/>
      <c r="P19" s="69" t="s">
        <v>35</v>
      </c>
    </row>
    <row r="20" spans="2:16" s="5" customFormat="1" ht="11.25" customHeight="1">
      <c r="B20" s="8"/>
      <c r="C20" s="8" t="s">
        <v>29</v>
      </c>
      <c r="D20" s="13"/>
      <c r="E20" s="13"/>
      <c r="F20" s="13"/>
      <c r="G20" s="13" t="s">
        <v>39</v>
      </c>
      <c r="H20" s="54">
        <f>(H21/H11)*365</f>
        <v>61.229221347331588</v>
      </c>
      <c r="I20" s="54">
        <f t="shared" ref="I20:L20" si="3">(I21/I11)*365</f>
        <v>60.461579480616436</v>
      </c>
      <c r="J20" s="54">
        <f>(J21/J11)*365</f>
        <v>54.85125001231782</v>
      </c>
      <c r="K20" s="54">
        <f t="shared" si="3"/>
        <v>54.735754626015883</v>
      </c>
      <c r="L20" s="54">
        <f t="shared" si="3"/>
        <v>44.961062212266064</v>
      </c>
      <c r="M20" s="54">
        <f>(M21/M11)*365</f>
        <v>43.511967632789698</v>
      </c>
      <c r="N20" s="54">
        <f>(N21/N11)*365</f>
        <v>42.332054598982964</v>
      </c>
      <c r="O20" s="85"/>
      <c r="P20" s="9"/>
    </row>
    <row r="21" spans="2:16" s="5" customFormat="1" ht="11.25" customHeight="1">
      <c r="B21" s="8"/>
      <c r="C21" s="15" t="s">
        <v>36</v>
      </c>
      <c r="D21" s="9"/>
      <c r="E21" s="9"/>
      <c r="F21" s="9"/>
      <c r="G21" s="9"/>
      <c r="H21" s="106">
        <v>1399.7</v>
      </c>
      <c r="I21" s="106">
        <v>1553.2</v>
      </c>
      <c r="J21" s="106">
        <v>1525</v>
      </c>
      <c r="K21" s="106">
        <v>1633</v>
      </c>
      <c r="L21" s="106">
        <v>1396.7</v>
      </c>
      <c r="M21" s="106">
        <v>1331.8</v>
      </c>
      <c r="N21" s="272">
        <v>1300</v>
      </c>
      <c r="O21" s="107"/>
      <c r="P21" s="69" t="s">
        <v>35</v>
      </c>
    </row>
    <row r="22" spans="2:16" s="5" customFormat="1" ht="11.25" customHeight="1">
      <c r="B22" s="8"/>
      <c r="C22" s="8" t="s">
        <v>30</v>
      </c>
      <c r="D22" s="13"/>
      <c r="E22" s="13"/>
      <c r="F22" s="13"/>
      <c r="G22" s="13" t="s">
        <v>39</v>
      </c>
      <c r="H22" s="54">
        <f>(H23/H12)*365</f>
        <v>66.851324619622488</v>
      </c>
      <c r="I22" s="54">
        <f>(I23/I12)*365</f>
        <v>80.851038695850278</v>
      </c>
      <c r="J22" s="54">
        <f t="shared" ref="J22:M22" si="4">(J23/J12)*365</f>
        <v>76.135004029508409</v>
      </c>
      <c r="K22" s="54">
        <f>(K23/K12)*365</f>
        <v>82.338959031177538</v>
      </c>
      <c r="L22" s="54">
        <f t="shared" si="4"/>
        <v>79.65947566992358</v>
      </c>
      <c r="M22" s="54">
        <f t="shared" si="4"/>
        <v>78.816515958196007</v>
      </c>
      <c r="N22" s="54">
        <f t="shared" ref="N22" si="5">(N23/N12)*365</f>
        <v>78.259005145797602</v>
      </c>
      <c r="O22" s="107"/>
      <c r="P22" s="10"/>
    </row>
    <row r="23" spans="2:16" s="5" customFormat="1" ht="11.25" customHeight="1">
      <c r="B23" s="8"/>
      <c r="C23" s="15" t="s">
        <v>37</v>
      </c>
      <c r="D23" s="9"/>
      <c r="E23" s="9"/>
      <c r="F23" s="9"/>
      <c r="G23" s="9"/>
      <c r="H23" s="106">
        <v>990.7</v>
      </c>
      <c r="I23" s="106">
        <v>1312.6</v>
      </c>
      <c r="J23" s="106">
        <v>1345.9</v>
      </c>
      <c r="K23" s="106">
        <v>1575.9</v>
      </c>
      <c r="L23" s="106">
        <v>1579.2</v>
      </c>
      <c r="M23" s="106">
        <v>1533.1</v>
      </c>
      <c r="N23" s="272">
        <v>1500</v>
      </c>
      <c r="O23" s="107"/>
      <c r="P23" s="69" t="s">
        <v>35</v>
      </c>
    </row>
    <row r="24" spans="2:16" s="5" customFormat="1" ht="11.25" customHeight="1">
      <c r="B24" s="8"/>
      <c r="C24" s="15"/>
      <c r="D24" s="9"/>
      <c r="E24" s="9"/>
      <c r="F24" s="9"/>
      <c r="G24" s="9"/>
      <c r="H24" s="85"/>
      <c r="I24" s="86"/>
      <c r="J24" s="86"/>
      <c r="K24" s="86"/>
      <c r="L24" s="86"/>
      <c r="M24" s="86"/>
      <c r="N24" s="86"/>
      <c r="O24" s="10"/>
    </row>
    <row r="25" spans="2:16" s="5" customFormat="1" ht="11.25" customHeight="1">
      <c r="B25" s="8"/>
      <c r="C25" s="8" t="s">
        <v>33</v>
      </c>
      <c r="D25" s="13"/>
      <c r="E25" s="13"/>
      <c r="F25" s="13"/>
      <c r="G25" s="13" t="s">
        <v>39</v>
      </c>
      <c r="H25" s="13">
        <f>H20+H18</f>
        <v>146.38756561902187</v>
      </c>
      <c r="I25" s="13">
        <f t="shared" ref="I25:M25" si="6">I20+I18</f>
        <v>149.07372656872417</v>
      </c>
      <c r="J25" s="13">
        <f t="shared" si="6"/>
        <v>128.64999156584827</v>
      </c>
      <c r="K25" s="13">
        <f t="shared" si="6"/>
        <v>132.33574317421366</v>
      </c>
      <c r="L25" s="13">
        <f t="shared" si="6"/>
        <v>123.78822953077517</v>
      </c>
      <c r="M25" s="13">
        <f t="shared" si="6"/>
        <v>121.98403726855409</v>
      </c>
      <c r="N25" s="13">
        <f t="shared" ref="N25" si="7">N20+N18</f>
        <v>120.59105974478057</v>
      </c>
      <c r="O25" s="10"/>
      <c r="P25" s="17"/>
    </row>
    <row r="26" spans="2:16" s="5" customFormat="1" ht="11.25" customHeight="1">
      <c r="B26" s="8"/>
      <c r="C26" s="8" t="s">
        <v>34</v>
      </c>
      <c r="D26" s="13"/>
      <c r="E26" s="13"/>
      <c r="F26" s="13"/>
      <c r="G26" s="13" t="s">
        <v>39</v>
      </c>
      <c r="H26" s="13">
        <f t="shared" ref="H26:M26" si="8">H25-H22</f>
        <v>79.536240999399382</v>
      </c>
      <c r="I26" s="13">
        <f t="shared" si="8"/>
        <v>68.222687872873891</v>
      </c>
      <c r="J26" s="13">
        <f t="shared" si="8"/>
        <v>52.514987536339859</v>
      </c>
      <c r="K26" s="13">
        <f t="shared" si="8"/>
        <v>49.996784143036123</v>
      </c>
      <c r="L26" s="13">
        <f t="shared" si="8"/>
        <v>44.128753860851589</v>
      </c>
      <c r="M26" s="13">
        <f t="shared" si="8"/>
        <v>43.167521310358083</v>
      </c>
      <c r="N26" s="13">
        <f t="shared" ref="N26" si="9">N25-N22</f>
        <v>42.332054598982964</v>
      </c>
      <c r="O26" s="10"/>
    </row>
    <row r="27" spans="2:16" ht="11.25" customHeight="1" thickBot="1">
      <c r="I27" s="27"/>
      <c r="J27" s="27"/>
      <c r="K27" s="27"/>
      <c r="L27" s="27"/>
      <c r="M27" s="27"/>
      <c r="N27" s="27"/>
    </row>
    <row r="28" spans="2:16" ht="11.25" customHeight="1" thickTop="1">
      <c r="C28" s="23"/>
      <c r="D28" s="25"/>
      <c r="E28" s="25"/>
      <c r="F28" s="25"/>
      <c r="G28" s="25"/>
      <c r="H28" s="25"/>
      <c r="I28" s="28"/>
      <c r="J28" s="28"/>
      <c r="K28" s="28"/>
      <c r="L28" s="28"/>
      <c r="M28" s="28"/>
      <c r="N28" s="28"/>
    </row>
    <row r="29" spans="2:16">
      <c r="C29" s="5" t="s">
        <v>58</v>
      </c>
      <c r="I29" s="26"/>
      <c r="J29" s="26"/>
      <c r="K29" s="26"/>
      <c r="L29" s="26"/>
      <c r="M29" s="26"/>
    </row>
    <row r="30" spans="2:16">
      <c r="C30" s="5" t="s">
        <v>60</v>
      </c>
    </row>
  </sheetData>
  <phoneticPr fontId="17"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E1:M62"/>
  <sheetViews>
    <sheetView zoomScale="80" zoomScaleNormal="80" workbookViewId="0">
      <selection activeCell="F23" sqref="F23"/>
    </sheetView>
  </sheetViews>
  <sheetFormatPr defaultRowHeight="13.5"/>
  <cols>
    <col min="1" max="5" width="3.7109375" style="443" customWidth="1"/>
    <col min="6" max="13" width="11.7109375" style="443" customWidth="1"/>
    <col min="14" max="16384" width="9.140625" style="443"/>
  </cols>
  <sheetData>
    <row r="1" spans="6:13" ht="3.75" customHeight="1"/>
    <row r="2" spans="6:13" ht="3.75" customHeight="1"/>
    <row r="3" spans="6:13" ht="3.75" customHeight="1"/>
    <row r="4" spans="6:13" ht="3.75" customHeight="1"/>
    <row r="5" spans="6:13" ht="3.75" customHeight="1"/>
    <row r="6" spans="6:13" ht="3.75" customHeight="1"/>
    <row r="7" spans="6:13" ht="3.75" customHeight="1"/>
    <row r="8" spans="6:13" ht="3.75" customHeight="1"/>
    <row r="9" spans="6:13" ht="3.75" customHeight="1"/>
    <row r="10" spans="6:13" ht="3.75" customHeight="1"/>
    <row r="12" spans="6:13">
      <c r="G12" s="443" t="str">
        <f>Fundamentals!D35</f>
        <v>(in $ mn)</v>
      </c>
      <c r="H12" s="443" t="str">
        <f>G12</f>
        <v>(in $ mn)</v>
      </c>
      <c r="I12" s="443" t="str">
        <f t="shared" ref="I12:J12" si="0">H12</f>
        <v>(in $ mn)</v>
      </c>
      <c r="J12" s="443" t="str">
        <f t="shared" si="0"/>
        <v>(in $ mn)</v>
      </c>
      <c r="L12" s="446" t="s">
        <v>311</v>
      </c>
      <c r="M12" s="446" t="s">
        <v>311</v>
      </c>
    </row>
    <row r="13" spans="6:13">
      <c r="F13" s="443" t="str">
        <f>Fundamentals!D49</f>
        <v>Year</v>
      </c>
      <c r="G13" s="443" t="str">
        <f>Fundamentals!K49</f>
        <v>Equity</v>
      </c>
      <c r="H13" s="443" t="str">
        <f>Fundamentals!M49</f>
        <v>Debt</v>
      </c>
      <c r="I13" s="443" t="str">
        <f>Fundamentals!N49</f>
        <v>Cash</v>
      </c>
      <c r="J13" s="446" t="s">
        <v>309</v>
      </c>
      <c r="K13" s="445" t="str">
        <f>F13</f>
        <v>Year</v>
      </c>
      <c r="L13" s="446" t="s">
        <v>21</v>
      </c>
      <c r="M13" s="446" t="s">
        <v>310</v>
      </c>
    </row>
    <row r="14" spans="6:13">
      <c r="F14" s="443">
        <f>Fundamentals!D50</f>
        <v>2010</v>
      </c>
      <c r="G14" s="444">
        <f>Fundamentals!K50</f>
        <v>7017</v>
      </c>
      <c r="H14" s="444">
        <f>Fundamentals!M50</f>
        <v>3435.8</v>
      </c>
      <c r="I14" s="444">
        <f>Fundamentals!N50</f>
        <v>1742.8</v>
      </c>
      <c r="J14" s="444">
        <f>H14-I14</f>
        <v>1693.0000000000002</v>
      </c>
      <c r="K14" s="445">
        <f t="shared" ref="K14:K20" si="1">F14</f>
        <v>2010</v>
      </c>
      <c r="L14" s="447">
        <f>H14/G14</f>
        <v>0.48963944705714696</v>
      </c>
      <c r="M14" s="447">
        <f>J14/G14</f>
        <v>0.24127119851788517</v>
      </c>
    </row>
    <row r="15" spans="6:13">
      <c r="F15" s="443">
        <f>Fundamentals!D51</f>
        <v>2011</v>
      </c>
      <c r="G15" s="444">
        <f>Fundamentals!K51</f>
        <v>7003.6</v>
      </c>
      <c r="H15" s="444">
        <f>Fundamentals!M51</f>
        <v>3452.4</v>
      </c>
      <c r="I15" s="444">
        <f>Fundamentals!N51</f>
        <v>906.9</v>
      </c>
      <c r="J15" s="444">
        <f t="shared" ref="J15:J20" si="2">H15-I15</f>
        <v>2545.5</v>
      </c>
      <c r="K15" s="445">
        <f t="shared" si="1"/>
        <v>2011</v>
      </c>
      <c r="L15" s="447">
        <f t="shared" ref="L15:L20" si="3">H15/G15</f>
        <v>0.49294648466502938</v>
      </c>
      <c r="M15" s="447">
        <f t="shared" ref="M15:M20" si="4">J15/G15</f>
        <v>0.36345593694671308</v>
      </c>
    </row>
    <row r="16" spans="6:13">
      <c r="F16" s="443">
        <f>Fundamentals!D52</f>
        <v>2012</v>
      </c>
      <c r="G16" s="444">
        <f>Fundamentals!K52</f>
        <v>6667.1</v>
      </c>
      <c r="H16" s="444">
        <f>Fundamentals!M52</f>
        <v>3538</v>
      </c>
      <c r="I16" s="444">
        <f>Fundamentals!N52</f>
        <v>716</v>
      </c>
      <c r="J16" s="444">
        <f t="shared" si="2"/>
        <v>2822</v>
      </c>
      <c r="K16" s="445">
        <f t="shared" si="1"/>
        <v>2012</v>
      </c>
      <c r="L16" s="447">
        <f t="shared" si="3"/>
        <v>0.5306655067420617</v>
      </c>
      <c r="M16" s="447">
        <f t="shared" si="4"/>
        <v>0.42327248728832623</v>
      </c>
    </row>
    <row r="17" spans="5:13">
      <c r="F17" s="443">
        <f>Fundamentals!D53</f>
        <v>2013</v>
      </c>
      <c r="G17" s="444">
        <f>Fundamentals!K53</f>
        <v>6799.2</v>
      </c>
      <c r="H17" s="444">
        <f>Fundamentals!M53</f>
        <v>4202</v>
      </c>
      <c r="I17" s="444">
        <f>Fundamentals!N53</f>
        <v>496.2</v>
      </c>
      <c r="J17" s="444">
        <f t="shared" si="2"/>
        <v>3705.8</v>
      </c>
      <c r="K17" s="445">
        <f t="shared" si="1"/>
        <v>2013</v>
      </c>
      <c r="L17" s="447">
        <f t="shared" si="3"/>
        <v>0.61801388398635138</v>
      </c>
      <c r="M17" s="447">
        <f t="shared" si="4"/>
        <v>0.54503470996587833</v>
      </c>
    </row>
    <row r="18" spans="5:13">
      <c r="F18" s="443">
        <f>Fundamentals!D54</f>
        <v>2014</v>
      </c>
      <c r="G18" s="444">
        <f>Fundamentals!K54</f>
        <v>6429.1</v>
      </c>
      <c r="H18" s="444">
        <f>Fundamentals!M54</f>
        <v>3841.4</v>
      </c>
      <c r="I18" s="444">
        <f>Fundamentals!N54</f>
        <v>496.6</v>
      </c>
      <c r="J18" s="444">
        <f t="shared" si="2"/>
        <v>3344.8</v>
      </c>
      <c r="K18" s="445">
        <f t="shared" si="1"/>
        <v>2014</v>
      </c>
      <c r="L18" s="447">
        <f t="shared" si="3"/>
        <v>0.5975019831702727</v>
      </c>
      <c r="M18" s="447">
        <f t="shared" si="4"/>
        <v>0.52025944533449475</v>
      </c>
    </row>
    <row r="19" spans="5:13">
      <c r="F19" s="443">
        <f>Fundamentals!D55</f>
        <v>2015</v>
      </c>
      <c r="G19" s="444">
        <f>Fundamentals!K55</f>
        <v>5811.6</v>
      </c>
      <c r="H19" s="444">
        <f>Fundamentals!M55</f>
        <v>3839.1</v>
      </c>
      <c r="I19" s="444">
        <f>Fundamentals!N55</f>
        <v>465.4</v>
      </c>
      <c r="J19" s="444">
        <f t="shared" si="2"/>
        <v>3373.7</v>
      </c>
      <c r="K19" s="445">
        <f t="shared" si="1"/>
        <v>2015</v>
      </c>
      <c r="L19" s="447">
        <f t="shared" si="3"/>
        <v>0.66059260788767282</v>
      </c>
      <c r="M19" s="447">
        <f t="shared" si="4"/>
        <v>0.58051139101108118</v>
      </c>
    </row>
    <row r="20" spans="5:13">
      <c r="F20" s="443" t="str">
        <f>Fundamentals!D56</f>
        <v>2016 E</v>
      </c>
      <c r="G20" s="444">
        <f>Fundamentals!K56</f>
        <v>5756.9</v>
      </c>
      <c r="H20" s="444">
        <f>Fundamentals!M56</f>
        <v>3850</v>
      </c>
      <c r="I20" s="444">
        <f>Fundamentals!N56</f>
        <v>568.20000000000005</v>
      </c>
      <c r="J20" s="444">
        <f t="shared" si="2"/>
        <v>3281.8</v>
      </c>
      <c r="K20" s="445" t="str">
        <f t="shared" si="1"/>
        <v>2016 E</v>
      </c>
      <c r="L20" s="447">
        <f t="shared" si="3"/>
        <v>0.66876270214872591</v>
      </c>
      <c r="M20" s="447">
        <f t="shared" si="4"/>
        <v>0.57006374958745165</v>
      </c>
    </row>
    <row r="23" spans="5:13">
      <c r="E23" s="448"/>
      <c r="F23" s="449" t="s">
        <v>312</v>
      </c>
      <c r="G23" s="448"/>
      <c r="H23" s="448" t="str">
        <f>G12</f>
        <v>(in $ mn)</v>
      </c>
      <c r="I23" s="448"/>
      <c r="J23" s="448"/>
      <c r="K23" s="448"/>
      <c r="L23" s="448"/>
    </row>
    <row r="24" spans="5:13">
      <c r="E24" s="448"/>
      <c r="F24" s="448"/>
      <c r="G24" s="448"/>
      <c r="H24" s="448"/>
      <c r="I24" s="448"/>
      <c r="J24" s="448"/>
      <c r="K24" s="448"/>
      <c r="L24" s="448"/>
    </row>
    <row r="25" spans="5:13">
      <c r="E25" s="448"/>
      <c r="F25" s="448"/>
      <c r="G25" s="448"/>
      <c r="H25" s="448"/>
      <c r="I25" s="448"/>
      <c r="J25" s="448"/>
      <c r="K25" s="448"/>
      <c r="L25" s="448"/>
    </row>
    <row r="26" spans="5:13">
      <c r="E26" s="448"/>
      <c r="F26" s="448"/>
      <c r="G26" s="448"/>
      <c r="H26" s="448"/>
      <c r="I26" s="448"/>
      <c r="J26" s="448"/>
      <c r="K26" s="448"/>
      <c r="L26" s="448"/>
    </row>
    <row r="27" spans="5:13">
      <c r="E27" s="448"/>
      <c r="F27" s="448"/>
      <c r="G27" s="448"/>
      <c r="H27" s="448"/>
      <c r="I27" s="448"/>
      <c r="J27" s="448"/>
      <c r="K27" s="448"/>
      <c r="L27" s="448"/>
    </row>
    <row r="28" spans="5:13">
      <c r="E28" s="448"/>
      <c r="F28" s="448"/>
      <c r="G28" s="448"/>
      <c r="H28" s="448"/>
      <c r="I28" s="448"/>
      <c r="J28" s="448"/>
      <c r="K28" s="448"/>
      <c r="L28" s="448"/>
    </row>
    <row r="29" spans="5:13">
      <c r="E29" s="448"/>
      <c r="F29" s="448"/>
      <c r="G29" s="448"/>
      <c r="H29" s="448"/>
      <c r="I29" s="448"/>
      <c r="J29" s="448"/>
      <c r="K29" s="448"/>
      <c r="L29" s="448"/>
    </row>
    <row r="30" spans="5:13">
      <c r="E30" s="448"/>
      <c r="F30" s="448"/>
      <c r="G30" s="448"/>
      <c r="H30" s="448"/>
      <c r="I30" s="448"/>
      <c r="J30" s="448"/>
      <c r="K30" s="448"/>
      <c r="L30" s="448"/>
    </row>
    <row r="31" spans="5:13">
      <c r="E31" s="448"/>
      <c r="F31" s="448"/>
      <c r="G31" s="448"/>
      <c r="H31" s="448"/>
      <c r="I31" s="448"/>
      <c r="J31" s="448"/>
      <c r="K31" s="448"/>
      <c r="L31" s="448"/>
    </row>
    <row r="32" spans="5:13">
      <c r="E32" s="448"/>
      <c r="F32" s="448"/>
      <c r="G32" s="448"/>
      <c r="H32" s="448"/>
      <c r="I32" s="448"/>
      <c r="J32" s="448"/>
      <c r="K32" s="448"/>
      <c r="L32" s="448"/>
    </row>
    <row r="33" spans="5:12">
      <c r="E33" s="448"/>
      <c r="F33" s="448"/>
      <c r="G33" s="448"/>
      <c r="H33" s="448"/>
      <c r="I33" s="448"/>
      <c r="J33" s="448"/>
      <c r="K33" s="448"/>
      <c r="L33" s="448"/>
    </row>
    <row r="34" spans="5:12">
      <c r="E34" s="448"/>
      <c r="F34" s="448"/>
      <c r="G34" s="448"/>
      <c r="H34" s="448"/>
      <c r="I34" s="448"/>
      <c r="J34" s="448"/>
      <c r="K34" s="448"/>
      <c r="L34" s="448"/>
    </row>
    <row r="35" spans="5:12">
      <c r="E35" s="448"/>
      <c r="F35" s="448"/>
      <c r="G35" s="448"/>
      <c r="H35" s="448"/>
      <c r="I35" s="448"/>
      <c r="J35" s="448"/>
      <c r="K35" s="448"/>
      <c r="L35" s="448"/>
    </row>
    <row r="36" spans="5:12">
      <c r="E36" s="448"/>
      <c r="F36" s="448"/>
      <c r="G36" s="448"/>
      <c r="H36" s="448"/>
      <c r="I36" s="448"/>
      <c r="J36" s="448"/>
      <c r="K36" s="448"/>
      <c r="L36" s="448"/>
    </row>
    <row r="37" spans="5:12">
      <c r="E37" s="448"/>
      <c r="F37" s="448"/>
      <c r="G37" s="448"/>
      <c r="H37" s="448"/>
      <c r="I37" s="448"/>
      <c r="J37" s="448"/>
      <c r="K37" s="448"/>
      <c r="L37" s="448"/>
    </row>
    <row r="38" spans="5:12">
      <c r="E38" s="448"/>
      <c r="F38" s="448"/>
      <c r="G38" s="448"/>
      <c r="H38" s="448"/>
      <c r="I38" s="448"/>
      <c r="J38" s="448"/>
      <c r="K38" s="448"/>
      <c r="L38" s="448"/>
    </row>
    <row r="39" spans="5:12">
      <c r="E39" s="448"/>
      <c r="F39" s="448"/>
      <c r="G39" s="448"/>
      <c r="H39" s="448"/>
      <c r="I39" s="448"/>
      <c r="J39" s="448"/>
      <c r="K39" s="448"/>
      <c r="L39" s="448"/>
    </row>
    <row r="40" spans="5:12">
      <c r="E40" s="448"/>
      <c r="F40" s="448"/>
      <c r="G40" s="448"/>
      <c r="H40" s="448"/>
      <c r="I40" s="448"/>
      <c r="J40" s="448"/>
      <c r="K40" s="448"/>
      <c r="L40" s="448"/>
    </row>
    <row r="41" spans="5:12">
      <c r="E41" s="448"/>
      <c r="F41" s="448"/>
      <c r="G41" s="448"/>
      <c r="H41" s="448"/>
      <c r="I41" s="448"/>
      <c r="J41" s="448"/>
      <c r="K41" s="448"/>
      <c r="L41" s="448"/>
    </row>
    <row r="44" spans="5:12">
      <c r="E44" s="448"/>
      <c r="F44" s="449" t="s">
        <v>313</v>
      </c>
      <c r="G44" s="448"/>
      <c r="H44" s="448"/>
      <c r="I44" s="448" t="str">
        <f>M12</f>
        <v>(times)</v>
      </c>
      <c r="J44" s="448"/>
      <c r="K44" s="448"/>
      <c r="L44" s="448"/>
    </row>
    <row r="45" spans="5:12">
      <c r="E45" s="448"/>
      <c r="F45" s="448"/>
      <c r="G45" s="448"/>
      <c r="H45" s="448"/>
      <c r="I45" s="448"/>
      <c r="J45" s="448"/>
      <c r="K45" s="448"/>
      <c r="L45" s="448"/>
    </row>
    <row r="46" spans="5:12">
      <c r="E46" s="448"/>
      <c r="F46" s="448"/>
      <c r="G46" s="448"/>
      <c r="H46" s="448"/>
      <c r="I46" s="448"/>
      <c r="J46" s="448"/>
      <c r="K46" s="448"/>
      <c r="L46" s="448"/>
    </row>
    <row r="47" spans="5:12">
      <c r="E47" s="448"/>
      <c r="F47" s="448"/>
      <c r="G47" s="448"/>
      <c r="H47" s="448"/>
      <c r="I47" s="448"/>
      <c r="J47" s="448"/>
      <c r="K47" s="448"/>
      <c r="L47" s="448"/>
    </row>
    <row r="48" spans="5:12">
      <c r="E48" s="448"/>
      <c r="F48" s="448"/>
      <c r="G48" s="448"/>
      <c r="H48" s="448"/>
      <c r="I48" s="448"/>
      <c r="J48" s="448"/>
      <c r="K48" s="448"/>
      <c r="L48" s="448"/>
    </row>
    <row r="49" spans="5:12">
      <c r="E49" s="448"/>
      <c r="F49" s="448"/>
      <c r="G49" s="448"/>
      <c r="H49" s="448"/>
      <c r="I49" s="448"/>
      <c r="J49" s="448"/>
      <c r="K49" s="448"/>
      <c r="L49" s="448"/>
    </row>
    <row r="50" spans="5:12">
      <c r="E50" s="448"/>
      <c r="F50" s="448"/>
      <c r="G50" s="448"/>
      <c r="H50" s="448"/>
      <c r="I50" s="448"/>
      <c r="J50" s="448"/>
      <c r="K50" s="448"/>
      <c r="L50" s="448"/>
    </row>
    <row r="51" spans="5:12">
      <c r="E51" s="448"/>
      <c r="F51" s="448"/>
      <c r="G51" s="448"/>
      <c r="H51" s="448"/>
      <c r="I51" s="448"/>
      <c r="J51" s="448"/>
      <c r="K51" s="448"/>
      <c r="L51" s="448"/>
    </row>
    <row r="52" spans="5:12">
      <c r="E52" s="448"/>
      <c r="F52" s="448"/>
      <c r="G52" s="448"/>
      <c r="H52" s="448"/>
      <c r="I52" s="448"/>
      <c r="J52" s="448"/>
      <c r="K52" s="448"/>
      <c r="L52" s="448"/>
    </row>
    <row r="53" spans="5:12">
      <c r="E53" s="448"/>
      <c r="F53" s="448"/>
      <c r="G53" s="448"/>
      <c r="H53" s="448"/>
      <c r="I53" s="448"/>
      <c r="J53" s="448"/>
      <c r="K53" s="448"/>
      <c r="L53" s="448"/>
    </row>
    <row r="54" spans="5:12">
      <c r="E54" s="448"/>
      <c r="F54" s="448"/>
      <c r="G54" s="448"/>
      <c r="H54" s="448"/>
      <c r="I54" s="448"/>
      <c r="J54" s="448"/>
      <c r="K54" s="448"/>
      <c r="L54" s="448"/>
    </row>
    <row r="55" spans="5:12">
      <c r="E55" s="448"/>
      <c r="F55" s="448"/>
      <c r="G55" s="448"/>
      <c r="H55" s="448"/>
      <c r="I55" s="448"/>
      <c r="J55" s="448"/>
      <c r="K55" s="448"/>
      <c r="L55" s="448"/>
    </row>
    <row r="56" spans="5:12">
      <c r="E56" s="448"/>
      <c r="F56" s="448"/>
      <c r="G56" s="448"/>
      <c r="H56" s="448"/>
      <c r="I56" s="448"/>
      <c r="J56" s="448"/>
      <c r="K56" s="448"/>
      <c r="L56" s="448"/>
    </row>
    <row r="57" spans="5:12">
      <c r="E57" s="448"/>
      <c r="F57" s="448"/>
      <c r="G57" s="448"/>
      <c r="H57" s="448"/>
      <c r="I57" s="448"/>
      <c r="J57" s="448"/>
      <c r="K57" s="448"/>
      <c r="L57" s="448"/>
    </row>
    <row r="58" spans="5:12">
      <c r="E58" s="448"/>
      <c r="F58" s="448"/>
      <c r="G58" s="448"/>
      <c r="H58" s="448"/>
      <c r="I58" s="448"/>
      <c r="J58" s="448"/>
      <c r="K58" s="448"/>
      <c r="L58" s="448"/>
    </row>
    <row r="59" spans="5:12">
      <c r="E59" s="448"/>
      <c r="F59" s="448"/>
      <c r="G59" s="448"/>
      <c r="H59" s="448"/>
      <c r="I59" s="448"/>
      <c r="J59" s="448"/>
      <c r="K59" s="448"/>
      <c r="L59" s="448"/>
    </row>
    <row r="60" spans="5:12">
      <c r="E60" s="448"/>
      <c r="F60" s="448"/>
      <c r="G60" s="448"/>
      <c r="H60" s="448"/>
      <c r="I60" s="448"/>
      <c r="J60" s="448"/>
      <c r="K60" s="448"/>
      <c r="L60" s="448"/>
    </row>
    <row r="61" spans="5:12">
      <c r="E61" s="448"/>
      <c r="F61" s="448"/>
      <c r="G61" s="448"/>
      <c r="H61" s="448"/>
      <c r="I61" s="448"/>
      <c r="J61" s="448"/>
      <c r="K61" s="448"/>
      <c r="L61" s="448"/>
    </row>
    <row r="62" spans="5:12">
      <c r="E62" s="448"/>
      <c r="F62" s="448"/>
      <c r="G62" s="448"/>
      <c r="H62" s="448"/>
      <c r="I62" s="448"/>
      <c r="J62" s="448"/>
      <c r="K62" s="448"/>
      <c r="L62" s="44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Φύλλο4"/>
  <dimension ref="A1:I22"/>
  <sheetViews>
    <sheetView zoomScale="110" zoomScaleNormal="110" workbookViewId="0">
      <selection activeCell="I2" sqref="I2"/>
    </sheetView>
  </sheetViews>
  <sheetFormatPr defaultRowHeight="12.75"/>
  <cols>
    <col min="1" max="1" width="9.140625" style="66"/>
    <col min="2" max="2" width="19.42578125" style="66" customWidth="1"/>
    <col min="3" max="3" width="0.140625" style="66" customWidth="1"/>
    <col min="4" max="8" width="7.5703125" style="66" customWidth="1"/>
    <col min="9" max="16384" width="9.140625" style="66"/>
  </cols>
  <sheetData>
    <row r="1" spans="1:9" ht="12.75" customHeight="1">
      <c r="A1" s="148"/>
      <c r="B1" s="134"/>
      <c r="C1" s="148"/>
      <c r="D1" s="134"/>
      <c r="E1" s="134"/>
      <c r="F1" s="134"/>
      <c r="G1" s="134"/>
      <c r="H1" s="134"/>
      <c r="I1" s="134"/>
    </row>
    <row r="2" spans="1:9" ht="12.75" customHeight="1" thickBot="1">
      <c r="A2" s="134"/>
      <c r="B2" s="134"/>
      <c r="C2" s="134"/>
      <c r="D2" s="134"/>
      <c r="E2" s="134"/>
      <c r="F2" s="134"/>
      <c r="G2" s="134"/>
      <c r="H2" s="134"/>
      <c r="I2" s="134"/>
    </row>
    <row r="3" spans="1:9" ht="12.75" customHeight="1" thickBot="1">
      <c r="A3" s="128"/>
      <c r="B3" s="152" t="str">
        <f>Fundamentals!D35</f>
        <v>(in $ mn)</v>
      </c>
      <c r="C3" s="132">
        <v>2010</v>
      </c>
      <c r="D3" s="132">
        <v>2011</v>
      </c>
      <c r="E3" s="132">
        <v>2012</v>
      </c>
      <c r="F3" s="132">
        <v>2013</v>
      </c>
      <c r="G3" s="132">
        <v>2014</v>
      </c>
      <c r="H3" s="132">
        <v>2015</v>
      </c>
      <c r="I3" s="134"/>
    </row>
    <row r="4" spans="1:9" ht="12.75" customHeight="1">
      <c r="A4" s="128"/>
      <c r="B4" s="136" t="s">
        <v>92</v>
      </c>
      <c r="C4" s="159"/>
      <c r="D4" s="159">
        <v>6213.3</v>
      </c>
      <c r="E4" s="159">
        <v>6413</v>
      </c>
      <c r="F4" s="159">
        <v>6705</v>
      </c>
      <c r="G4" s="159">
        <v>7033</v>
      </c>
      <c r="H4" s="159">
        <v>7140.7</v>
      </c>
      <c r="I4" s="134"/>
    </row>
    <row r="5" spans="1:9" ht="12.75" customHeight="1">
      <c r="A5" s="128"/>
      <c r="B5" s="133" t="s">
        <v>22</v>
      </c>
      <c r="C5" s="159"/>
      <c r="D5" s="159"/>
      <c r="E5" s="159"/>
      <c r="F5" s="159"/>
      <c r="G5" s="159"/>
      <c r="H5" s="159"/>
      <c r="I5" s="134"/>
    </row>
    <row r="6" spans="1:9" ht="12.75" customHeight="1">
      <c r="A6" s="128"/>
      <c r="B6" s="136" t="s">
        <v>93</v>
      </c>
      <c r="C6" s="159"/>
      <c r="D6" s="159">
        <v>1813.1</v>
      </c>
      <c r="E6" s="159">
        <v>2259.3000000000002</v>
      </c>
      <c r="F6" s="159">
        <v>2295.9</v>
      </c>
      <c r="G6" s="159">
        <v>2261.1999999999998</v>
      </c>
      <c r="H6" s="159">
        <v>2092.9</v>
      </c>
      <c r="I6" s="134"/>
    </row>
    <row r="7" spans="1:9" ht="12.75" customHeight="1">
      <c r="A7" s="128"/>
      <c r="B7" s="133" t="s">
        <v>22</v>
      </c>
      <c r="C7" s="159"/>
      <c r="D7" s="159"/>
      <c r="E7" s="159"/>
      <c r="F7" s="159"/>
      <c r="G7" s="159"/>
      <c r="H7" s="159"/>
      <c r="I7" s="134"/>
    </row>
    <row r="8" spans="1:9" ht="12.75" customHeight="1">
      <c r="A8" s="128"/>
      <c r="B8" s="136" t="s">
        <v>94</v>
      </c>
      <c r="C8" s="159"/>
      <c r="D8" s="159">
        <v>1305.9000000000001</v>
      </c>
      <c r="E8" s="159">
        <v>1350.1</v>
      </c>
      <c r="F8" s="159">
        <v>1888.6</v>
      </c>
      <c r="G8" s="159">
        <v>2044.4</v>
      </c>
      <c r="H8" s="159">
        <v>1938.2</v>
      </c>
      <c r="I8" s="134"/>
    </row>
    <row r="9" spans="1:9" ht="12.75" customHeight="1">
      <c r="A9" s="128"/>
      <c r="B9" s="133" t="s">
        <v>22</v>
      </c>
      <c r="C9" s="160"/>
      <c r="D9" s="160"/>
      <c r="E9" s="160"/>
      <c r="F9" s="160"/>
      <c r="G9" s="160"/>
      <c r="H9" s="160"/>
      <c r="I9" s="134"/>
    </row>
    <row r="10" spans="1:9" ht="12.75" customHeight="1">
      <c r="A10" s="128"/>
      <c r="B10" s="136" t="s">
        <v>79</v>
      </c>
      <c r="C10" s="159">
        <f t="shared" ref="C10:D10" si="0">C4+C6+C8</f>
        <v>0</v>
      </c>
      <c r="D10" s="159">
        <f t="shared" si="0"/>
        <v>9332.2999999999993</v>
      </c>
      <c r="E10" s="159">
        <f>E4+E6+E8</f>
        <v>10022.4</v>
      </c>
      <c r="F10" s="159">
        <f>F4+F6+F8</f>
        <v>10889.5</v>
      </c>
      <c r="G10" s="159">
        <f>G4+G6+G8</f>
        <v>11338.6</v>
      </c>
      <c r="H10" s="159">
        <f>H4+H6+H8</f>
        <v>11171.800000000001</v>
      </c>
      <c r="I10" s="134"/>
    </row>
    <row r="11" spans="1:9" ht="12.75" customHeight="1" thickBot="1">
      <c r="A11" s="148"/>
      <c r="B11" s="130" t="s">
        <v>22</v>
      </c>
      <c r="C11" s="131"/>
      <c r="D11" s="131"/>
      <c r="E11" s="131"/>
      <c r="F11" s="131"/>
      <c r="G11" s="131"/>
      <c r="H11" s="131"/>
      <c r="I11" s="134"/>
    </row>
    <row r="12" spans="1:9" ht="12.75" customHeight="1">
      <c r="A12" s="148"/>
      <c r="B12" s="129"/>
      <c r="C12" s="135"/>
      <c r="D12" s="135"/>
      <c r="E12" s="135"/>
      <c r="F12" s="135"/>
      <c r="G12" s="135"/>
      <c r="H12" s="135"/>
      <c r="I12" s="134"/>
    </row>
    <row r="13" spans="1:9" ht="12.75" customHeight="1">
      <c r="A13" s="134"/>
      <c r="B13" s="134" t="s">
        <v>95</v>
      </c>
      <c r="C13" s="134"/>
      <c r="D13" s="134"/>
      <c r="E13" s="134"/>
      <c r="F13" s="134"/>
      <c r="G13" s="134"/>
      <c r="H13" s="134"/>
      <c r="I13" s="134"/>
    </row>
    <row r="14" spans="1:9">
      <c r="B14" s="140"/>
      <c r="C14" s="141"/>
      <c r="D14" s="141"/>
      <c r="E14" s="141"/>
      <c r="F14" s="141"/>
      <c r="G14" s="141"/>
      <c r="H14" s="141"/>
    </row>
    <row r="15" spans="1:9">
      <c r="B15" s="141"/>
      <c r="C15" s="142"/>
      <c r="D15" s="142"/>
      <c r="E15" s="142"/>
      <c r="F15" s="142"/>
      <c r="G15" s="142"/>
      <c r="H15" s="142"/>
    </row>
    <row r="16" spans="1:9">
      <c r="B16" s="143"/>
      <c r="C16" s="141"/>
      <c r="D16" s="141"/>
      <c r="E16" s="141"/>
      <c r="F16" s="141"/>
      <c r="G16" s="141"/>
      <c r="H16" s="141"/>
    </row>
    <row r="17" spans="2:8">
      <c r="B17" s="141"/>
      <c r="C17" s="142"/>
      <c r="D17" s="142"/>
      <c r="E17" s="142"/>
      <c r="F17" s="142"/>
      <c r="G17" s="142"/>
      <c r="H17" s="156"/>
    </row>
    <row r="18" spans="2:8">
      <c r="B18" s="143"/>
      <c r="C18" s="143"/>
      <c r="D18" s="143"/>
      <c r="E18" s="143"/>
      <c r="F18" s="143"/>
      <c r="G18" s="143"/>
      <c r="H18" s="143"/>
    </row>
    <row r="19" spans="2:8">
      <c r="B19" s="141"/>
      <c r="C19" s="142"/>
      <c r="D19" s="156"/>
      <c r="E19" s="142"/>
      <c r="F19" s="142"/>
      <c r="G19" s="142"/>
      <c r="H19" s="142"/>
    </row>
    <row r="20" spans="2:8">
      <c r="B20" s="140"/>
      <c r="C20" s="142"/>
      <c r="D20" s="142"/>
      <c r="E20" s="142"/>
      <c r="F20" s="142"/>
      <c r="G20" s="142"/>
      <c r="H20" s="142"/>
    </row>
    <row r="21" spans="2:8">
      <c r="B21" s="141"/>
      <c r="C21" s="144"/>
      <c r="D21" s="144"/>
      <c r="E21" s="144"/>
      <c r="F21" s="144"/>
      <c r="G21" s="144"/>
      <c r="H21" s="144"/>
    </row>
    <row r="22" spans="2:8">
      <c r="B22" s="140"/>
      <c r="C22" s="145"/>
      <c r="D22" s="146"/>
      <c r="E22" s="146"/>
      <c r="F22" s="146"/>
      <c r="G22" s="147"/>
      <c r="H22" s="147"/>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sheetPr codeName="Φύλλο5"/>
  <dimension ref="A2:F1257"/>
  <sheetViews>
    <sheetView topLeftCell="A999" zoomScale="90" zoomScaleNormal="90" workbookViewId="0">
      <pane ySplit="1875" topLeftCell="A1238" activePane="bottomLeft"/>
      <selection activeCell="D1002" sqref="D1002:F1254"/>
      <selection pane="bottomLeft" activeCell="O1252" sqref="O1252"/>
    </sheetView>
  </sheetViews>
  <sheetFormatPr defaultRowHeight="15"/>
  <cols>
    <col min="1" max="1" width="17" customWidth="1"/>
    <col min="3" max="3" width="15.7109375" bestFit="1" customWidth="1"/>
    <col min="4" max="4" width="16.140625" style="20" customWidth="1"/>
    <col min="5" max="5" width="16.140625" style="93" customWidth="1"/>
    <col min="6" max="6" width="16.140625" style="19" customWidth="1"/>
  </cols>
  <sheetData>
    <row r="2" spans="4:4">
      <c r="D2" s="18"/>
    </row>
    <row r="3" spans="4:4">
      <c r="D3" s="18"/>
    </row>
    <row r="4" spans="4:4">
      <c r="D4" s="18"/>
    </row>
    <row r="5" spans="4:4">
      <c r="D5" s="18"/>
    </row>
    <row r="6" spans="4:4">
      <c r="D6" s="18"/>
    </row>
    <row r="7" spans="4:4">
      <c r="D7" s="18"/>
    </row>
    <row r="8" spans="4:4">
      <c r="D8" s="18"/>
    </row>
    <row r="9" spans="4:4">
      <c r="D9" s="18"/>
    </row>
    <row r="10" spans="4:4">
      <c r="D10" s="18"/>
    </row>
    <row r="11" spans="4:4">
      <c r="D11" s="18"/>
    </row>
    <row r="12" spans="4:4">
      <c r="D12" s="18"/>
    </row>
    <row r="13" spans="4:4">
      <c r="D13" s="18"/>
    </row>
    <row r="14" spans="4:4">
      <c r="D14" s="18"/>
    </row>
    <row r="15" spans="4:4">
      <c r="D15" s="18"/>
    </row>
    <row r="16" spans="4:4">
      <c r="D16" s="18"/>
    </row>
    <row r="17" spans="4:4">
      <c r="D17" s="18"/>
    </row>
    <row r="18" spans="4:4">
      <c r="D18" s="18"/>
    </row>
    <row r="19" spans="4:4">
      <c r="D19" s="18"/>
    </row>
    <row r="20" spans="4:4">
      <c r="D20" s="18"/>
    </row>
    <row r="21" spans="4:4">
      <c r="D21" s="18"/>
    </row>
    <row r="22" spans="4:4">
      <c r="D22" s="18"/>
    </row>
    <row r="23" spans="4:4">
      <c r="D23" s="18"/>
    </row>
    <row r="24" spans="4:4">
      <c r="D24" s="18"/>
    </row>
    <row r="25" spans="4:4">
      <c r="D25" s="18"/>
    </row>
    <row r="26" spans="4:4">
      <c r="D26" s="18"/>
    </row>
    <row r="27" spans="4:4">
      <c r="D27" s="18"/>
    </row>
    <row r="28" spans="4:4">
      <c r="D28" s="18"/>
    </row>
    <row r="29" spans="4:4">
      <c r="D29" s="18"/>
    </row>
    <row r="30" spans="4:4">
      <c r="D30" s="18"/>
    </row>
    <row r="31" spans="4:4">
      <c r="D31" s="18"/>
    </row>
    <row r="32" spans="4:4">
      <c r="D32" s="18"/>
    </row>
    <row r="33" spans="4:4">
      <c r="D33" s="18"/>
    </row>
    <row r="34" spans="4:4">
      <c r="D34" s="18"/>
    </row>
    <row r="35" spans="4:4">
      <c r="D35" s="18"/>
    </row>
    <row r="36" spans="4:4">
      <c r="D36" s="18"/>
    </row>
    <row r="37" spans="4:4">
      <c r="D37" s="18"/>
    </row>
    <row r="38" spans="4:4">
      <c r="D38" s="18"/>
    </row>
    <row r="39" spans="4:4">
      <c r="D39" s="18"/>
    </row>
    <row r="40" spans="4:4">
      <c r="D40" s="18"/>
    </row>
    <row r="41" spans="4:4">
      <c r="D41" s="18"/>
    </row>
    <row r="42" spans="4:4">
      <c r="D42" s="18"/>
    </row>
    <row r="43" spans="4:4">
      <c r="D43" s="18"/>
    </row>
    <row r="44" spans="4:4">
      <c r="D44" s="18"/>
    </row>
    <row r="45" spans="4:4">
      <c r="D45" s="18"/>
    </row>
    <row r="46" spans="4:4">
      <c r="D46" s="18"/>
    </row>
    <row r="47" spans="4:4">
      <c r="D47" s="18"/>
    </row>
    <row r="48" spans="4:4">
      <c r="D48" s="18"/>
    </row>
    <row r="49" spans="4:4">
      <c r="D49" s="18"/>
    </row>
    <row r="50" spans="4:4">
      <c r="D50" s="18"/>
    </row>
    <row r="51" spans="4:4">
      <c r="D51" s="18"/>
    </row>
    <row r="52" spans="4:4">
      <c r="D52" s="18"/>
    </row>
    <row r="53" spans="4:4">
      <c r="D53" s="18"/>
    </row>
    <row r="54" spans="4:4">
      <c r="D54" s="18"/>
    </row>
    <row r="55" spans="4:4">
      <c r="D55" s="18"/>
    </row>
    <row r="56" spans="4:4">
      <c r="D56" s="18"/>
    </row>
    <row r="57" spans="4:4">
      <c r="D57" s="18"/>
    </row>
    <row r="58" spans="4:4">
      <c r="D58" s="18"/>
    </row>
    <row r="59" spans="4:4">
      <c r="D59" s="18"/>
    </row>
    <row r="60" spans="4:4">
      <c r="D60" s="18"/>
    </row>
    <row r="61" spans="4:4">
      <c r="D61" s="18"/>
    </row>
    <row r="62" spans="4:4">
      <c r="D62" s="18"/>
    </row>
    <row r="63" spans="4:4">
      <c r="D63" s="18"/>
    </row>
    <row r="64" spans="4:4">
      <c r="D64" s="18"/>
    </row>
    <row r="65" spans="4:4">
      <c r="D65" s="18"/>
    </row>
    <row r="66" spans="4:4">
      <c r="D66" s="18"/>
    </row>
    <row r="67" spans="4:4">
      <c r="D67" s="18"/>
    </row>
    <row r="68" spans="4:4">
      <c r="D68" s="18"/>
    </row>
    <row r="69" spans="4:4">
      <c r="D69" s="18"/>
    </row>
    <row r="70" spans="4:4">
      <c r="D70" s="18"/>
    </row>
    <row r="71" spans="4:4">
      <c r="D71" s="18"/>
    </row>
    <row r="72" spans="4:4">
      <c r="D72" s="18"/>
    </row>
    <row r="73" spans="4:4">
      <c r="D73" s="18"/>
    </row>
    <row r="74" spans="4:4">
      <c r="D74" s="18"/>
    </row>
    <row r="75" spans="4:4">
      <c r="D75" s="18"/>
    </row>
    <row r="76" spans="4:4">
      <c r="D76" s="18"/>
    </row>
    <row r="77" spans="4:4">
      <c r="D77" s="18"/>
    </row>
    <row r="78" spans="4:4">
      <c r="D78" s="18"/>
    </row>
    <row r="79" spans="4:4">
      <c r="D79" s="18"/>
    </row>
    <row r="80" spans="4:4">
      <c r="D80" s="18"/>
    </row>
    <row r="81" spans="4:4">
      <c r="D81" s="18"/>
    </row>
    <row r="82" spans="4:4">
      <c r="D82" s="18"/>
    </row>
    <row r="83" spans="4:4">
      <c r="D83" s="18"/>
    </row>
    <row r="84" spans="4:4">
      <c r="D84" s="18"/>
    </row>
    <row r="85" spans="4:4">
      <c r="D85" s="18"/>
    </row>
    <row r="86" spans="4:4">
      <c r="D86" s="18"/>
    </row>
    <row r="87" spans="4:4">
      <c r="D87" s="18"/>
    </row>
    <row r="88" spans="4:4">
      <c r="D88" s="18"/>
    </row>
    <row r="89" spans="4:4">
      <c r="D89" s="18"/>
    </row>
    <row r="90" spans="4:4">
      <c r="D90" s="18"/>
    </row>
    <row r="91" spans="4:4">
      <c r="D91" s="18"/>
    </row>
    <row r="92" spans="4:4">
      <c r="D92" s="18"/>
    </row>
    <row r="93" spans="4:4">
      <c r="D93" s="18"/>
    </row>
    <row r="94" spans="4:4">
      <c r="D94" s="18"/>
    </row>
    <row r="95" spans="4:4">
      <c r="D95" s="18"/>
    </row>
    <row r="96" spans="4:4">
      <c r="D96" s="18"/>
    </row>
    <row r="97" spans="4:4">
      <c r="D97" s="18"/>
    </row>
    <row r="98" spans="4:4">
      <c r="D98" s="18"/>
    </row>
    <row r="99" spans="4:4">
      <c r="D99" s="18"/>
    </row>
    <row r="100" spans="4:4">
      <c r="D100" s="18"/>
    </row>
    <row r="101" spans="4:4">
      <c r="D101" s="18"/>
    </row>
    <row r="102" spans="4:4">
      <c r="D102" s="18"/>
    </row>
    <row r="103" spans="4:4">
      <c r="D103" s="18"/>
    </row>
    <row r="104" spans="4:4">
      <c r="D104" s="18"/>
    </row>
    <row r="105" spans="4:4">
      <c r="D105" s="18"/>
    </row>
    <row r="106" spans="4:4">
      <c r="D106" s="18"/>
    </row>
    <row r="107" spans="4:4">
      <c r="D107" s="18"/>
    </row>
    <row r="108" spans="4:4">
      <c r="D108" s="18"/>
    </row>
    <row r="109" spans="4:4">
      <c r="D109" s="18"/>
    </row>
    <row r="110" spans="4:4">
      <c r="D110" s="18"/>
    </row>
    <row r="111" spans="4:4">
      <c r="D111" s="18"/>
    </row>
    <row r="112" spans="4:4">
      <c r="D112" s="18"/>
    </row>
    <row r="113" spans="4:4">
      <c r="D113" s="18"/>
    </row>
    <row r="114" spans="4:4">
      <c r="D114" s="18"/>
    </row>
    <row r="115" spans="4:4">
      <c r="D115" s="18"/>
    </row>
    <row r="116" spans="4:4">
      <c r="D116" s="18"/>
    </row>
    <row r="117" spans="4:4">
      <c r="D117" s="18"/>
    </row>
    <row r="118" spans="4:4">
      <c r="D118" s="18"/>
    </row>
    <row r="119" spans="4:4">
      <c r="D119" s="18"/>
    </row>
    <row r="120" spans="4:4">
      <c r="D120" s="18"/>
    </row>
    <row r="121" spans="4:4">
      <c r="D121" s="18"/>
    </row>
    <row r="122" spans="4:4">
      <c r="D122" s="18"/>
    </row>
    <row r="123" spans="4:4">
      <c r="D123" s="18"/>
    </row>
    <row r="124" spans="4:4">
      <c r="D124" s="18"/>
    </row>
    <row r="125" spans="4:4">
      <c r="D125" s="18"/>
    </row>
    <row r="126" spans="4:4">
      <c r="D126" s="18"/>
    </row>
    <row r="127" spans="4:4">
      <c r="D127" s="18"/>
    </row>
    <row r="128" spans="4:4">
      <c r="D128" s="18"/>
    </row>
    <row r="129" spans="4:4">
      <c r="D129" s="18"/>
    </row>
    <row r="130" spans="4:4">
      <c r="D130" s="18"/>
    </row>
    <row r="131" spans="4:4">
      <c r="D131" s="18"/>
    </row>
    <row r="132" spans="4:4">
      <c r="D132" s="18"/>
    </row>
    <row r="133" spans="4:4">
      <c r="D133" s="18"/>
    </row>
    <row r="134" spans="4:4">
      <c r="D134" s="18"/>
    </row>
    <row r="135" spans="4:4">
      <c r="D135" s="18"/>
    </row>
    <row r="136" spans="4:4">
      <c r="D136" s="18"/>
    </row>
    <row r="137" spans="4:4">
      <c r="D137" s="18"/>
    </row>
    <row r="138" spans="4:4">
      <c r="D138" s="18"/>
    </row>
    <row r="139" spans="4:4">
      <c r="D139" s="18"/>
    </row>
    <row r="140" spans="4:4">
      <c r="D140" s="18"/>
    </row>
    <row r="141" spans="4:4">
      <c r="D141" s="18"/>
    </row>
    <row r="142" spans="4:4">
      <c r="D142" s="18"/>
    </row>
    <row r="143" spans="4:4">
      <c r="D143" s="18"/>
    </row>
    <row r="144" spans="4:4">
      <c r="D144" s="18"/>
    </row>
    <row r="145" spans="4:4">
      <c r="D145" s="18"/>
    </row>
    <row r="146" spans="4:4">
      <c r="D146" s="18"/>
    </row>
    <row r="147" spans="4:4">
      <c r="D147" s="18"/>
    </row>
    <row r="148" spans="4:4">
      <c r="D148" s="18"/>
    </row>
    <row r="149" spans="4:4">
      <c r="D149" s="18"/>
    </row>
    <row r="150" spans="4:4">
      <c r="D150" s="18"/>
    </row>
    <row r="151" spans="4:4">
      <c r="D151" s="18"/>
    </row>
    <row r="152" spans="4:4">
      <c r="D152" s="18"/>
    </row>
    <row r="153" spans="4:4">
      <c r="D153" s="18"/>
    </row>
    <row r="154" spans="4:4">
      <c r="D154" s="18"/>
    </row>
    <row r="155" spans="4:4">
      <c r="D155" s="18"/>
    </row>
    <row r="156" spans="4:4">
      <c r="D156" s="18"/>
    </row>
    <row r="157" spans="4:4">
      <c r="D157" s="18"/>
    </row>
    <row r="158" spans="4:4">
      <c r="D158" s="18"/>
    </row>
    <row r="159" spans="4:4">
      <c r="D159" s="18"/>
    </row>
    <row r="160" spans="4:4">
      <c r="D160" s="18"/>
    </row>
    <row r="161" spans="4:4">
      <c r="D161" s="18"/>
    </row>
    <row r="162" spans="4:4">
      <c r="D162" s="18"/>
    </row>
    <row r="163" spans="4:4">
      <c r="D163" s="18"/>
    </row>
    <row r="164" spans="4:4">
      <c r="D164" s="18"/>
    </row>
    <row r="165" spans="4:4">
      <c r="D165" s="18"/>
    </row>
    <row r="166" spans="4:4">
      <c r="D166" s="18"/>
    </row>
    <row r="167" spans="4:4">
      <c r="D167" s="18"/>
    </row>
    <row r="168" spans="4:4">
      <c r="D168" s="18"/>
    </row>
    <row r="169" spans="4:4">
      <c r="D169" s="18"/>
    </row>
    <row r="170" spans="4:4">
      <c r="D170" s="18"/>
    </row>
    <row r="171" spans="4:4">
      <c r="D171" s="18"/>
    </row>
    <row r="172" spans="4:4">
      <c r="D172" s="18"/>
    </row>
    <row r="173" spans="4:4">
      <c r="D173" s="18"/>
    </row>
    <row r="174" spans="4:4">
      <c r="D174" s="18"/>
    </row>
    <row r="175" spans="4:4">
      <c r="D175" s="18"/>
    </row>
    <row r="176" spans="4:4">
      <c r="D176" s="18"/>
    </row>
    <row r="177" spans="4:4">
      <c r="D177" s="18"/>
    </row>
    <row r="178" spans="4:4">
      <c r="D178" s="18"/>
    </row>
    <row r="179" spans="4:4">
      <c r="D179" s="18"/>
    </row>
    <row r="180" spans="4:4">
      <c r="D180" s="18"/>
    </row>
    <row r="181" spans="4:4">
      <c r="D181" s="18"/>
    </row>
    <row r="182" spans="4:4">
      <c r="D182" s="18"/>
    </row>
    <row r="183" spans="4:4">
      <c r="D183" s="18"/>
    </row>
    <row r="184" spans="4:4">
      <c r="D184" s="18"/>
    </row>
    <row r="185" spans="4:4">
      <c r="D185" s="18"/>
    </row>
    <row r="186" spans="4:4">
      <c r="D186" s="18"/>
    </row>
    <row r="187" spans="4:4">
      <c r="D187" s="18"/>
    </row>
    <row r="188" spans="4:4">
      <c r="D188" s="18"/>
    </row>
    <row r="189" spans="4:4">
      <c r="D189" s="18"/>
    </row>
    <row r="190" spans="4:4">
      <c r="D190" s="18"/>
    </row>
    <row r="191" spans="4:4">
      <c r="D191" s="18"/>
    </row>
    <row r="192" spans="4:4">
      <c r="D192" s="18"/>
    </row>
    <row r="193" spans="4:4">
      <c r="D193" s="18"/>
    </row>
    <row r="194" spans="4:4">
      <c r="D194" s="18"/>
    </row>
    <row r="195" spans="4:4">
      <c r="D195" s="18"/>
    </row>
    <row r="196" spans="4:4">
      <c r="D196" s="18"/>
    </row>
    <row r="197" spans="4:4">
      <c r="D197" s="18"/>
    </row>
    <row r="198" spans="4:4">
      <c r="D198" s="18"/>
    </row>
    <row r="199" spans="4:4">
      <c r="D199" s="18"/>
    </row>
    <row r="200" spans="4:4">
      <c r="D200" s="18"/>
    </row>
    <row r="201" spans="4:4">
      <c r="D201" s="18"/>
    </row>
    <row r="202" spans="4:4">
      <c r="D202" s="18"/>
    </row>
    <row r="203" spans="4:4">
      <c r="D203" s="18"/>
    </row>
    <row r="204" spans="4:4">
      <c r="D204" s="18"/>
    </row>
    <row r="205" spans="4:4">
      <c r="D205" s="18"/>
    </row>
    <row r="206" spans="4:4">
      <c r="D206" s="18"/>
    </row>
    <row r="207" spans="4:4">
      <c r="D207" s="18"/>
    </row>
    <row r="208" spans="4:4">
      <c r="D208" s="18"/>
    </row>
    <row r="209" spans="4:4">
      <c r="D209" s="18"/>
    </row>
    <row r="210" spans="4:4">
      <c r="D210" s="18"/>
    </row>
    <row r="211" spans="4:4">
      <c r="D211" s="18"/>
    </row>
    <row r="212" spans="4:4">
      <c r="D212" s="18"/>
    </row>
    <row r="213" spans="4:4">
      <c r="D213" s="18"/>
    </row>
    <row r="214" spans="4:4">
      <c r="D214" s="18"/>
    </row>
    <row r="215" spans="4:4">
      <c r="D215" s="18"/>
    </row>
    <row r="216" spans="4:4">
      <c r="D216" s="18"/>
    </row>
    <row r="217" spans="4:4">
      <c r="D217" s="18"/>
    </row>
    <row r="218" spans="4:4">
      <c r="D218" s="18"/>
    </row>
    <row r="219" spans="4:4">
      <c r="D219" s="18"/>
    </row>
    <row r="220" spans="4:4">
      <c r="D220" s="18"/>
    </row>
    <row r="221" spans="4:4">
      <c r="D221" s="18"/>
    </row>
    <row r="222" spans="4:4">
      <c r="D222" s="18"/>
    </row>
    <row r="223" spans="4:4">
      <c r="D223" s="18"/>
    </row>
    <row r="224" spans="4:4">
      <c r="D224" s="18"/>
    </row>
    <row r="225" spans="4:4">
      <c r="D225" s="18"/>
    </row>
    <row r="226" spans="4:4">
      <c r="D226" s="18"/>
    </row>
    <row r="227" spans="4:4">
      <c r="D227" s="18"/>
    </row>
    <row r="228" spans="4:4">
      <c r="D228" s="18"/>
    </row>
    <row r="229" spans="4:4">
      <c r="D229" s="18"/>
    </row>
    <row r="230" spans="4:4">
      <c r="D230" s="18"/>
    </row>
    <row r="231" spans="4:4">
      <c r="D231" s="18"/>
    </row>
    <row r="232" spans="4:4">
      <c r="D232" s="18"/>
    </row>
    <row r="233" spans="4:4">
      <c r="D233" s="18"/>
    </row>
    <row r="234" spans="4:4">
      <c r="D234" s="18"/>
    </row>
    <row r="235" spans="4:4">
      <c r="D235" s="18"/>
    </row>
    <row r="236" spans="4:4">
      <c r="D236" s="18"/>
    </row>
    <row r="237" spans="4:4">
      <c r="D237" s="18"/>
    </row>
    <row r="238" spans="4:4">
      <c r="D238" s="18"/>
    </row>
    <row r="239" spans="4:4">
      <c r="D239" s="18"/>
    </row>
    <row r="240" spans="4:4">
      <c r="D240" s="18"/>
    </row>
    <row r="241" spans="4:4">
      <c r="D241" s="18"/>
    </row>
    <row r="242" spans="4:4">
      <c r="D242" s="18"/>
    </row>
    <row r="243" spans="4:4">
      <c r="D243" s="18"/>
    </row>
    <row r="244" spans="4:4">
      <c r="D244" s="18"/>
    </row>
    <row r="245" spans="4:4">
      <c r="D245" s="18"/>
    </row>
    <row r="246" spans="4:4">
      <c r="D246" s="18"/>
    </row>
    <row r="247" spans="4:4">
      <c r="D247" s="18"/>
    </row>
    <row r="248" spans="4:4">
      <c r="D248" s="18"/>
    </row>
    <row r="249" spans="4:4">
      <c r="D249" s="18"/>
    </row>
    <row r="250" spans="4:4">
      <c r="D250" s="18"/>
    </row>
    <row r="251" spans="4:4">
      <c r="D251" s="18"/>
    </row>
    <row r="252" spans="4:4">
      <c r="D252" s="18"/>
    </row>
    <row r="253" spans="4:4">
      <c r="D253" s="18"/>
    </row>
    <row r="254" spans="4:4">
      <c r="D254" s="18"/>
    </row>
    <row r="255" spans="4:4">
      <c r="D255" s="18"/>
    </row>
    <row r="256" spans="4:4">
      <c r="D256" s="18"/>
    </row>
    <row r="257" spans="4:4">
      <c r="D257" s="18"/>
    </row>
    <row r="258" spans="4:4">
      <c r="D258" s="18"/>
    </row>
    <row r="259" spans="4:4">
      <c r="D259" s="18"/>
    </row>
    <row r="260" spans="4:4">
      <c r="D260" s="18"/>
    </row>
    <row r="261" spans="4:4">
      <c r="D261" s="18"/>
    </row>
    <row r="262" spans="4:4">
      <c r="D262" s="18"/>
    </row>
    <row r="263" spans="4:4">
      <c r="D263" s="18"/>
    </row>
    <row r="264" spans="4:4">
      <c r="D264" s="18"/>
    </row>
    <row r="265" spans="4:4">
      <c r="D265" s="18"/>
    </row>
    <row r="266" spans="4:4">
      <c r="D266" s="18"/>
    </row>
    <row r="267" spans="4:4">
      <c r="D267" s="18"/>
    </row>
    <row r="268" spans="4:4">
      <c r="D268" s="18"/>
    </row>
    <row r="269" spans="4:4">
      <c r="D269" s="18"/>
    </row>
    <row r="270" spans="4:4">
      <c r="D270" s="18"/>
    </row>
    <row r="271" spans="4:4">
      <c r="D271" s="18"/>
    </row>
    <row r="272" spans="4:4">
      <c r="D272" s="18"/>
    </row>
    <row r="273" spans="4:4">
      <c r="D273" s="18"/>
    </row>
    <row r="274" spans="4:4">
      <c r="D274" s="18"/>
    </row>
    <row r="275" spans="4:4">
      <c r="D275" s="18"/>
    </row>
    <row r="276" spans="4:4">
      <c r="D276" s="18"/>
    </row>
    <row r="277" spans="4:4">
      <c r="D277" s="18"/>
    </row>
    <row r="278" spans="4:4">
      <c r="D278" s="18"/>
    </row>
    <row r="279" spans="4:4">
      <c r="D279" s="18"/>
    </row>
    <row r="280" spans="4:4">
      <c r="D280" s="18"/>
    </row>
    <row r="281" spans="4:4">
      <c r="D281" s="18"/>
    </row>
    <row r="282" spans="4:4">
      <c r="D282" s="18"/>
    </row>
    <row r="283" spans="4:4">
      <c r="D283" s="18"/>
    </row>
    <row r="284" spans="4:4">
      <c r="D284" s="18"/>
    </row>
    <row r="285" spans="4:4">
      <c r="D285" s="18"/>
    </row>
    <row r="286" spans="4:4">
      <c r="D286" s="18"/>
    </row>
    <row r="287" spans="4:4">
      <c r="D287" s="18"/>
    </row>
    <row r="288" spans="4:4">
      <c r="D288" s="18"/>
    </row>
    <row r="289" spans="4:4">
      <c r="D289" s="18"/>
    </row>
    <row r="290" spans="4:4">
      <c r="D290" s="18"/>
    </row>
    <row r="291" spans="4:4">
      <c r="D291" s="18"/>
    </row>
    <row r="292" spans="4:4">
      <c r="D292" s="18"/>
    </row>
    <row r="293" spans="4:4">
      <c r="D293" s="18"/>
    </row>
    <row r="294" spans="4:4">
      <c r="D294" s="18"/>
    </row>
    <row r="295" spans="4:4">
      <c r="D295" s="18"/>
    </row>
    <row r="296" spans="4:4">
      <c r="D296" s="18"/>
    </row>
    <row r="297" spans="4:4">
      <c r="D297" s="18"/>
    </row>
    <row r="298" spans="4:4">
      <c r="D298" s="18"/>
    </row>
    <row r="299" spans="4:4">
      <c r="D299" s="18"/>
    </row>
    <row r="300" spans="4:4">
      <c r="D300" s="18"/>
    </row>
    <row r="301" spans="4:4">
      <c r="D301" s="18"/>
    </row>
    <row r="302" spans="4:4">
      <c r="D302" s="18"/>
    </row>
    <row r="303" spans="4:4">
      <c r="D303" s="18"/>
    </row>
    <row r="304" spans="4:4">
      <c r="D304" s="18"/>
    </row>
    <row r="305" spans="4:4">
      <c r="D305" s="18"/>
    </row>
    <row r="306" spans="4:4">
      <c r="D306" s="18"/>
    </row>
    <row r="307" spans="4:4">
      <c r="D307" s="18"/>
    </row>
    <row r="308" spans="4:4">
      <c r="D308" s="18"/>
    </row>
    <row r="309" spans="4:4">
      <c r="D309" s="18"/>
    </row>
    <row r="310" spans="4:4">
      <c r="D310" s="18"/>
    </row>
    <row r="311" spans="4:4">
      <c r="D311" s="18"/>
    </row>
    <row r="312" spans="4:4">
      <c r="D312" s="18"/>
    </row>
    <row r="313" spans="4:4">
      <c r="D313" s="18"/>
    </row>
    <row r="314" spans="4:4">
      <c r="D314" s="18"/>
    </row>
    <row r="315" spans="4:4">
      <c r="D315" s="18"/>
    </row>
    <row r="316" spans="4:4">
      <c r="D316" s="18"/>
    </row>
    <row r="317" spans="4:4">
      <c r="D317" s="18"/>
    </row>
    <row r="318" spans="4:4">
      <c r="D318" s="18"/>
    </row>
    <row r="319" spans="4:4">
      <c r="D319" s="18"/>
    </row>
    <row r="320" spans="4:4">
      <c r="D320" s="18"/>
    </row>
    <row r="321" spans="4:4">
      <c r="D321" s="18"/>
    </row>
    <row r="322" spans="4:4">
      <c r="D322" s="18"/>
    </row>
    <row r="323" spans="4:4">
      <c r="D323" s="18"/>
    </row>
    <row r="324" spans="4:4">
      <c r="D324" s="18"/>
    </row>
    <row r="325" spans="4:4">
      <c r="D325" s="18"/>
    </row>
    <row r="326" spans="4:4">
      <c r="D326" s="18"/>
    </row>
    <row r="327" spans="4:4">
      <c r="D327" s="18"/>
    </row>
    <row r="328" spans="4:4">
      <c r="D328" s="18"/>
    </row>
    <row r="329" spans="4:4">
      <c r="D329" s="18"/>
    </row>
    <row r="330" spans="4:4">
      <c r="D330" s="18"/>
    </row>
    <row r="331" spans="4:4">
      <c r="D331" s="18"/>
    </row>
    <row r="332" spans="4:4">
      <c r="D332" s="18"/>
    </row>
    <row r="333" spans="4:4">
      <c r="D333" s="18"/>
    </row>
    <row r="334" spans="4:4">
      <c r="D334" s="18"/>
    </row>
    <row r="335" spans="4:4">
      <c r="D335" s="18"/>
    </row>
    <row r="336" spans="4:4">
      <c r="D336" s="18"/>
    </row>
    <row r="337" spans="4:4">
      <c r="D337" s="18"/>
    </row>
    <row r="338" spans="4:4">
      <c r="D338" s="18"/>
    </row>
    <row r="339" spans="4:4">
      <c r="D339" s="18"/>
    </row>
    <row r="340" spans="4:4">
      <c r="D340" s="18"/>
    </row>
    <row r="341" spans="4:4">
      <c r="D341" s="18"/>
    </row>
    <row r="342" spans="4:4">
      <c r="D342" s="18"/>
    </row>
    <row r="343" spans="4:4">
      <c r="D343" s="18"/>
    </row>
    <row r="344" spans="4:4">
      <c r="D344" s="18"/>
    </row>
    <row r="345" spans="4:4">
      <c r="D345" s="18"/>
    </row>
    <row r="346" spans="4:4">
      <c r="D346" s="18"/>
    </row>
    <row r="347" spans="4:4">
      <c r="D347" s="18"/>
    </row>
    <row r="348" spans="4:4">
      <c r="D348" s="18"/>
    </row>
    <row r="349" spans="4:4">
      <c r="D349" s="18"/>
    </row>
    <row r="350" spans="4:4">
      <c r="D350" s="18"/>
    </row>
    <row r="351" spans="4:4">
      <c r="D351" s="18"/>
    </row>
    <row r="352" spans="4:4">
      <c r="D352" s="18"/>
    </row>
    <row r="353" spans="4:4">
      <c r="D353" s="18"/>
    </row>
    <row r="354" spans="4:4">
      <c r="D354" s="18"/>
    </row>
    <row r="355" spans="4:4">
      <c r="D355" s="18"/>
    </row>
    <row r="356" spans="4:4">
      <c r="D356" s="18"/>
    </row>
    <row r="357" spans="4:4">
      <c r="D357" s="18"/>
    </row>
    <row r="358" spans="4:4">
      <c r="D358" s="18"/>
    </row>
    <row r="359" spans="4:4">
      <c r="D359" s="18"/>
    </row>
    <row r="360" spans="4:4">
      <c r="D360" s="18"/>
    </row>
    <row r="361" spans="4:4">
      <c r="D361" s="18"/>
    </row>
    <row r="362" spans="4:4">
      <c r="D362" s="18"/>
    </row>
    <row r="363" spans="4:4">
      <c r="D363" s="18"/>
    </row>
    <row r="364" spans="4:4">
      <c r="D364" s="18"/>
    </row>
    <row r="365" spans="4:4">
      <c r="D365" s="18"/>
    </row>
    <row r="366" spans="4:4">
      <c r="D366" s="18"/>
    </row>
    <row r="367" spans="4:4">
      <c r="D367" s="18"/>
    </row>
    <row r="368" spans="4:4">
      <c r="D368" s="18"/>
    </row>
    <row r="369" spans="4:4">
      <c r="D369" s="18"/>
    </row>
    <row r="370" spans="4:4">
      <c r="D370" s="18"/>
    </row>
    <row r="371" spans="4:4">
      <c r="D371" s="18"/>
    </row>
    <row r="372" spans="4:4">
      <c r="D372" s="18"/>
    </row>
    <row r="373" spans="4:4">
      <c r="D373" s="18"/>
    </row>
    <row r="374" spans="4:4">
      <c r="D374" s="18"/>
    </row>
    <row r="375" spans="4:4">
      <c r="D375" s="18"/>
    </row>
    <row r="376" spans="4:4">
      <c r="D376" s="18"/>
    </row>
    <row r="377" spans="4:4">
      <c r="D377" s="18"/>
    </row>
    <row r="378" spans="4:4">
      <c r="D378" s="18"/>
    </row>
    <row r="379" spans="4:4">
      <c r="D379" s="18"/>
    </row>
    <row r="380" spans="4:4">
      <c r="D380" s="18"/>
    </row>
    <row r="381" spans="4:4">
      <c r="D381" s="18"/>
    </row>
    <row r="382" spans="4:4">
      <c r="D382" s="18"/>
    </row>
    <row r="383" spans="4:4">
      <c r="D383" s="18"/>
    </row>
    <row r="384" spans="4:4">
      <c r="D384" s="18"/>
    </row>
    <row r="385" spans="4:4">
      <c r="D385" s="18"/>
    </row>
    <row r="386" spans="4:4">
      <c r="D386" s="18"/>
    </row>
    <row r="387" spans="4:4">
      <c r="D387" s="18"/>
    </row>
    <row r="388" spans="4:4">
      <c r="D388" s="18"/>
    </row>
    <row r="389" spans="4:4">
      <c r="D389" s="18"/>
    </row>
    <row r="390" spans="4:4">
      <c r="D390" s="18"/>
    </row>
    <row r="391" spans="4:4">
      <c r="D391" s="18"/>
    </row>
    <row r="392" spans="4:4">
      <c r="D392" s="18"/>
    </row>
    <row r="393" spans="4:4">
      <c r="D393" s="18"/>
    </row>
    <row r="394" spans="4:4">
      <c r="D394" s="18"/>
    </row>
    <row r="395" spans="4:4">
      <c r="D395" s="18"/>
    </row>
    <row r="396" spans="4:4">
      <c r="D396" s="18"/>
    </row>
    <row r="397" spans="4:4">
      <c r="D397" s="18"/>
    </row>
    <row r="398" spans="4:4">
      <c r="D398" s="18"/>
    </row>
    <row r="399" spans="4:4">
      <c r="D399" s="18"/>
    </row>
    <row r="400" spans="4:4">
      <c r="D400" s="18"/>
    </row>
    <row r="401" spans="4:4">
      <c r="D401" s="18"/>
    </row>
    <row r="402" spans="4:4">
      <c r="D402" s="18"/>
    </row>
    <row r="403" spans="4:4">
      <c r="D403" s="18"/>
    </row>
    <row r="404" spans="4:4">
      <c r="D404" s="18"/>
    </row>
    <row r="405" spans="4:4">
      <c r="D405" s="18"/>
    </row>
    <row r="406" spans="4:4">
      <c r="D406" s="18"/>
    </row>
    <row r="407" spans="4:4">
      <c r="D407" s="18"/>
    </row>
    <row r="408" spans="4:4">
      <c r="D408" s="18"/>
    </row>
    <row r="409" spans="4:4">
      <c r="D409" s="18"/>
    </row>
    <row r="410" spans="4:4">
      <c r="D410" s="18"/>
    </row>
    <row r="411" spans="4:4">
      <c r="D411" s="18"/>
    </row>
    <row r="412" spans="4:4">
      <c r="D412" s="18"/>
    </row>
    <row r="413" spans="4:4">
      <c r="D413" s="18"/>
    </row>
    <row r="414" spans="4:4">
      <c r="D414" s="18"/>
    </row>
    <row r="415" spans="4:4">
      <c r="D415" s="18"/>
    </row>
    <row r="416" spans="4:4">
      <c r="D416" s="18"/>
    </row>
    <row r="417" spans="4:4">
      <c r="D417" s="18"/>
    </row>
    <row r="418" spans="4:4">
      <c r="D418" s="18"/>
    </row>
    <row r="419" spans="4:4">
      <c r="D419" s="18"/>
    </row>
    <row r="420" spans="4:4">
      <c r="D420" s="18"/>
    </row>
    <row r="421" spans="4:4">
      <c r="D421" s="18"/>
    </row>
    <row r="422" spans="4:4">
      <c r="D422" s="18"/>
    </row>
    <row r="423" spans="4:4">
      <c r="D423" s="18"/>
    </row>
    <row r="424" spans="4:4">
      <c r="D424" s="18"/>
    </row>
    <row r="425" spans="4:4">
      <c r="D425" s="18"/>
    </row>
    <row r="426" spans="4:4">
      <c r="D426" s="18"/>
    </row>
    <row r="427" spans="4:4">
      <c r="D427" s="18"/>
    </row>
    <row r="428" spans="4:4">
      <c r="D428" s="18"/>
    </row>
    <row r="429" spans="4:4">
      <c r="D429" s="18"/>
    </row>
    <row r="430" spans="4:4">
      <c r="D430" s="18"/>
    </row>
    <row r="431" spans="4:4">
      <c r="D431" s="18"/>
    </row>
    <row r="432" spans="4:4">
      <c r="D432" s="18"/>
    </row>
    <row r="433" spans="4:4">
      <c r="D433" s="18"/>
    </row>
    <row r="434" spans="4:4">
      <c r="D434" s="18"/>
    </row>
    <row r="435" spans="4:4">
      <c r="D435" s="18"/>
    </row>
    <row r="436" spans="4:4">
      <c r="D436" s="18"/>
    </row>
    <row r="437" spans="4:4">
      <c r="D437" s="18"/>
    </row>
    <row r="438" spans="4:4">
      <c r="D438" s="18"/>
    </row>
    <row r="439" spans="4:4">
      <c r="D439" s="18"/>
    </row>
    <row r="440" spans="4:4">
      <c r="D440" s="18"/>
    </row>
    <row r="441" spans="4:4">
      <c r="D441" s="18"/>
    </row>
    <row r="442" spans="4:4">
      <c r="D442" s="18"/>
    </row>
    <row r="443" spans="4:4">
      <c r="D443" s="18"/>
    </row>
    <row r="444" spans="4:4">
      <c r="D444" s="18"/>
    </row>
    <row r="445" spans="4:4">
      <c r="D445" s="18"/>
    </row>
    <row r="446" spans="4:4">
      <c r="D446" s="18"/>
    </row>
    <row r="447" spans="4:4">
      <c r="D447" s="18"/>
    </row>
    <row r="448" spans="4:4">
      <c r="D448" s="18"/>
    </row>
    <row r="449" spans="4:4">
      <c r="D449" s="18"/>
    </row>
    <row r="450" spans="4:4">
      <c r="D450" s="18"/>
    </row>
    <row r="451" spans="4:4">
      <c r="D451" s="18"/>
    </row>
    <row r="452" spans="4:4">
      <c r="D452" s="18"/>
    </row>
    <row r="453" spans="4:4">
      <c r="D453" s="18"/>
    </row>
    <row r="454" spans="4:4">
      <c r="D454" s="18"/>
    </row>
    <row r="455" spans="4:4">
      <c r="D455" s="18"/>
    </row>
    <row r="456" spans="4:4">
      <c r="D456" s="18"/>
    </row>
    <row r="457" spans="4:4">
      <c r="D457" s="18"/>
    </row>
    <row r="458" spans="4:4">
      <c r="D458" s="18"/>
    </row>
    <row r="459" spans="4:4">
      <c r="D459" s="18"/>
    </row>
    <row r="460" spans="4:4">
      <c r="D460" s="18"/>
    </row>
    <row r="461" spans="4:4">
      <c r="D461" s="18"/>
    </row>
    <row r="462" spans="4:4">
      <c r="D462" s="18"/>
    </row>
    <row r="463" spans="4:4">
      <c r="D463" s="18"/>
    </row>
    <row r="464" spans="4:4">
      <c r="D464" s="18"/>
    </row>
    <row r="465" spans="4:4">
      <c r="D465" s="18"/>
    </row>
    <row r="466" spans="4:4">
      <c r="D466" s="18"/>
    </row>
    <row r="467" spans="4:4">
      <c r="D467" s="18"/>
    </row>
    <row r="468" spans="4:4">
      <c r="D468" s="18"/>
    </row>
    <row r="469" spans="4:4">
      <c r="D469" s="18"/>
    </row>
    <row r="470" spans="4:4">
      <c r="D470" s="18"/>
    </row>
    <row r="471" spans="4:4">
      <c r="D471" s="18"/>
    </row>
    <row r="472" spans="4:4">
      <c r="D472" s="18"/>
    </row>
    <row r="473" spans="4:4">
      <c r="D473" s="18"/>
    </row>
    <row r="474" spans="4:4">
      <c r="D474" s="18"/>
    </row>
    <row r="475" spans="4:4">
      <c r="D475" s="18"/>
    </row>
    <row r="476" spans="4:4">
      <c r="D476" s="18"/>
    </row>
    <row r="477" spans="4:4">
      <c r="D477" s="18"/>
    </row>
    <row r="478" spans="4:4">
      <c r="D478" s="18"/>
    </row>
    <row r="479" spans="4:4">
      <c r="D479" s="18"/>
    </row>
    <row r="480" spans="4:4">
      <c r="D480" s="18"/>
    </row>
    <row r="481" spans="4:4">
      <c r="D481" s="18"/>
    </row>
    <row r="482" spans="4:4">
      <c r="D482" s="18"/>
    </row>
    <row r="483" spans="4:4">
      <c r="D483" s="18"/>
    </row>
    <row r="484" spans="4:4">
      <c r="D484" s="18"/>
    </row>
    <row r="485" spans="4:4">
      <c r="D485" s="18"/>
    </row>
    <row r="486" spans="4:4">
      <c r="D486" s="18"/>
    </row>
    <row r="487" spans="4:4">
      <c r="D487" s="18"/>
    </row>
    <row r="488" spans="4:4">
      <c r="D488" s="18"/>
    </row>
    <row r="489" spans="4:4">
      <c r="D489" s="18"/>
    </row>
    <row r="490" spans="4:4">
      <c r="D490" s="18"/>
    </row>
    <row r="491" spans="4:4">
      <c r="D491" s="18"/>
    </row>
    <row r="492" spans="4:4">
      <c r="D492" s="18"/>
    </row>
    <row r="493" spans="4:4">
      <c r="D493" s="18"/>
    </row>
    <row r="494" spans="4:4">
      <c r="D494" s="18"/>
    </row>
    <row r="495" spans="4:4">
      <c r="D495" s="18"/>
    </row>
    <row r="496" spans="4:4">
      <c r="D496" s="18"/>
    </row>
    <row r="497" spans="4:4">
      <c r="D497" s="18"/>
    </row>
    <row r="498" spans="4:4">
      <c r="D498" s="18"/>
    </row>
    <row r="499" spans="4:4">
      <c r="D499" s="18"/>
    </row>
    <row r="500" spans="4:4">
      <c r="D500" s="18"/>
    </row>
    <row r="501" spans="4:4">
      <c r="D501" s="18"/>
    </row>
    <row r="502" spans="4:4">
      <c r="D502" s="18"/>
    </row>
    <row r="503" spans="4:4">
      <c r="D503" s="18"/>
    </row>
    <row r="504" spans="4:4">
      <c r="D504" s="18"/>
    </row>
    <row r="505" spans="4:4">
      <c r="D505" s="18"/>
    </row>
    <row r="506" spans="4:4">
      <c r="D506" s="18"/>
    </row>
    <row r="507" spans="4:4">
      <c r="D507" s="18"/>
    </row>
    <row r="508" spans="4:4">
      <c r="D508" s="18"/>
    </row>
    <row r="509" spans="4:4">
      <c r="D509" s="18"/>
    </row>
    <row r="510" spans="4:4">
      <c r="D510" s="18"/>
    </row>
    <row r="511" spans="4:4">
      <c r="D511" s="18"/>
    </row>
    <row r="512" spans="4:4">
      <c r="D512" s="18"/>
    </row>
    <row r="513" spans="4:4">
      <c r="D513" s="18"/>
    </row>
    <row r="514" spans="4:4">
      <c r="D514" s="18"/>
    </row>
    <row r="515" spans="4:4">
      <c r="D515" s="18"/>
    </row>
    <row r="516" spans="4:4">
      <c r="D516" s="18"/>
    </row>
    <row r="517" spans="4:4">
      <c r="D517" s="18"/>
    </row>
    <row r="518" spans="4:4">
      <c r="D518" s="18"/>
    </row>
    <row r="519" spans="4:4">
      <c r="D519" s="18"/>
    </row>
    <row r="520" spans="4:4">
      <c r="D520" s="18"/>
    </row>
    <row r="521" spans="4:4">
      <c r="D521" s="18"/>
    </row>
    <row r="522" spans="4:4">
      <c r="D522" s="18"/>
    </row>
    <row r="523" spans="4:4">
      <c r="D523" s="18"/>
    </row>
    <row r="524" spans="4:4">
      <c r="D524" s="18"/>
    </row>
    <row r="525" spans="4:4">
      <c r="D525" s="18"/>
    </row>
    <row r="526" spans="4:4">
      <c r="D526" s="18"/>
    </row>
    <row r="527" spans="4:4">
      <c r="D527" s="18"/>
    </row>
    <row r="528" spans="4:4">
      <c r="D528" s="18"/>
    </row>
    <row r="529" spans="4:4">
      <c r="D529" s="18"/>
    </row>
    <row r="530" spans="4:4">
      <c r="D530" s="18"/>
    </row>
    <row r="531" spans="4:4">
      <c r="D531" s="18"/>
    </row>
    <row r="532" spans="4:4">
      <c r="D532" s="18"/>
    </row>
    <row r="533" spans="4:4">
      <c r="D533" s="18"/>
    </row>
    <row r="534" spans="4:4">
      <c r="D534" s="18"/>
    </row>
    <row r="535" spans="4:4">
      <c r="D535" s="18"/>
    </row>
    <row r="536" spans="4:4">
      <c r="D536" s="18"/>
    </row>
    <row r="537" spans="4:4">
      <c r="D537" s="18"/>
    </row>
    <row r="538" spans="4:4">
      <c r="D538" s="18"/>
    </row>
    <row r="539" spans="4:4">
      <c r="D539" s="18"/>
    </row>
    <row r="540" spans="4:4">
      <c r="D540" s="18"/>
    </row>
    <row r="541" spans="4:4">
      <c r="D541" s="18"/>
    </row>
    <row r="542" spans="4:4">
      <c r="D542" s="18"/>
    </row>
    <row r="543" spans="4:4">
      <c r="D543" s="18"/>
    </row>
    <row r="544" spans="4:4">
      <c r="D544" s="18"/>
    </row>
    <row r="545" spans="4:4">
      <c r="D545" s="18"/>
    </row>
    <row r="546" spans="4:4">
      <c r="D546" s="18"/>
    </row>
    <row r="547" spans="4:4">
      <c r="D547" s="18"/>
    </row>
    <row r="548" spans="4:4">
      <c r="D548" s="18"/>
    </row>
    <row r="549" spans="4:4">
      <c r="D549" s="18"/>
    </row>
    <row r="550" spans="4:4">
      <c r="D550" s="18"/>
    </row>
    <row r="551" spans="4:4">
      <c r="D551" s="18"/>
    </row>
    <row r="552" spans="4:4">
      <c r="D552" s="18"/>
    </row>
    <row r="553" spans="4:4">
      <c r="D553" s="18"/>
    </row>
    <row r="554" spans="4:4">
      <c r="D554" s="18"/>
    </row>
    <row r="555" spans="4:4">
      <c r="D555" s="18"/>
    </row>
    <row r="556" spans="4:4">
      <c r="D556" s="18"/>
    </row>
    <row r="557" spans="4:4">
      <c r="D557" s="18"/>
    </row>
    <row r="558" spans="4:4">
      <c r="D558" s="18"/>
    </row>
    <row r="559" spans="4:4">
      <c r="D559" s="18"/>
    </row>
    <row r="560" spans="4:4">
      <c r="D560" s="18"/>
    </row>
    <row r="561" spans="4:4">
      <c r="D561" s="18"/>
    </row>
    <row r="562" spans="4:4">
      <c r="D562" s="18"/>
    </row>
    <row r="563" spans="4:4">
      <c r="D563" s="18"/>
    </row>
    <row r="564" spans="4:4">
      <c r="D564" s="18"/>
    </row>
    <row r="565" spans="4:4">
      <c r="D565" s="18"/>
    </row>
    <row r="566" spans="4:4">
      <c r="D566" s="18"/>
    </row>
    <row r="567" spans="4:4">
      <c r="D567" s="18"/>
    </row>
    <row r="568" spans="4:4">
      <c r="D568" s="18"/>
    </row>
    <row r="569" spans="4:4">
      <c r="D569" s="18"/>
    </row>
    <row r="570" spans="4:4">
      <c r="D570" s="18"/>
    </row>
    <row r="571" spans="4:4">
      <c r="D571" s="18"/>
    </row>
    <row r="572" spans="4:4">
      <c r="D572" s="18"/>
    </row>
    <row r="573" spans="4:4">
      <c r="D573" s="18"/>
    </row>
    <row r="574" spans="4:4">
      <c r="D574" s="18"/>
    </row>
    <row r="575" spans="4:4">
      <c r="D575" s="18"/>
    </row>
    <row r="576" spans="4:4">
      <c r="D576" s="18"/>
    </row>
    <row r="577" spans="4:4">
      <c r="D577" s="18"/>
    </row>
    <row r="578" spans="4:4">
      <c r="D578" s="18"/>
    </row>
    <row r="579" spans="4:4">
      <c r="D579" s="18"/>
    </row>
    <row r="580" spans="4:4">
      <c r="D580" s="18"/>
    </row>
    <row r="581" spans="4:4">
      <c r="D581" s="18"/>
    </row>
    <row r="582" spans="4:4">
      <c r="D582" s="18"/>
    </row>
    <row r="583" spans="4:4">
      <c r="D583" s="18"/>
    </row>
    <row r="584" spans="4:4">
      <c r="D584" s="18"/>
    </row>
    <row r="585" spans="4:4">
      <c r="D585" s="18"/>
    </row>
    <row r="586" spans="4:4">
      <c r="D586" s="18"/>
    </row>
    <row r="587" spans="4:4">
      <c r="D587" s="18"/>
    </row>
    <row r="588" spans="4:4">
      <c r="D588" s="18"/>
    </row>
    <row r="589" spans="4:4">
      <c r="D589" s="18"/>
    </row>
    <row r="590" spans="4:4">
      <c r="D590" s="18"/>
    </row>
    <row r="591" spans="4:4">
      <c r="D591" s="18"/>
    </row>
    <row r="592" spans="4:4">
      <c r="D592" s="18"/>
    </row>
    <row r="593" spans="4:4">
      <c r="D593" s="18"/>
    </row>
    <row r="594" spans="4:4">
      <c r="D594" s="18"/>
    </row>
    <row r="595" spans="4:4">
      <c r="D595" s="18"/>
    </row>
    <row r="596" spans="4:4">
      <c r="D596" s="18"/>
    </row>
    <row r="597" spans="4:4">
      <c r="D597" s="18"/>
    </row>
    <row r="598" spans="4:4">
      <c r="D598" s="18"/>
    </row>
    <row r="599" spans="4:4">
      <c r="D599" s="18"/>
    </row>
    <row r="600" spans="4:4">
      <c r="D600" s="18"/>
    </row>
    <row r="601" spans="4:4">
      <c r="D601" s="18"/>
    </row>
    <row r="602" spans="4:4">
      <c r="D602" s="18"/>
    </row>
    <row r="603" spans="4:4">
      <c r="D603" s="18"/>
    </row>
    <row r="604" spans="4:4">
      <c r="D604" s="18"/>
    </row>
    <row r="605" spans="4:4">
      <c r="D605" s="18"/>
    </row>
    <row r="606" spans="4:4">
      <c r="D606" s="18"/>
    </row>
    <row r="607" spans="4:4">
      <c r="D607" s="18"/>
    </row>
    <row r="608" spans="4:4">
      <c r="D608" s="18"/>
    </row>
    <row r="609" spans="4:4">
      <c r="D609" s="18"/>
    </row>
    <row r="610" spans="4:4">
      <c r="D610" s="18"/>
    </row>
    <row r="611" spans="4:4">
      <c r="D611" s="18"/>
    </row>
    <row r="612" spans="4:4">
      <c r="D612" s="18"/>
    </row>
    <row r="613" spans="4:4">
      <c r="D613" s="18"/>
    </row>
    <row r="614" spans="4:4">
      <c r="D614" s="18"/>
    </row>
    <row r="615" spans="4:4">
      <c r="D615" s="18"/>
    </row>
    <row r="616" spans="4:4">
      <c r="D616" s="18"/>
    </row>
    <row r="617" spans="4:4">
      <c r="D617" s="18"/>
    </row>
    <row r="618" spans="4:4">
      <c r="D618" s="18"/>
    </row>
    <row r="619" spans="4:4">
      <c r="D619" s="18"/>
    </row>
    <row r="620" spans="4:4">
      <c r="D620" s="18"/>
    </row>
    <row r="621" spans="4:4">
      <c r="D621" s="18"/>
    </row>
    <row r="622" spans="4:4">
      <c r="D622" s="18"/>
    </row>
    <row r="623" spans="4:4">
      <c r="D623" s="18"/>
    </row>
    <row r="624" spans="4:4">
      <c r="D624" s="18"/>
    </row>
    <row r="625" spans="4:4">
      <c r="D625" s="18"/>
    </row>
    <row r="626" spans="4:4">
      <c r="D626" s="18"/>
    </row>
    <row r="627" spans="4:4">
      <c r="D627" s="18"/>
    </row>
    <row r="628" spans="4:4">
      <c r="D628" s="18"/>
    </row>
    <row r="629" spans="4:4">
      <c r="D629" s="18"/>
    </row>
    <row r="630" spans="4:4">
      <c r="D630" s="18"/>
    </row>
    <row r="631" spans="4:4">
      <c r="D631" s="18"/>
    </row>
    <row r="632" spans="4:4">
      <c r="D632" s="18"/>
    </row>
    <row r="633" spans="4:4">
      <c r="D633" s="18"/>
    </row>
    <row r="634" spans="4:4">
      <c r="D634" s="18"/>
    </row>
    <row r="635" spans="4:4">
      <c r="D635" s="18"/>
    </row>
    <row r="636" spans="4:4">
      <c r="D636" s="18"/>
    </row>
    <row r="637" spans="4:4">
      <c r="D637" s="18"/>
    </row>
    <row r="638" spans="4:4">
      <c r="D638" s="18"/>
    </row>
    <row r="639" spans="4:4">
      <c r="D639" s="18"/>
    </row>
    <row r="640" spans="4:4">
      <c r="D640" s="18"/>
    </row>
    <row r="641" spans="4:4">
      <c r="D641" s="18"/>
    </row>
    <row r="642" spans="4:4">
      <c r="D642" s="18"/>
    </row>
    <row r="643" spans="4:4">
      <c r="D643" s="18"/>
    </row>
    <row r="644" spans="4:4">
      <c r="D644" s="18"/>
    </row>
    <row r="645" spans="4:4">
      <c r="D645" s="18"/>
    </row>
    <row r="646" spans="4:4">
      <c r="D646" s="18"/>
    </row>
    <row r="647" spans="4:4">
      <c r="D647" s="18"/>
    </row>
    <row r="648" spans="4:4">
      <c r="D648" s="18"/>
    </row>
    <row r="649" spans="4:4">
      <c r="D649" s="18"/>
    </row>
    <row r="650" spans="4:4">
      <c r="D650" s="18"/>
    </row>
    <row r="651" spans="4:4">
      <c r="D651" s="18"/>
    </row>
    <row r="652" spans="4:4">
      <c r="D652" s="18"/>
    </row>
    <row r="653" spans="4:4">
      <c r="D653" s="18"/>
    </row>
    <row r="654" spans="4:4">
      <c r="D654" s="18"/>
    </row>
    <row r="655" spans="4:4">
      <c r="D655" s="18"/>
    </row>
    <row r="656" spans="4:4">
      <c r="D656" s="18"/>
    </row>
    <row r="657" spans="4:4">
      <c r="D657" s="18"/>
    </row>
    <row r="658" spans="4:4">
      <c r="D658" s="18"/>
    </row>
    <row r="659" spans="4:4">
      <c r="D659" s="18"/>
    </row>
    <row r="660" spans="4:4">
      <c r="D660" s="18"/>
    </row>
    <row r="661" spans="4:4">
      <c r="D661" s="18"/>
    </row>
    <row r="662" spans="4:4">
      <c r="D662" s="18"/>
    </row>
    <row r="663" spans="4:4">
      <c r="D663" s="18"/>
    </row>
    <row r="664" spans="4:4">
      <c r="D664" s="18"/>
    </row>
    <row r="665" spans="4:4">
      <c r="D665" s="18"/>
    </row>
    <row r="666" spans="4:4">
      <c r="D666" s="18"/>
    </row>
    <row r="667" spans="4:4">
      <c r="D667" s="18"/>
    </row>
    <row r="668" spans="4:4">
      <c r="D668" s="18"/>
    </row>
    <row r="669" spans="4:4">
      <c r="D669" s="18"/>
    </row>
    <row r="670" spans="4:4">
      <c r="D670" s="18"/>
    </row>
    <row r="671" spans="4:4">
      <c r="D671" s="18"/>
    </row>
    <row r="672" spans="4:4">
      <c r="D672" s="18"/>
    </row>
    <row r="673" spans="4:4">
      <c r="D673" s="18"/>
    </row>
    <row r="674" spans="4:4">
      <c r="D674" s="18"/>
    </row>
    <row r="675" spans="4:4">
      <c r="D675" s="18"/>
    </row>
    <row r="676" spans="4:4">
      <c r="D676" s="18"/>
    </row>
    <row r="677" spans="4:4">
      <c r="D677" s="18"/>
    </row>
    <row r="678" spans="4:4">
      <c r="D678" s="18"/>
    </row>
    <row r="679" spans="4:4">
      <c r="D679" s="18"/>
    </row>
    <row r="680" spans="4:4">
      <c r="D680" s="18"/>
    </row>
    <row r="681" spans="4:4">
      <c r="D681" s="18"/>
    </row>
    <row r="682" spans="4:4">
      <c r="D682" s="18"/>
    </row>
    <row r="683" spans="4:4">
      <c r="D683" s="18"/>
    </row>
    <row r="684" spans="4:4">
      <c r="D684" s="18"/>
    </row>
    <row r="685" spans="4:4">
      <c r="D685" s="18"/>
    </row>
    <row r="686" spans="4:4">
      <c r="D686" s="18"/>
    </row>
    <row r="687" spans="4:4">
      <c r="D687" s="18"/>
    </row>
    <row r="688" spans="4:4">
      <c r="D688" s="18"/>
    </row>
    <row r="689" spans="4:4">
      <c r="D689" s="18"/>
    </row>
    <row r="690" spans="4:4">
      <c r="D690" s="18"/>
    </row>
    <row r="691" spans="4:4">
      <c r="D691" s="18"/>
    </row>
    <row r="692" spans="4:4">
      <c r="D692" s="18"/>
    </row>
    <row r="693" spans="4:4">
      <c r="D693" s="18"/>
    </row>
    <row r="694" spans="4:4">
      <c r="D694" s="18"/>
    </row>
    <row r="695" spans="4:4">
      <c r="D695" s="18"/>
    </row>
    <row r="696" spans="4:4">
      <c r="D696" s="18"/>
    </row>
    <row r="697" spans="4:4">
      <c r="D697" s="18"/>
    </row>
    <row r="698" spans="4:4">
      <c r="D698" s="18"/>
    </row>
    <row r="699" spans="4:4">
      <c r="D699" s="18"/>
    </row>
    <row r="700" spans="4:4">
      <c r="D700" s="18"/>
    </row>
    <row r="701" spans="4:4">
      <c r="D701" s="18"/>
    </row>
    <row r="702" spans="4:4">
      <c r="D702" s="18"/>
    </row>
    <row r="703" spans="4:4">
      <c r="D703" s="18"/>
    </row>
    <row r="704" spans="4:4">
      <c r="D704" s="18"/>
    </row>
    <row r="705" spans="4:4">
      <c r="D705" s="18"/>
    </row>
    <row r="706" spans="4:4">
      <c r="D706" s="18"/>
    </row>
    <row r="707" spans="4:4">
      <c r="D707" s="18"/>
    </row>
    <row r="708" spans="4:4">
      <c r="D708" s="18"/>
    </row>
    <row r="709" spans="4:4">
      <c r="D709" s="18"/>
    </row>
    <row r="710" spans="4:4">
      <c r="D710" s="18"/>
    </row>
    <row r="711" spans="4:4">
      <c r="D711" s="18"/>
    </row>
    <row r="712" spans="4:4">
      <c r="D712" s="18"/>
    </row>
    <row r="713" spans="4:4">
      <c r="D713" s="18"/>
    </row>
    <row r="714" spans="4:4">
      <c r="D714" s="18"/>
    </row>
    <row r="715" spans="4:4">
      <c r="D715" s="18"/>
    </row>
    <row r="716" spans="4:4">
      <c r="D716" s="18"/>
    </row>
    <row r="717" spans="4:4">
      <c r="D717" s="18"/>
    </row>
    <row r="718" spans="4:4">
      <c r="D718" s="18"/>
    </row>
    <row r="719" spans="4:4">
      <c r="D719" s="18"/>
    </row>
    <row r="720" spans="4:4">
      <c r="D720" s="18"/>
    </row>
    <row r="721" spans="4:4">
      <c r="D721" s="18"/>
    </row>
    <row r="722" spans="4:4">
      <c r="D722" s="18"/>
    </row>
    <row r="723" spans="4:4">
      <c r="D723" s="18"/>
    </row>
    <row r="724" spans="4:4">
      <c r="D724" s="18"/>
    </row>
    <row r="725" spans="4:4">
      <c r="D725" s="18"/>
    </row>
    <row r="726" spans="4:4">
      <c r="D726" s="18"/>
    </row>
    <row r="727" spans="4:4">
      <c r="D727" s="18"/>
    </row>
    <row r="728" spans="4:4">
      <c r="D728" s="18"/>
    </row>
    <row r="729" spans="4:4">
      <c r="D729" s="18"/>
    </row>
    <row r="730" spans="4:4">
      <c r="D730" s="18"/>
    </row>
    <row r="731" spans="4:4">
      <c r="D731" s="18"/>
    </row>
    <row r="732" spans="4:4">
      <c r="D732" s="18"/>
    </row>
    <row r="733" spans="4:4">
      <c r="D733" s="18"/>
    </row>
    <row r="734" spans="4:4">
      <c r="D734" s="18"/>
    </row>
    <row r="735" spans="4:4">
      <c r="D735" s="18"/>
    </row>
    <row r="736" spans="4:4">
      <c r="D736" s="18"/>
    </row>
    <row r="737" spans="4:4">
      <c r="D737" s="18"/>
    </row>
    <row r="738" spans="4:4">
      <c r="D738" s="18"/>
    </row>
    <row r="739" spans="4:4">
      <c r="D739" s="18"/>
    </row>
    <row r="740" spans="4:4">
      <c r="D740" s="18"/>
    </row>
    <row r="741" spans="4:4">
      <c r="D741" s="18"/>
    </row>
    <row r="742" spans="4:4">
      <c r="D742" s="18"/>
    </row>
    <row r="743" spans="4:4">
      <c r="D743" s="18"/>
    </row>
    <row r="744" spans="4:4">
      <c r="D744" s="18"/>
    </row>
    <row r="745" spans="4:4">
      <c r="D745" s="18"/>
    </row>
    <row r="746" spans="4:4">
      <c r="D746" s="18"/>
    </row>
    <row r="747" spans="4:4">
      <c r="D747" s="18"/>
    </row>
    <row r="748" spans="4:4">
      <c r="D748" s="18"/>
    </row>
    <row r="749" spans="4:4">
      <c r="D749" s="18"/>
    </row>
    <row r="750" spans="4:4">
      <c r="D750" s="18"/>
    </row>
    <row r="751" spans="4:4">
      <c r="D751" s="18"/>
    </row>
    <row r="752" spans="4:4">
      <c r="D752" s="18"/>
    </row>
    <row r="753" spans="4:4">
      <c r="D753" s="18"/>
    </row>
    <row r="754" spans="4:4">
      <c r="D754" s="18"/>
    </row>
    <row r="755" spans="4:4">
      <c r="D755" s="18"/>
    </row>
    <row r="756" spans="4:4">
      <c r="D756" s="18"/>
    </row>
    <row r="757" spans="4:4">
      <c r="D757" s="18"/>
    </row>
    <row r="758" spans="4:4">
      <c r="D758" s="18"/>
    </row>
    <row r="759" spans="4:4">
      <c r="D759" s="18"/>
    </row>
    <row r="760" spans="4:4">
      <c r="D760" s="18"/>
    </row>
    <row r="761" spans="4:4">
      <c r="D761" s="18"/>
    </row>
    <row r="762" spans="4:4">
      <c r="D762" s="18"/>
    </row>
    <row r="763" spans="4:4">
      <c r="D763" s="18"/>
    </row>
    <row r="764" spans="4:4">
      <c r="D764" s="18"/>
    </row>
    <row r="765" spans="4:4">
      <c r="D765" s="18"/>
    </row>
    <row r="766" spans="4:4">
      <c r="D766" s="18"/>
    </row>
    <row r="767" spans="4:4">
      <c r="D767" s="18"/>
    </row>
    <row r="768" spans="4:4">
      <c r="D768" s="18"/>
    </row>
    <row r="769" spans="4:4">
      <c r="D769" s="18"/>
    </row>
    <row r="770" spans="4:4">
      <c r="D770" s="18"/>
    </row>
    <row r="771" spans="4:4">
      <c r="D771" s="18"/>
    </row>
    <row r="772" spans="4:4">
      <c r="D772" s="18"/>
    </row>
    <row r="773" spans="4:4">
      <c r="D773" s="18"/>
    </row>
    <row r="774" spans="4:4">
      <c r="D774" s="18"/>
    </row>
    <row r="775" spans="4:4">
      <c r="D775" s="18"/>
    </row>
    <row r="776" spans="4:4">
      <c r="D776" s="18"/>
    </row>
    <row r="777" spans="4:4">
      <c r="D777" s="18"/>
    </row>
    <row r="778" spans="4:4">
      <c r="D778" s="18"/>
    </row>
    <row r="779" spans="4:4">
      <c r="D779" s="18"/>
    </row>
    <row r="780" spans="4:4">
      <c r="D780" s="18"/>
    </row>
    <row r="781" spans="4:4">
      <c r="D781" s="18"/>
    </row>
    <row r="782" spans="4:4">
      <c r="D782" s="18"/>
    </row>
    <row r="783" spans="4:4">
      <c r="D783" s="18"/>
    </row>
    <row r="784" spans="4:4">
      <c r="D784" s="18"/>
    </row>
    <row r="785" spans="4:4">
      <c r="D785" s="18"/>
    </row>
    <row r="786" spans="4:4">
      <c r="D786" s="18"/>
    </row>
    <row r="787" spans="4:4">
      <c r="D787" s="18"/>
    </row>
    <row r="788" spans="4:4">
      <c r="D788" s="18"/>
    </row>
    <row r="789" spans="4:4">
      <c r="D789" s="18"/>
    </row>
    <row r="790" spans="4:4">
      <c r="D790" s="18"/>
    </row>
    <row r="791" spans="4:4">
      <c r="D791" s="18"/>
    </row>
    <row r="792" spans="4:4">
      <c r="D792" s="18"/>
    </row>
    <row r="793" spans="4:4">
      <c r="D793" s="18"/>
    </row>
    <row r="794" spans="4:4">
      <c r="D794" s="18"/>
    </row>
    <row r="795" spans="4:4">
      <c r="D795" s="18"/>
    </row>
    <row r="796" spans="4:4">
      <c r="D796" s="18"/>
    </row>
    <row r="797" spans="4:4">
      <c r="D797" s="18"/>
    </row>
    <row r="798" spans="4:4">
      <c r="D798" s="18"/>
    </row>
    <row r="799" spans="4:4">
      <c r="D799" s="18"/>
    </row>
    <row r="800" spans="4:4">
      <c r="D800" s="18"/>
    </row>
    <row r="801" spans="4:4">
      <c r="D801" s="18"/>
    </row>
    <row r="802" spans="4:4">
      <c r="D802" s="18"/>
    </row>
    <row r="803" spans="4:4">
      <c r="D803" s="18"/>
    </row>
    <row r="804" spans="4:4">
      <c r="D804" s="18"/>
    </row>
    <row r="805" spans="4:4">
      <c r="D805" s="18"/>
    </row>
    <row r="806" spans="4:4">
      <c r="D806" s="18"/>
    </row>
    <row r="807" spans="4:4">
      <c r="D807" s="18"/>
    </row>
    <row r="808" spans="4:4">
      <c r="D808" s="18"/>
    </row>
    <row r="809" spans="4:4">
      <c r="D809" s="18"/>
    </row>
    <row r="810" spans="4:4">
      <c r="D810" s="18"/>
    </row>
    <row r="811" spans="4:4">
      <c r="D811" s="18"/>
    </row>
    <row r="812" spans="4:4">
      <c r="D812" s="18"/>
    </row>
    <row r="813" spans="4:4">
      <c r="D813" s="18"/>
    </row>
    <row r="814" spans="4:4">
      <c r="D814" s="18"/>
    </row>
    <row r="815" spans="4:4">
      <c r="D815" s="18"/>
    </row>
    <row r="816" spans="4:4">
      <c r="D816" s="18"/>
    </row>
    <row r="817" spans="4:4">
      <c r="D817" s="18"/>
    </row>
    <row r="818" spans="4:4">
      <c r="D818" s="18"/>
    </row>
    <row r="819" spans="4:4">
      <c r="D819" s="18"/>
    </row>
    <row r="820" spans="4:4">
      <c r="D820" s="18"/>
    </row>
    <row r="821" spans="4:4">
      <c r="D821" s="18"/>
    </row>
    <row r="822" spans="4:4">
      <c r="D822" s="18"/>
    </row>
    <row r="823" spans="4:4">
      <c r="D823" s="18"/>
    </row>
    <row r="824" spans="4:4">
      <c r="D824" s="18"/>
    </row>
    <row r="825" spans="4:4">
      <c r="D825" s="18"/>
    </row>
    <row r="826" spans="4:4">
      <c r="D826" s="18"/>
    </row>
    <row r="827" spans="4:4">
      <c r="D827" s="18"/>
    </row>
    <row r="828" spans="4:4">
      <c r="D828" s="18"/>
    </row>
    <row r="829" spans="4:4">
      <c r="D829" s="18"/>
    </row>
    <row r="830" spans="4:4">
      <c r="D830" s="18"/>
    </row>
    <row r="831" spans="4:4">
      <c r="D831" s="18"/>
    </row>
    <row r="832" spans="4:4">
      <c r="D832" s="18"/>
    </row>
    <row r="833" spans="4:4">
      <c r="D833" s="18"/>
    </row>
    <row r="834" spans="4:4">
      <c r="D834" s="18"/>
    </row>
    <row r="835" spans="4:4">
      <c r="D835" s="18"/>
    </row>
    <row r="836" spans="4:4">
      <c r="D836" s="18"/>
    </row>
    <row r="837" spans="4:4">
      <c r="D837" s="18"/>
    </row>
    <row r="838" spans="4:4">
      <c r="D838" s="18"/>
    </row>
    <row r="839" spans="4:4">
      <c r="D839" s="18"/>
    </row>
    <row r="840" spans="4:4">
      <c r="D840" s="18"/>
    </row>
    <row r="841" spans="4:4">
      <c r="D841" s="18"/>
    </row>
    <row r="842" spans="4:4">
      <c r="D842" s="18"/>
    </row>
    <row r="843" spans="4:4">
      <c r="D843" s="18"/>
    </row>
    <row r="844" spans="4:4">
      <c r="D844" s="18"/>
    </row>
    <row r="845" spans="4:4">
      <c r="D845" s="18"/>
    </row>
    <row r="846" spans="4:4">
      <c r="D846" s="18"/>
    </row>
    <row r="847" spans="4:4">
      <c r="D847" s="18"/>
    </row>
    <row r="848" spans="4:4">
      <c r="D848" s="18"/>
    </row>
    <row r="849" spans="4:4">
      <c r="D849" s="18"/>
    </row>
    <row r="850" spans="4:4">
      <c r="D850" s="18"/>
    </row>
    <row r="851" spans="4:4">
      <c r="D851" s="18"/>
    </row>
    <row r="852" spans="4:4">
      <c r="D852" s="18"/>
    </row>
    <row r="853" spans="4:4">
      <c r="D853" s="18"/>
    </row>
    <row r="854" spans="4:4">
      <c r="D854" s="18"/>
    </row>
    <row r="855" spans="4:4">
      <c r="D855" s="18"/>
    </row>
    <row r="856" spans="4:4">
      <c r="D856" s="18"/>
    </row>
    <row r="857" spans="4:4">
      <c r="D857" s="18"/>
    </row>
    <row r="858" spans="4:4">
      <c r="D858" s="18"/>
    </row>
    <row r="859" spans="4:4">
      <c r="D859" s="18"/>
    </row>
    <row r="860" spans="4:4">
      <c r="D860" s="18"/>
    </row>
    <row r="861" spans="4:4">
      <c r="D861" s="18"/>
    </row>
    <row r="862" spans="4:4">
      <c r="D862" s="18"/>
    </row>
    <row r="863" spans="4:4">
      <c r="D863" s="18"/>
    </row>
    <row r="864" spans="4:4">
      <c r="D864" s="18"/>
    </row>
    <row r="865" spans="4:4">
      <c r="D865" s="18"/>
    </row>
    <row r="866" spans="4:4">
      <c r="D866" s="18"/>
    </row>
    <row r="867" spans="4:4">
      <c r="D867" s="18"/>
    </row>
    <row r="868" spans="4:4">
      <c r="D868" s="18"/>
    </row>
    <row r="869" spans="4:4">
      <c r="D869" s="18"/>
    </row>
    <row r="870" spans="4:4">
      <c r="D870" s="18"/>
    </row>
    <row r="871" spans="4:4">
      <c r="D871" s="18"/>
    </row>
    <row r="872" spans="4:4">
      <c r="D872" s="18"/>
    </row>
    <row r="873" spans="4:4">
      <c r="D873" s="18"/>
    </row>
    <row r="874" spans="4:4">
      <c r="D874" s="18"/>
    </row>
    <row r="875" spans="4:4">
      <c r="D875" s="18"/>
    </row>
    <row r="876" spans="4:4">
      <c r="D876" s="18"/>
    </row>
    <row r="877" spans="4:4">
      <c r="D877" s="18"/>
    </row>
    <row r="878" spans="4:4">
      <c r="D878" s="18"/>
    </row>
    <row r="879" spans="4:4">
      <c r="D879" s="18"/>
    </row>
    <row r="880" spans="4:4">
      <c r="D880" s="18"/>
    </row>
    <row r="881" spans="4:4">
      <c r="D881" s="18"/>
    </row>
    <row r="882" spans="4:4">
      <c r="D882" s="18"/>
    </row>
    <row r="883" spans="4:4">
      <c r="D883" s="18"/>
    </row>
    <row r="884" spans="4:4">
      <c r="D884" s="18"/>
    </row>
    <row r="885" spans="4:4">
      <c r="D885" s="18"/>
    </row>
    <row r="886" spans="4:4">
      <c r="D886" s="18"/>
    </row>
    <row r="887" spans="4:4">
      <c r="D887" s="18"/>
    </row>
    <row r="888" spans="4:4">
      <c r="D888" s="18"/>
    </row>
    <row r="889" spans="4:4">
      <c r="D889" s="18"/>
    </row>
    <row r="890" spans="4:4">
      <c r="D890" s="18"/>
    </row>
    <row r="891" spans="4:4">
      <c r="D891" s="18"/>
    </row>
    <row r="892" spans="4:4">
      <c r="D892" s="18"/>
    </row>
    <row r="893" spans="4:4">
      <c r="D893" s="18"/>
    </row>
    <row r="894" spans="4:4">
      <c r="D894" s="18"/>
    </row>
    <row r="895" spans="4:4">
      <c r="D895" s="18"/>
    </row>
    <row r="896" spans="4:4">
      <c r="D896" s="18"/>
    </row>
    <row r="897" spans="4:4">
      <c r="D897" s="18"/>
    </row>
    <row r="898" spans="4:4">
      <c r="D898" s="18"/>
    </row>
    <row r="899" spans="4:4">
      <c r="D899" s="18"/>
    </row>
    <row r="900" spans="4:4">
      <c r="D900" s="18"/>
    </row>
    <row r="901" spans="4:4">
      <c r="D901" s="18"/>
    </row>
    <row r="902" spans="4:4">
      <c r="D902" s="18"/>
    </row>
    <row r="903" spans="4:4">
      <c r="D903" s="18"/>
    </row>
    <row r="904" spans="4:4">
      <c r="D904" s="18"/>
    </row>
    <row r="905" spans="4:4">
      <c r="D905" s="18"/>
    </row>
    <row r="906" spans="4:4">
      <c r="D906" s="18"/>
    </row>
    <row r="907" spans="4:4">
      <c r="D907" s="18"/>
    </row>
    <row r="908" spans="4:4">
      <c r="D908" s="18"/>
    </row>
    <row r="909" spans="4:4">
      <c r="D909" s="18"/>
    </row>
    <row r="910" spans="4:4">
      <c r="D910" s="18"/>
    </row>
    <row r="911" spans="4:4">
      <c r="D911" s="18"/>
    </row>
    <row r="912" spans="4:4">
      <c r="D912" s="18"/>
    </row>
    <row r="913" spans="4:4">
      <c r="D913" s="18"/>
    </row>
    <row r="914" spans="4:4">
      <c r="D914" s="18"/>
    </row>
    <row r="915" spans="4:4">
      <c r="D915" s="18"/>
    </row>
    <row r="916" spans="4:4">
      <c r="D916" s="18"/>
    </row>
    <row r="917" spans="4:4">
      <c r="D917" s="18"/>
    </row>
    <row r="918" spans="4:4">
      <c r="D918" s="18"/>
    </row>
    <row r="919" spans="4:4">
      <c r="D919" s="18"/>
    </row>
    <row r="920" spans="4:4">
      <c r="D920" s="18"/>
    </row>
    <row r="921" spans="4:4">
      <c r="D921" s="18"/>
    </row>
    <row r="922" spans="4:4">
      <c r="D922" s="18"/>
    </row>
    <row r="923" spans="4:4">
      <c r="D923" s="18"/>
    </row>
    <row r="924" spans="4:4">
      <c r="D924" s="18"/>
    </row>
    <row r="925" spans="4:4">
      <c r="D925" s="18"/>
    </row>
    <row r="926" spans="4:4">
      <c r="D926" s="18"/>
    </row>
    <row r="927" spans="4:4">
      <c r="D927" s="18"/>
    </row>
    <row r="928" spans="4:4">
      <c r="D928" s="18"/>
    </row>
    <row r="929" spans="4:4">
      <c r="D929" s="18"/>
    </row>
    <row r="930" spans="4:4">
      <c r="D930" s="18"/>
    </row>
    <row r="931" spans="4:4">
      <c r="D931" s="18"/>
    </row>
    <row r="932" spans="4:4">
      <c r="D932" s="18"/>
    </row>
    <row r="933" spans="4:4">
      <c r="D933" s="18"/>
    </row>
    <row r="934" spans="4:4">
      <c r="D934" s="18"/>
    </row>
    <row r="935" spans="4:4">
      <c r="D935" s="18"/>
    </row>
    <row r="936" spans="4:4">
      <c r="D936" s="18"/>
    </row>
    <row r="937" spans="4:4">
      <c r="D937" s="18"/>
    </row>
    <row r="938" spans="4:4">
      <c r="D938" s="18"/>
    </row>
    <row r="939" spans="4:4">
      <c r="D939" s="18"/>
    </row>
    <row r="940" spans="4:4">
      <c r="D940" s="18"/>
    </row>
    <row r="941" spans="4:4">
      <c r="D941" s="18"/>
    </row>
    <row r="942" spans="4:4">
      <c r="D942" s="18"/>
    </row>
    <row r="943" spans="4:4">
      <c r="D943" s="18"/>
    </row>
    <row r="944" spans="4:4">
      <c r="D944" s="18"/>
    </row>
    <row r="945" spans="4:4">
      <c r="D945" s="18"/>
    </row>
    <row r="946" spans="4:4">
      <c r="D946" s="18"/>
    </row>
    <row r="947" spans="4:4">
      <c r="D947" s="18"/>
    </row>
    <row r="948" spans="4:4">
      <c r="D948" s="18"/>
    </row>
    <row r="949" spans="4:4">
      <c r="D949" s="18"/>
    </row>
    <row r="950" spans="4:4">
      <c r="D950" s="18"/>
    </row>
    <row r="951" spans="4:4">
      <c r="D951" s="18"/>
    </row>
    <row r="952" spans="4:4">
      <c r="D952" s="18"/>
    </row>
    <row r="953" spans="4:4">
      <c r="D953" s="18"/>
    </row>
    <row r="954" spans="4:4">
      <c r="D954" s="18"/>
    </row>
    <row r="955" spans="4:4">
      <c r="D955" s="18"/>
    </row>
    <row r="956" spans="4:4">
      <c r="D956" s="18"/>
    </row>
    <row r="957" spans="4:4">
      <c r="D957" s="18"/>
    </row>
    <row r="958" spans="4:4">
      <c r="D958" s="18"/>
    </row>
    <row r="959" spans="4:4">
      <c r="D959" s="18"/>
    </row>
    <row r="960" spans="4:4">
      <c r="D960" s="18"/>
    </row>
    <row r="961" spans="4:4">
      <c r="D961" s="18"/>
    </row>
    <row r="962" spans="4:4">
      <c r="D962" s="18"/>
    </row>
    <row r="963" spans="4:4">
      <c r="D963" s="18"/>
    </row>
    <row r="964" spans="4:4">
      <c r="D964" s="18"/>
    </row>
    <row r="965" spans="4:4">
      <c r="D965" s="18"/>
    </row>
    <row r="966" spans="4:4">
      <c r="D966" s="18"/>
    </row>
    <row r="967" spans="4:4">
      <c r="D967" s="18"/>
    </row>
    <row r="968" spans="4:4">
      <c r="D968" s="18"/>
    </row>
    <row r="969" spans="4:4">
      <c r="D969" s="18"/>
    </row>
    <row r="970" spans="4:4">
      <c r="D970" s="18"/>
    </row>
    <row r="971" spans="4:4">
      <c r="D971" s="18"/>
    </row>
    <row r="972" spans="4:4">
      <c r="D972" s="18"/>
    </row>
    <row r="973" spans="4:4">
      <c r="D973" s="18"/>
    </row>
    <row r="974" spans="4:4">
      <c r="D974" s="18"/>
    </row>
    <row r="975" spans="4:4">
      <c r="D975" s="18"/>
    </row>
    <row r="976" spans="4:4">
      <c r="D976" s="18"/>
    </row>
    <row r="977" spans="4:4">
      <c r="D977" s="18"/>
    </row>
    <row r="978" spans="4:4">
      <c r="D978" s="18"/>
    </row>
    <row r="979" spans="4:4">
      <c r="D979" s="18"/>
    </row>
    <row r="980" spans="4:4">
      <c r="D980" s="18"/>
    </row>
    <row r="981" spans="4:4">
      <c r="D981" s="18"/>
    </row>
    <row r="982" spans="4:4">
      <c r="D982" s="18"/>
    </row>
    <row r="983" spans="4:4">
      <c r="D983" s="18"/>
    </row>
    <row r="984" spans="4:4">
      <c r="D984" s="18"/>
    </row>
    <row r="985" spans="4:4">
      <c r="D985" s="18"/>
    </row>
    <row r="986" spans="4:4">
      <c r="D986" s="18"/>
    </row>
    <row r="987" spans="4:4">
      <c r="D987" s="18"/>
    </row>
    <row r="988" spans="4:4">
      <c r="D988" s="18"/>
    </row>
    <row r="989" spans="4:4">
      <c r="D989" s="18"/>
    </row>
    <row r="990" spans="4:4">
      <c r="D990" s="18"/>
    </row>
    <row r="991" spans="4:4">
      <c r="D991" s="18"/>
    </row>
    <row r="992" spans="4:4">
      <c r="D992" s="18"/>
    </row>
    <row r="993" spans="3:6">
      <c r="D993" s="18"/>
    </row>
    <row r="994" spans="3:6">
      <c r="D994" s="18"/>
    </row>
    <row r="995" spans="3:6">
      <c r="D995" s="18"/>
    </row>
    <row r="996" spans="3:6">
      <c r="D996" s="18"/>
    </row>
    <row r="997" spans="3:6">
      <c r="D997" s="18"/>
    </row>
    <row r="998" spans="3:6">
      <c r="D998" s="18"/>
    </row>
    <row r="999" spans="3:6">
      <c r="D999" s="18"/>
    </row>
    <row r="1000" spans="3:6">
      <c r="D1000" s="18"/>
    </row>
    <row r="1001" spans="3:6">
      <c r="D1001" s="21" t="s">
        <v>16</v>
      </c>
      <c r="E1001" s="94" t="s">
        <v>14</v>
      </c>
      <c r="F1001" s="96" t="s">
        <v>15</v>
      </c>
    </row>
    <row r="1002" spans="3:6">
      <c r="C1002" s="38" t="s">
        <v>61</v>
      </c>
      <c r="D1002" s="137">
        <v>42208</v>
      </c>
      <c r="E1002" s="138">
        <v>104.115371</v>
      </c>
      <c r="F1002" s="139">
        <v>755300</v>
      </c>
    </row>
    <row r="1003" spans="3:6">
      <c r="D1003" s="137">
        <v>42209</v>
      </c>
      <c r="E1003" s="138">
        <v>102.930797</v>
      </c>
      <c r="F1003" s="139">
        <v>959400</v>
      </c>
    </row>
    <row r="1004" spans="3:6">
      <c r="D1004" s="137">
        <v>42212</v>
      </c>
      <c r="E1004" s="138">
        <v>102.480463</v>
      </c>
      <c r="F1004" s="139">
        <v>1016800</v>
      </c>
    </row>
    <row r="1005" spans="3:6">
      <c r="D1005" s="137">
        <v>42213</v>
      </c>
      <c r="E1005" s="138">
        <v>103.939153</v>
      </c>
      <c r="F1005" s="139">
        <v>1375900</v>
      </c>
    </row>
    <row r="1006" spans="3:6">
      <c r="D1006" s="137">
        <v>42214</v>
      </c>
      <c r="E1006" s="138">
        <v>105.89712900000001</v>
      </c>
      <c r="F1006" s="139">
        <v>2506300</v>
      </c>
    </row>
    <row r="1007" spans="3:6">
      <c r="D1007" s="137">
        <v>42215</v>
      </c>
      <c r="E1007" s="138">
        <v>102.314037</v>
      </c>
      <c r="F1007" s="139">
        <v>3568100</v>
      </c>
    </row>
    <row r="1008" spans="3:6">
      <c r="D1008" s="137">
        <v>42216</v>
      </c>
      <c r="E1008" s="138">
        <v>103.27344100000001</v>
      </c>
      <c r="F1008" s="139">
        <v>2357100</v>
      </c>
    </row>
    <row r="1009" spans="4:6">
      <c r="D1009" s="137">
        <v>42219</v>
      </c>
      <c r="E1009" s="138">
        <v>101.56021200000001</v>
      </c>
      <c r="F1009" s="139">
        <v>2166400</v>
      </c>
    </row>
    <row r="1010" spans="4:6">
      <c r="D1010" s="137">
        <v>42220</v>
      </c>
      <c r="E1010" s="138">
        <v>101.785383</v>
      </c>
      <c r="F1010" s="139">
        <v>1111800</v>
      </c>
    </row>
    <row r="1011" spans="4:6">
      <c r="D1011" s="137">
        <v>42221</v>
      </c>
      <c r="E1011" s="138">
        <v>103.06785499999999</v>
      </c>
      <c r="F1011" s="139">
        <v>1869700</v>
      </c>
    </row>
    <row r="1012" spans="4:6">
      <c r="D1012" s="137">
        <v>42222</v>
      </c>
      <c r="E1012" s="138">
        <v>102.98953400000001</v>
      </c>
      <c r="F1012" s="139">
        <v>952100</v>
      </c>
    </row>
    <row r="1013" spans="4:6">
      <c r="D1013" s="137">
        <v>42223</v>
      </c>
      <c r="E1013" s="138">
        <v>102.490255</v>
      </c>
      <c r="F1013" s="139">
        <v>1140700</v>
      </c>
    </row>
    <row r="1014" spans="4:6">
      <c r="D1014" s="137">
        <v>42226</v>
      </c>
      <c r="E1014" s="138">
        <v>103.762935</v>
      </c>
      <c r="F1014" s="139">
        <v>1489100</v>
      </c>
    </row>
    <row r="1015" spans="4:6">
      <c r="D1015" s="137">
        <v>42227</v>
      </c>
      <c r="E1015" s="138">
        <v>102.813316</v>
      </c>
      <c r="F1015" s="139">
        <v>1182000</v>
      </c>
    </row>
    <row r="1016" spans="4:6">
      <c r="D1016" s="137">
        <v>42228</v>
      </c>
      <c r="E1016" s="138">
        <v>102.490255</v>
      </c>
      <c r="F1016" s="139">
        <v>1141200</v>
      </c>
    </row>
    <row r="1017" spans="4:6">
      <c r="D1017" s="137">
        <v>42229</v>
      </c>
      <c r="E1017" s="138">
        <v>102.30424499999999</v>
      </c>
      <c r="F1017" s="139">
        <v>890100</v>
      </c>
    </row>
    <row r="1018" spans="4:6">
      <c r="D1018" s="137">
        <v>42230</v>
      </c>
      <c r="E1018" s="138">
        <v>103.195128</v>
      </c>
      <c r="F1018" s="139">
        <v>864100</v>
      </c>
    </row>
    <row r="1019" spans="4:6">
      <c r="D1019" s="137">
        <v>42233</v>
      </c>
      <c r="E1019" s="138">
        <v>103.51818799999999</v>
      </c>
      <c r="F1019" s="139">
        <v>649900</v>
      </c>
    </row>
    <row r="1020" spans="4:6">
      <c r="D1020" s="137">
        <v>42234</v>
      </c>
      <c r="E1020" s="138">
        <v>103.625877</v>
      </c>
      <c r="F1020" s="139">
        <v>964400</v>
      </c>
    </row>
    <row r="1021" spans="4:6">
      <c r="D1021" s="137">
        <v>42235</v>
      </c>
      <c r="E1021" s="138">
        <v>103.537772</v>
      </c>
      <c r="F1021" s="139">
        <v>1033700</v>
      </c>
    </row>
    <row r="1022" spans="4:6">
      <c r="D1022" s="137">
        <v>42236</v>
      </c>
      <c r="E1022" s="138">
        <v>102.362982</v>
      </c>
      <c r="F1022" s="139">
        <v>1409000</v>
      </c>
    </row>
    <row r="1023" spans="4:6">
      <c r="D1023" s="137">
        <v>42237</v>
      </c>
      <c r="E1023" s="138">
        <v>99.024636999999998</v>
      </c>
      <c r="F1023" s="139">
        <v>2282800</v>
      </c>
    </row>
    <row r="1024" spans="4:6">
      <c r="D1024" s="137">
        <v>42240</v>
      </c>
      <c r="E1024" s="138">
        <v>94.609398999999996</v>
      </c>
      <c r="F1024" s="139">
        <v>2970200</v>
      </c>
    </row>
    <row r="1025" spans="4:6">
      <c r="D1025" s="137">
        <v>42241</v>
      </c>
      <c r="E1025" s="138">
        <v>92.671007000000003</v>
      </c>
      <c r="F1025" s="139">
        <v>2326400</v>
      </c>
    </row>
    <row r="1026" spans="4:6">
      <c r="D1026" s="137">
        <v>42242</v>
      </c>
      <c r="E1026" s="138">
        <v>95.784182000000001</v>
      </c>
      <c r="F1026" s="139">
        <v>2606300</v>
      </c>
    </row>
    <row r="1027" spans="4:6">
      <c r="D1027" s="137">
        <v>42243</v>
      </c>
      <c r="E1027" s="138">
        <v>98.613463999999993</v>
      </c>
      <c r="F1027" s="139">
        <v>1873400</v>
      </c>
    </row>
    <row r="1028" spans="4:6">
      <c r="D1028" s="137">
        <v>42244</v>
      </c>
      <c r="E1028" s="138">
        <v>98.388293000000004</v>
      </c>
      <c r="F1028" s="139">
        <v>975700</v>
      </c>
    </row>
    <row r="1029" spans="4:6">
      <c r="D1029" s="137">
        <v>42247</v>
      </c>
      <c r="E1029" s="138">
        <v>99.386858000000004</v>
      </c>
      <c r="F1029" s="139">
        <v>1507000</v>
      </c>
    </row>
    <row r="1030" spans="4:6">
      <c r="D1030" s="137">
        <v>42248</v>
      </c>
      <c r="E1030" s="138">
        <v>96.293259000000006</v>
      </c>
      <c r="F1030" s="139">
        <v>1782300</v>
      </c>
    </row>
    <row r="1031" spans="4:6">
      <c r="D1031" s="137">
        <v>42249</v>
      </c>
      <c r="E1031" s="138">
        <v>97.553404</v>
      </c>
      <c r="F1031" s="139">
        <v>1547200</v>
      </c>
    </row>
    <row r="1032" spans="4:6">
      <c r="D1032" s="137">
        <v>42250</v>
      </c>
      <c r="E1032" s="138">
        <v>97.750307000000006</v>
      </c>
      <c r="F1032" s="139">
        <v>829300</v>
      </c>
    </row>
    <row r="1033" spans="4:6">
      <c r="D1033" s="137">
        <v>42251</v>
      </c>
      <c r="E1033" s="138">
        <v>96.273567</v>
      </c>
      <c r="F1033" s="139">
        <v>806800</v>
      </c>
    </row>
    <row r="1034" spans="4:6">
      <c r="D1034" s="137">
        <v>42255</v>
      </c>
      <c r="E1034" s="138">
        <v>98.724952999999999</v>
      </c>
      <c r="F1034" s="139">
        <v>845200</v>
      </c>
    </row>
    <row r="1035" spans="4:6">
      <c r="D1035" s="137">
        <v>42256</v>
      </c>
      <c r="E1035" s="138">
        <v>97.553404</v>
      </c>
      <c r="F1035" s="139">
        <v>770800</v>
      </c>
    </row>
    <row r="1036" spans="4:6">
      <c r="D1036" s="137">
        <v>42257</v>
      </c>
      <c r="E1036" s="138">
        <v>97.198993000000002</v>
      </c>
      <c r="F1036" s="139">
        <v>717600</v>
      </c>
    </row>
    <row r="1037" spans="4:6">
      <c r="D1037" s="137">
        <v>42258</v>
      </c>
      <c r="E1037" s="138">
        <v>98.331153999999998</v>
      </c>
      <c r="F1037" s="139">
        <v>857900</v>
      </c>
    </row>
    <row r="1038" spans="4:6">
      <c r="D1038" s="137">
        <v>42261</v>
      </c>
      <c r="E1038" s="138">
        <v>97.474649999999997</v>
      </c>
      <c r="F1038" s="139">
        <v>734400</v>
      </c>
    </row>
    <row r="1039" spans="4:6">
      <c r="D1039" s="137">
        <v>42262</v>
      </c>
      <c r="E1039" s="138">
        <v>99.679912000000002</v>
      </c>
      <c r="F1039" s="139">
        <v>1099200</v>
      </c>
    </row>
    <row r="1040" spans="4:6">
      <c r="D1040" s="137">
        <v>42263</v>
      </c>
      <c r="E1040" s="138">
        <v>100.12293099999999</v>
      </c>
      <c r="F1040" s="139">
        <v>920700</v>
      </c>
    </row>
    <row r="1041" spans="4:6">
      <c r="D1041" s="137">
        <v>42264</v>
      </c>
      <c r="E1041" s="138">
        <v>99.384561000000005</v>
      </c>
      <c r="F1041" s="139">
        <v>1101000</v>
      </c>
    </row>
    <row r="1042" spans="4:6">
      <c r="D1042" s="137">
        <v>42265</v>
      </c>
      <c r="E1042" s="138">
        <v>98.754486</v>
      </c>
      <c r="F1042" s="139">
        <v>2055800</v>
      </c>
    </row>
    <row r="1043" spans="4:6">
      <c r="D1043" s="137">
        <v>42268</v>
      </c>
      <c r="E1043" s="138">
        <v>99.148285000000001</v>
      </c>
      <c r="F1043" s="139">
        <v>581800</v>
      </c>
    </row>
    <row r="1044" spans="4:6">
      <c r="D1044" s="137">
        <v>42269</v>
      </c>
      <c r="E1044" s="138">
        <v>97.582944999999995</v>
      </c>
      <c r="F1044" s="139">
        <v>1148500</v>
      </c>
    </row>
    <row r="1045" spans="4:6">
      <c r="D1045" s="137">
        <v>42270</v>
      </c>
      <c r="E1045" s="138">
        <v>97.120232000000001</v>
      </c>
      <c r="F1045" s="139">
        <v>898100</v>
      </c>
    </row>
    <row r="1046" spans="4:6">
      <c r="D1046" s="137">
        <v>42271</v>
      </c>
      <c r="E1046" s="138">
        <v>96.736279999999994</v>
      </c>
      <c r="F1046" s="139">
        <v>1149300</v>
      </c>
    </row>
    <row r="1047" spans="4:6">
      <c r="D1047" s="137">
        <v>42272</v>
      </c>
      <c r="E1047" s="138">
        <v>96.824881000000005</v>
      </c>
      <c r="F1047" s="139">
        <v>739500</v>
      </c>
    </row>
    <row r="1048" spans="4:6">
      <c r="D1048" s="137">
        <v>42275</v>
      </c>
      <c r="E1048" s="138">
        <v>95.161092999999994</v>
      </c>
      <c r="F1048" s="139">
        <v>678200</v>
      </c>
    </row>
    <row r="1049" spans="4:6">
      <c r="D1049" s="137">
        <v>42276</v>
      </c>
      <c r="E1049" s="138">
        <v>93.428382999999997</v>
      </c>
      <c r="F1049" s="139">
        <v>1373100</v>
      </c>
    </row>
    <row r="1050" spans="4:6">
      <c r="D1050" s="137">
        <v>42277</v>
      </c>
      <c r="E1050" s="138">
        <v>95.476129999999998</v>
      </c>
      <c r="F1050" s="139">
        <v>1403200</v>
      </c>
    </row>
    <row r="1051" spans="4:6">
      <c r="D1051" s="137">
        <v>42278</v>
      </c>
      <c r="E1051" s="138">
        <v>95.121712000000002</v>
      </c>
      <c r="F1051" s="139">
        <v>1149500</v>
      </c>
    </row>
    <row r="1052" spans="4:6">
      <c r="D1052" s="137">
        <v>42279</v>
      </c>
      <c r="E1052" s="138">
        <v>95.948683000000003</v>
      </c>
      <c r="F1052" s="139">
        <v>1400300</v>
      </c>
    </row>
    <row r="1053" spans="4:6">
      <c r="D1053" s="137">
        <v>42282</v>
      </c>
      <c r="E1053" s="138">
        <v>98.242553000000001</v>
      </c>
      <c r="F1053" s="139">
        <v>1129700</v>
      </c>
    </row>
    <row r="1054" spans="4:6">
      <c r="D1054" s="137">
        <v>42283</v>
      </c>
      <c r="E1054" s="138">
        <v>98.331153999999998</v>
      </c>
      <c r="F1054" s="139">
        <v>680800</v>
      </c>
    </row>
    <row r="1055" spans="4:6">
      <c r="D1055" s="137">
        <v>42284</v>
      </c>
      <c r="E1055" s="138">
        <v>98.882474999999999</v>
      </c>
      <c r="F1055" s="139">
        <v>680200</v>
      </c>
    </row>
    <row r="1056" spans="4:6">
      <c r="D1056" s="137">
        <v>42285</v>
      </c>
      <c r="E1056" s="138">
        <v>100.162311</v>
      </c>
      <c r="F1056" s="139">
        <v>972500</v>
      </c>
    </row>
    <row r="1057" spans="4:6">
      <c r="D1057" s="137">
        <v>42286</v>
      </c>
      <c r="E1057" s="138">
        <v>99.975262999999998</v>
      </c>
      <c r="F1057" s="139">
        <v>1117900</v>
      </c>
    </row>
    <row r="1058" spans="4:6">
      <c r="D1058" s="137">
        <v>42289</v>
      </c>
      <c r="E1058" s="138">
        <v>99.935882000000007</v>
      </c>
      <c r="F1058" s="139">
        <v>611600</v>
      </c>
    </row>
    <row r="1059" spans="4:6">
      <c r="D1059" s="137">
        <v>42290</v>
      </c>
      <c r="E1059" s="138">
        <v>98.764332999999993</v>
      </c>
      <c r="F1059" s="139">
        <v>607000</v>
      </c>
    </row>
    <row r="1060" spans="4:6">
      <c r="D1060" s="137">
        <v>42291</v>
      </c>
      <c r="E1060" s="138">
        <v>96.903642000000005</v>
      </c>
      <c r="F1060" s="139">
        <v>966000</v>
      </c>
    </row>
    <row r="1061" spans="4:6">
      <c r="D1061" s="137">
        <v>42292</v>
      </c>
      <c r="E1061" s="138">
        <v>97.198993000000002</v>
      </c>
      <c r="F1061" s="139">
        <v>1057000</v>
      </c>
    </row>
    <row r="1062" spans="4:6">
      <c r="D1062" s="137">
        <v>42293</v>
      </c>
      <c r="E1062" s="138">
        <v>96.982403000000005</v>
      </c>
      <c r="F1062" s="139">
        <v>889800</v>
      </c>
    </row>
    <row r="1063" spans="4:6">
      <c r="D1063" s="137">
        <v>42296</v>
      </c>
      <c r="E1063" s="138">
        <v>96.716586000000007</v>
      </c>
      <c r="F1063" s="139">
        <v>1251700</v>
      </c>
    </row>
    <row r="1064" spans="4:6">
      <c r="D1064" s="137">
        <v>42297</v>
      </c>
      <c r="E1064" s="138">
        <v>97.071004000000002</v>
      </c>
      <c r="F1064" s="139">
        <v>1170800</v>
      </c>
    </row>
    <row r="1065" spans="4:6">
      <c r="D1065" s="137">
        <v>42298</v>
      </c>
      <c r="E1065" s="138">
        <v>96.627984999999995</v>
      </c>
      <c r="F1065" s="139">
        <v>1203700</v>
      </c>
    </row>
    <row r="1066" spans="4:6">
      <c r="D1066" s="137">
        <v>42299</v>
      </c>
      <c r="E1066" s="138">
        <v>103.834473</v>
      </c>
      <c r="F1066" s="139">
        <v>3641600</v>
      </c>
    </row>
    <row r="1067" spans="4:6">
      <c r="D1067" s="137">
        <v>42300</v>
      </c>
      <c r="E1067" s="138">
        <v>104.40548099999999</v>
      </c>
      <c r="F1067" s="139">
        <v>1211700</v>
      </c>
    </row>
    <row r="1068" spans="4:6">
      <c r="D1068" s="137">
        <v>42303</v>
      </c>
      <c r="E1068" s="138">
        <v>104.533463</v>
      </c>
      <c r="F1068" s="139">
        <v>1202100</v>
      </c>
    </row>
    <row r="1069" spans="4:6">
      <c r="D1069" s="137">
        <v>42304</v>
      </c>
      <c r="E1069" s="138">
        <v>104.30702599999999</v>
      </c>
      <c r="F1069" s="139">
        <v>1287300</v>
      </c>
    </row>
    <row r="1070" spans="4:6">
      <c r="D1070" s="137">
        <v>42305</v>
      </c>
      <c r="E1070" s="138">
        <v>105.47857500000001</v>
      </c>
      <c r="F1070" s="139">
        <v>980400</v>
      </c>
    </row>
    <row r="1071" spans="4:6">
      <c r="D1071" s="137">
        <v>42306</v>
      </c>
      <c r="E1071" s="138">
        <v>104.809119</v>
      </c>
      <c r="F1071" s="139">
        <v>1084900</v>
      </c>
    </row>
    <row r="1072" spans="4:6">
      <c r="D1072" s="137">
        <v>42307</v>
      </c>
      <c r="E1072" s="138">
        <v>104.336567</v>
      </c>
      <c r="F1072" s="139">
        <v>1454100</v>
      </c>
    </row>
    <row r="1073" spans="4:6">
      <c r="D1073" s="137">
        <v>42310</v>
      </c>
      <c r="E1073" s="138">
        <v>105.645937</v>
      </c>
      <c r="F1073" s="139">
        <v>1328700</v>
      </c>
    </row>
    <row r="1074" spans="4:6">
      <c r="D1074" s="137">
        <v>42311</v>
      </c>
      <c r="E1074" s="138">
        <v>105.783765</v>
      </c>
      <c r="F1074" s="139">
        <v>1094700</v>
      </c>
    </row>
    <row r="1075" spans="4:6">
      <c r="D1075" s="137">
        <v>42312</v>
      </c>
      <c r="E1075" s="138">
        <v>105.61640300000001</v>
      </c>
      <c r="F1075" s="139">
        <v>928900</v>
      </c>
    </row>
    <row r="1076" spans="4:6">
      <c r="D1076" s="137">
        <v>42313</v>
      </c>
      <c r="E1076" s="138">
        <v>105.44904099999999</v>
      </c>
      <c r="F1076" s="139">
        <v>1679900</v>
      </c>
    </row>
    <row r="1077" spans="4:6">
      <c r="D1077" s="137">
        <v>42314</v>
      </c>
      <c r="E1077" s="138">
        <v>105.832993</v>
      </c>
      <c r="F1077" s="139">
        <v>1087500</v>
      </c>
    </row>
    <row r="1078" spans="4:6">
      <c r="D1078" s="137">
        <v>42317</v>
      </c>
      <c r="E1078" s="138">
        <v>104.907567</v>
      </c>
      <c r="F1078" s="139">
        <v>1213900</v>
      </c>
    </row>
    <row r="1079" spans="4:6">
      <c r="D1079" s="137">
        <v>42318</v>
      </c>
      <c r="E1079" s="138">
        <v>105.222605</v>
      </c>
      <c r="F1079" s="139">
        <v>711600</v>
      </c>
    </row>
    <row r="1080" spans="4:6">
      <c r="D1080" s="137">
        <v>42319</v>
      </c>
      <c r="E1080" s="138">
        <v>105.39981400000001</v>
      </c>
      <c r="F1080" s="139">
        <v>639000</v>
      </c>
    </row>
    <row r="1081" spans="4:6">
      <c r="D1081" s="137">
        <v>42320</v>
      </c>
      <c r="E1081" s="138">
        <v>103.43082800000001</v>
      </c>
      <c r="F1081" s="139">
        <v>1064100</v>
      </c>
    </row>
    <row r="1082" spans="4:6">
      <c r="D1082" s="137">
        <v>42321</v>
      </c>
      <c r="E1082" s="138">
        <v>102.820447</v>
      </c>
      <c r="F1082" s="139">
        <v>1184100</v>
      </c>
    </row>
    <row r="1083" spans="4:6">
      <c r="D1083" s="137">
        <v>42324</v>
      </c>
      <c r="E1083" s="138">
        <v>104.051063</v>
      </c>
      <c r="F1083" s="139">
        <v>568600</v>
      </c>
    </row>
    <row r="1084" spans="4:6">
      <c r="D1084" s="137">
        <v>42325</v>
      </c>
      <c r="E1084" s="138">
        <v>103.489902</v>
      </c>
      <c r="F1084" s="139">
        <v>823900</v>
      </c>
    </row>
    <row r="1085" spans="4:6">
      <c r="D1085" s="137">
        <v>42326</v>
      </c>
      <c r="E1085" s="138">
        <v>105.340746</v>
      </c>
      <c r="F1085" s="139">
        <v>1442000</v>
      </c>
    </row>
    <row r="1086" spans="4:6">
      <c r="D1086" s="137">
        <v>42327</v>
      </c>
      <c r="E1086" s="138">
        <v>105.67547</v>
      </c>
      <c r="F1086" s="139">
        <v>982900</v>
      </c>
    </row>
    <row r="1087" spans="4:6">
      <c r="D1087" s="137">
        <v>42328</v>
      </c>
      <c r="E1087" s="138">
        <v>106.049583</v>
      </c>
      <c r="F1087" s="139">
        <v>1337200</v>
      </c>
    </row>
    <row r="1088" spans="4:6">
      <c r="D1088" s="137">
        <v>42331</v>
      </c>
      <c r="E1088" s="138">
        <v>106.315392</v>
      </c>
      <c r="F1088" s="139">
        <v>1553800</v>
      </c>
    </row>
    <row r="1089" spans="4:6">
      <c r="D1089" s="137">
        <v>42332</v>
      </c>
      <c r="E1089" s="138">
        <v>105.813306</v>
      </c>
      <c r="F1089" s="139">
        <v>1745600</v>
      </c>
    </row>
    <row r="1090" spans="4:6">
      <c r="D1090" s="137">
        <v>42333</v>
      </c>
      <c r="E1090" s="138">
        <v>106.610743</v>
      </c>
      <c r="F1090" s="139">
        <v>1066900</v>
      </c>
    </row>
    <row r="1091" spans="4:6">
      <c r="D1091" s="137">
        <v>42335</v>
      </c>
      <c r="E1091" s="138">
        <v>107.36879999999999</v>
      </c>
      <c r="F1091" s="139">
        <v>655900</v>
      </c>
    </row>
    <row r="1092" spans="4:6">
      <c r="D1092" s="137">
        <v>42338</v>
      </c>
      <c r="E1092" s="138">
        <v>107.46725499999999</v>
      </c>
      <c r="F1092" s="139">
        <v>1774900</v>
      </c>
    </row>
    <row r="1093" spans="4:6">
      <c r="D1093" s="137">
        <v>42339</v>
      </c>
      <c r="E1093" s="138">
        <v>108.441901</v>
      </c>
      <c r="F1093" s="139">
        <v>1443200</v>
      </c>
    </row>
    <row r="1094" spans="4:6">
      <c r="D1094" s="137">
        <v>42340</v>
      </c>
      <c r="E1094" s="138">
        <v>108.21433500000001</v>
      </c>
      <c r="F1094" s="139">
        <v>1482300</v>
      </c>
    </row>
    <row r="1095" spans="4:6">
      <c r="D1095" s="137">
        <v>42341</v>
      </c>
      <c r="E1095" s="138">
        <v>107.14574500000001</v>
      </c>
      <c r="F1095" s="139">
        <v>1126300</v>
      </c>
    </row>
    <row r="1096" spans="4:6">
      <c r="D1096" s="137">
        <v>42342</v>
      </c>
      <c r="E1096" s="138">
        <v>108.89703799999999</v>
      </c>
      <c r="F1096" s="139">
        <v>1362200</v>
      </c>
    </row>
    <row r="1097" spans="4:6">
      <c r="D1097" s="137">
        <v>42345</v>
      </c>
      <c r="E1097" s="138">
        <v>109.005877</v>
      </c>
      <c r="F1097" s="139">
        <v>1088100</v>
      </c>
    </row>
    <row r="1098" spans="4:6">
      <c r="D1098" s="137">
        <v>42346</v>
      </c>
      <c r="E1098" s="138">
        <v>108.184645</v>
      </c>
      <c r="F1098" s="139">
        <v>1112200</v>
      </c>
    </row>
    <row r="1099" spans="4:6">
      <c r="D1099" s="137">
        <v>42347</v>
      </c>
      <c r="E1099" s="138">
        <v>106.94785299999999</v>
      </c>
      <c r="F1099" s="139">
        <v>1648000</v>
      </c>
    </row>
    <row r="1100" spans="4:6">
      <c r="D1100" s="137">
        <v>42348</v>
      </c>
      <c r="E1100" s="138">
        <v>107.422785</v>
      </c>
      <c r="F1100" s="139">
        <v>1206700</v>
      </c>
    </row>
    <row r="1101" spans="4:6">
      <c r="D1101" s="137">
        <v>42349</v>
      </c>
      <c r="E1101" s="138">
        <v>105.86937500000001</v>
      </c>
      <c r="F1101" s="139">
        <v>1518800</v>
      </c>
    </row>
    <row r="1102" spans="4:6">
      <c r="D1102" s="137">
        <v>42352</v>
      </c>
      <c r="E1102" s="138">
        <v>107.581098</v>
      </c>
      <c r="F1102" s="139">
        <v>1554500</v>
      </c>
    </row>
    <row r="1103" spans="4:6">
      <c r="D1103" s="137">
        <v>42353</v>
      </c>
      <c r="E1103" s="138">
        <v>106.373988</v>
      </c>
      <c r="F1103" s="139">
        <v>1505800</v>
      </c>
    </row>
    <row r="1104" spans="4:6">
      <c r="D1104" s="137">
        <v>42354</v>
      </c>
      <c r="E1104" s="138">
        <v>108.244016</v>
      </c>
      <c r="F1104" s="139">
        <v>1194100</v>
      </c>
    </row>
    <row r="1105" spans="4:6">
      <c r="D1105" s="137">
        <v>42355</v>
      </c>
      <c r="E1105" s="138">
        <v>106.40367000000001</v>
      </c>
      <c r="F1105" s="139">
        <v>1755500</v>
      </c>
    </row>
    <row r="1106" spans="4:6">
      <c r="D1106" s="137">
        <v>42356</v>
      </c>
      <c r="E1106" s="138">
        <v>103.455155</v>
      </c>
      <c r="F1106" s="139">
        <v>3344000</v>
      </c>
    </row>
    <row r="1107" spans="4:6">
      <c r="D1107" s="137">
        <v>42359</v>
      </c>
      <c r="E1107" s="138">
        <v>103.474948</v>
      </c>
      <c r="F1107" s="139">
        <v>1623400</v>
      </c>
    </row>
    <row r="1108" spans="4:6">
      <c r="D1108" s="137">
        <v>42360</v>
      </c>
      <c r="E1108" s="138">
        <v>104.622686</v>
      </c>
      <c r="F1108" s="139">
        <v>922800</v>
      </c>
    </row>
    <row r="1109" spans="4:6">
      <c r="D1109" s="137">
        <v>42361</v>
      </c>
      <c r="E1109" s="138">
        <v>105.928738</v>
      </c>
      <c r="F1109" s="139">
        <v>1162800</v>
      </c>
    </row>
    <row r="1110" spans="4:6">
      <c r="D1110" s="137">
        <v>42362</v>
      </c>
      <c r="E1110" s="138">
        <v>105.8199</v>
      </c>
      <c r="F1110" s="139">
        <v>338400</v>
      </c>
    </row>
    <row r="1111" spans="4:6">
      <c r="D1111" s="137">
        <v>42366</v>
      </c>
      <c r="E1111" s="138">
        <v>105.859478</v>
      </c>
      <c r="F1111" s="139">
        <v>1092500</v>
      </c>
    </row>
    <row r="1112" spans="4:6">
      <c r="D1112" s="137">
        <v>42367</v>
      </c>
      <c r="E1112" s="138">
        <v>106.779652</v>
      </c>
      <c r="F1112" s="139">
        <v>990200</v>
      </c>
    </row>
    <row r="1113" spans="4:6">
      <c r="D1113" s="137">
        <v>42368</v>
      </c>
      <c r="E1113" s="138">
        <v>106.096948</v>
      </c>
      <c r="F1113" s="139">
        <v>632300</v>
      </c>
    </row>
    <row r="1114" spans="4:6">
      <c r="D1114" s="137">
        <v>42369</v>
      </c>
      <c r="E1114" s="138">
        <v>105.602231</v>
      </c>
      <c r="F1114" s="139">
        <v>636900</v>
      </c>
    </row>
    <row r="1115" spans="4:6">
      <c r="D1115" s="137">
        <v>42373</v>
      </c>
      <c r="E1115" s="138">
        <v>103.76188399999999</v>
      </c>
      <c r="F1115" s="139">
        <v>1304500</v>
      </c>
    </row>
    <row r="1116" spans="4:6">
      <c r="D1116" s="137">
        <v>42374</v>
      </c>
      <c r="E1116" s="138">
        <v>101.62470399999999</v>
      </c>
      <c r="F1116" s="139">
        <v>2550400</v>
      </c>
    </row>
    <row r="1117" spans="4:6">
      <c r="D1117" s="137">
        <v>42375</v>
      </c>
      <c r="E1117" s="138">
        <v>100.219711</v>
      </c>
      <c r="F1117" s="139">
        <v>1385900</v>
      </c>
    </row>
    <row r="1118" spans="4:6">
      <c r="D1118" s="137">
        <v>42376</v>
      </c>
      <c r="E1118" s="138">
        <v>97.370144999999994</v>
      </c>
      <c r="F1118" s="139">
        <v>1438600</v>
      </c>
    </row>
    <row r="1119" spans="4:6">
      <c r="D1119" s="137">
        <v>42377</v>
      </c>
      <c r="E1119" s="138">
        <v>95.420959999999994</v>
      </c>
      <c r="F1119" s="139">
        <v>1978500</v>
      </c>
    </row>
    <row r="1120" spans="4:6">
      <c r="D1120" s="137">
        <v>42380</v>
      </c>
      <c r="E1120" s="138">
        <v>95.272543999999996</v>
      </c>
      <c r="F1120" s="139">
        <v>959900</v>
      </c>
    </row>
    <row r="1121" spans="4:6">
      <c r="D1121" s="137">
        <v>42381</v>
      </c>
      <c r="E1121" s="138">
        <v>96.875428999999997</v>
      </c>
      <c r="F1121" s="139">
        <v>1502100</v>
      </c>
    </row>
    <row r="1122" spans="4:6">
      <c r="D1122" s="137">
        <v>42382</v>
      </c>
      <c r="E1122" s="138">
        <v>95.213179999999994</v>
      </c>
      <c r="F1122" s="139">
        <v>1189800</v>
      </c>
    </row>
    <row r="1123" spans="4:6">
      <c r="D1123" s="137">
        <v>42383</v>
      </c>
      <c r="E1123" s="138">
        <v>96.786376000000004</v>
      </c>
      <c r="F1123" s="139">
        <v>1321900</v>
      </c>
    </row>
    <row r="1124" spans="4:6">
      <c r="D1124" s="137">
        <v>42384</v>
      </c>
      <c r="E1124" s="138">
        <v>94.688773999999995</v>
      </c>
      <c r="F1124" s="139">
        <v>1617300</v>
      </c>
    </row>
    <row r="1125" spans="4:6">
      <c r="D1125" s="137">
        <v>42388</v>
      </c>
      <c r="E1125" s="138">
        <v>94.659092000000001</v>
      </c>
      <c r="F1125" s="139">
        <v>1159900</v>
      </c>
    </row>
    <row r="1126" spans="4:6">
      <c r="D1126" s="137">
        <v>42389</v>
      </c>
      <c r="E1126" s="138">
        <v>92.680224999999993</v>
      </c>
      <c r="F1126" s="139">
        <v>2010300</v>
      </c>
    </row>
    <row r="1127" spans="4:6">
      <c r="D1127" s="137">
        <v>42390</v>
      </c>
      <c r="E1127" s="138">
        <v>91.868889999999993</v>
      </c>
      <c r="F1127" s="139">
        <v>1928400</v>
      </c>
    </row>
    <row r="1128" spans="4:6">
      <c r="D1128" s="137">
        <v>42391</v>
      </c>
      <c r="E1128" s="138">
        <v>92.996843999999996</v>
      </c>
      <c r="F1128" s="139">
        <v>1682200</v>
      </c>
    </row>
    <row r="1129" spans="4:6">
      <c r="D1129" s="137">
        <v>42394</v>
      </c>
      <c r="E1129" s="138">
        <v>92.620862000000002</v>
      </c>
      <c r="F1129" s="139">
        <v>1731300</v>
      </c>
    </row>
    <row r="1130" spans="4:6">
      <c r="D1130" s="137">
        <v>42395</v>
      </c>
      <c r="E1130" s="138">
        <v>95.203283999999996</v>
      </c>
      <c r="F1130" s="139">
        <v>1160600</v>
      </c>
    </row>
    <row r="1131" spans="4:6">
      <c r="D1131" s="137">
        <v>42396</v>
      </c>
      <c r="E1131" s="138">
        <v>95.104342000000003</v>
      </c>
      <c r="F1131" s="139">
        <v>1920100</v>
      </c>
    </row>
    <row r="1132" spans="4:6">
      <c r="D1132" s="137">
        <v>42397</v>
      </c>
      <c r="E1132" s="138">
        <v>90.849774999999994</v>
      </c>
      <c r="F1132" s="139">
        <v>5059000</v>
      </c>
    </row>
    <row r="1133" spans="4:6">
      <c r="D1133" s="137">
        <v>42398</v>
      </c>
      <c r="E1133" s="138">
        <v>93.343143999999995</v>
      </c>
      <c r="F1133" s="139">
        <v>4084600</v>
      </c>
    </row>
    <row r="1134" spans="4:6">
      <c r="D1134" s="137">
        <v>42401</v>
      </c>
      <c r="E1134" s="138">
        <v>93.234313</v>
      </c>
      <c r="F1134" s="139">
        <v>2364900</v>
      </c>
    </row>
    <row r="1135" spans="4:6">
      <c r="D1135" s="137">
        <v>42402</v>
      </c>
      <c r="E1135" s="138">
        <v>91.977728999999997</v>
      </c>
      <c r="F1135" s="139">
        <v>2010700</v>
      </c>
    </row>
    <row r="1136" spans="4:6">
      <c r="D1136" s="137">
        <v>42403</v>
      </c>
      <c r="E1136" s="138">
        <v>94.500787000000003</v>
      </c>
      <c r="F1136" s="139">
        <v>1889100</v>
      </c>
    </row>
    <row r="1137" spans="4:6">
      <c r="D1137" s="137">
        <v>42404</v>
      </c>
      <c r="E1137" s="138">
        <v>95.094444999999993</v>
      </c>
      <c r="F1137" s="139">
        <v>2066000</v>
      </c>
    </row>
    <row r="1138" spans="4:6">
      <c r="D1138" s="137">
        <v>42405</v>
      </c>
      <c r="E1138" s="138">
        <v>92.264664999999994</v>
      </c>
      <c r="F1138" s="139">
        <v>1943800</v>
      </c>
    </row>
    <row r="1139" spans="4:6">
      <c r="D1139" s="137">
        <v>42408</v>
      </c>
      <c r="E1139" s="138">
        <v>89.464567000000002</v>
      </c>
      <c r="F1139" s="139">
        <v>2107400</v>
      </c>
    </row>
    <row r="1140" spans="4:6">
      <c r="D1140" s="137">
        <v>42409</v>
      </c>
      <c r="E1140" s="138">
        <v>89.672347000000002</v>
      </c>
      <c r="F1140" s="139">
        <v>1363300</v>
      </c>
    </row>
    <row r="1141" spans="4:6">
      <c r="D1141" s="137">
        <v>42410</v>
      </c>
      <c r="E1141" s="138">
        <v>90.305583999999996</v>
      </c>
      <c r="F1141" s="139">
        <v>1924000</v>
      </c>
    </row>
    <row r="1142" spans="4:6">
      <c r="D1142" s="137">
        <v>42411</v>
      </c>
      <c r="E1142" s="138">
        <v>89.187527000000003</v>
      </c>
      <c r="F1142" s="139">
        <v>1821700</v>
      </c>
    </row>
    <row r="1143" spans="4:6">
      <c r="D1143" s="137">
        <v>42412</v>
      </c>
      <c r="E1143" s="138">
        <v>90.790412000000003</v>
      </c>
      <c r="F1143" s="139">
        <v>1390000</v>
      </c>
    </row>
    <row r="1144" spans="4:6">
      <c r="D1144" s="137">
        <v>42416</v>
      </c>
      <c r="E1144" s="138">
        <v>91.987624999999994</v>
      </c>
      <c r="F1144" s="139">
        <v>1751200</v>
      </c>
    </row>
    <row r="1145" spans="4:6">
      <c r="D1145" s="137">
        <v>42417</v>
      </c>
      <c r="E1145" s="138">
        <v>92.076671000000005</v>
      </c>
      <c r="F1145" s="139">
        <v>1305600</v>
      </c>
    </row>
    <row r="1146" spans="4:6">
      <c r="D1146" s="137">
        <v>42418</v>
      </c>
      <c r="E1146" s="138">
        <v>91.631428</v>
      </c>
      <c r="F1146" s="139">
        <v>1297900</v>
      </c>
    </row>
    <row r="1147" spans="4:6">
      <c r="D1147" s="137">
        <v>42419</v>
      </c>
      <c r="E1147" s="138">
        <v>91.027873999999997</v>
      </c>
      <c r="F1147" s="139">
        <v>1611600</v>
      </c>
    </row>
    <row r="1148" spans="4:6">
      <c r="D1148" s="137">
        <v>42422</v>
      </c>
      <c r="E1148" s="138">
        <v>93.115578999999997</v>
      </c>
      <c r="F1148" s="139">
        <v>856900</v>
      </c>
    </row>
    <row r="1149" spans="4:6">
      <c r="D1149" s="137">
        <v>42423</v>
      </c>
      <c r="E1149" s="138">
        <v>92.610964999999993</v>
      </c>
      <c r="F1149" s="139">
        <v>877900</v>
      </c>
    </row>
    <row r="1150" spans="4:6">
      <c r="D1150" s="137">
        <v>42424</v>
      </c>
      <c r="E1150" s="138">
        <v>92.729699999999994</v>
      </c>
      <c r="F1150" s="139">
        <v>1192100</v>
      </c>
    </row>
    <row r="1151" spans="4:6">
      <c r="D1151" s="137">
        <v>42425</v>
      </c>
      <c r="E1151" s="138">
        <v>94.065433999999996</v>
      </c>
      <c r="F1151" s="139">
        <v>816900</v>
      </c>
    </row>
    <row r="1152" spans="4:6">
      <c r="D1152" s="137">
        <v>42426</v>
      </c>
      <c r="E1152" s="138">
        <v>94.579936000000004</v>
      </c>
      <c r="F1152" s="139">
        <v>876200</v>
      </c>
    </row>
    <row r="1153" spans="4:6">
      <c r="D1153" s="137">
        <v>42429</v>
      </c>
      <c r="E1153" s="138">
        <v>93.554930999999996</v>
      </c>
      <c r="F1153" s="139">
        <v>1624200</v>
      </c>
    </row>
    <row r="1154" spans="4:6">
      <c r="D1154" s="137">
        <v>42430</v>
      </c>
      <c r="E1154" s="138">
        <v>96.311519000000004</v>
      </c>
      <c r="F1154" s="139">
        <v>834200</v>
      </c>
    </row>
    <row r="1155" spans="4:6">
      <c r="D1155" s="137">
        <v>42431</v>
      </c>
      <c r="E1155" s="138">
        <v>96.351326</v>
      </c>
      <c r="F1155" s="139">
        <v>1116000</v>
      </c>
    </row>
    <row r="1156" spans="4:6">
      <c r="D1156" s="137">
        <v>42432</v>
      </c>
      <c r="E1156" s="138">
        <v>97.037987999999999</v>
      </c>
      <c r="F1156" s="139">
        <v>912800</v>
      </c>
    </row>
    <row r="1157" spans="4:6">
      <c r="D1157" s="137">
        <v>42433</v>
      </c>
      <c r="E1157" s="138">
        <v>98.112755000000007</v>
      </c>
      <c r="F1157" s="139">
        <v>1049200</v>
      </c>
    </row>
    <row r="1158" spans="4:6">
      <c r="D1158" s="137">
        <v>42436</v>
      </c>
      <c r="E1158" s="138">
        <v>98.650141000000005</v>
      </c>
      <c r="F1158" s="139">
        <v>1233700</v>
      </c>
    </row>
    <row r="1159" spans="4:6">
      <c r="D1159" s="137">
        <v>42437</v>
      </c>
      <c r="E1159" s="138">
        <v>98.182423</v>
      </c>
      <c r="F1159" s="139">
        <v>1027300</v>
      </c>
    </row>
    <row r="1160" spans="4:6">
      <c r="D1160" s="137">
        <v>42438</v>
      </c>
      <c r="E1160" s="138">
        <v>98.510819999999995</v>
      </c>
      <c r="F1160" s="139">
        <v>885200</v>
      </c>
    </row>
    <row r="1161" spans="4:6">
      <c r="D1161" s="137">
        <v>42439</v>
      </c>
      <c r="E1161" s="138">
        <v>97.873918000000003</v>
      </c>
      <c r="F1161" s="139">
        <v>943700</v>
      </c>
    </row>
    <row r="1162" spans="4:6">
      <c r="D1162" s="137">
        <v>42440</v>
      </c>
      <c r="E1162" s="138">
        <v>99.515933000000004</v>
      </c>
      <c r="F1162" s="139">
        <v>730500</v>
      </c>
    </row>
    <row r="1163" spans="4:6">
      <c r="D1163" s="137">
        <v>42443</v>
      </c>
      <c r="E1163" s="138">
        <v>99.247242999999997</v>
      </c>
      <c r="F1163" s="139">
        <v>905800</v>
      </c>
    </row>
    <row r="1164" spans="4:6">
      <c r="D1164" s="137">
        <v>42444</v>
      </c>
      <c r="E1164" s="138">
        <v>99.336804000000001</v>
      </c>
      <c r="F1164" s="139">
        <v>893500</v>
      </c>
    </row>
    <row r="1165" spans="4:6">
      <c r="D1165" s="137">
        <v>42445</v>
      </c>
      <c r="E1165" s="138">
        <v>99.316903999999994</v>
      </c>
      <c r="F1165" s="139">
        <v>1025500</v>
      </c>
    </row>
    <row r="1166" spans="4:6">
      <c r="D1166" s="137">
        <v>42446</v>
      </c>
      <c r="E1166" s="138">
        <v>101.217654</v>
      </c>
      <c r="F1166" s="139">
        <v>1280200</v>
      </c>
    </row>
    <row r="1167" spans="4:6">
      <c r="D1167" s="137">
        <v>42447</v>
      </c>
      <c r="E1167" s="138">
        <v>101.267415</v>
      </c>
      <c r="F1167" s="139">
        <v>2040800</v>
      </c>
    </row>
    <row r="1168" spans="4:6">
      <c r="D1168" s="137">
        <v>42450</v>
      </c>
      <c r="E1168" s="138">
        <v>102.979091</v>
      </c>
      <c r="F1168" s="139">
        <v>1421500</v>
      </c>
    </row>
    <row r="1169" spans="4:6">
      <c r="D1169" s="137">
        <v>42451</v>
      </c>
      <c r="E1169" s="138">
        <v>102.68053999999999</v>
      </c>
      <c r="F1169" s="139">
        <v>977600</v>
      </c>
    </row>
    <row r="1170" spans="4:6">
      <c r="D1170" s="137">
        <v>42452</v>
      </c>
      <c r="E1170" s="138">
        <v>102.45165</v>
      </c>
      <c r="F1170" s="139">
        <v>1454600</v>
      </c>
    </row>
    <row r="1171" spans="4:6">
      <c r="D1171" s="137">
        <v>42453</v>
      </c>
      <c r="E1171" s="138">
        <v>103.008944</v>
      </c>
      <c r="F1171" s="139">
        <v>1208500</v>
      </c>
    </row>
    <row r="1172" spans="4:6">
      <c r="D1172" s="137">
        <v>42457</v>
      </c>
      <c r="E1172" s="138">
        <v>103.22788</v>
      </c>
      <c r="F1172" s="139">
        <v>570000</v>
      </c>
    </row>
    <row r="1173" spans="4:6">
      <c r="D1173" s="137">
        <v>42458</v>
      </c>
      <c r="E1173" s="138">
        <v>105.198292</v>
      </c>
      <c r="F1173" s="139">
        <v>1224800</v>
      </c>
    </row>
    <row r="1174" spans="4:6">
      <c r="D1174" s="137">
        <v>42459</v>
      </c>
      <c r="E1174" s="138">
        <v>104.660905</v>
      </c>
      <c r="F1174" s="139">
        <v>649100</v>
      </c>
    </row>
    <row r="1175" spans="4:6">
      <c r="D1175" s="137">
        <v>42460</v>
      </c>
      <c r="E1175" s="138">
        <v>104.700712</v>
      </c>
      <c r="F1175" s="139">
        <v>886200</v>
      </c>
    </row>
    <row r="1176" spans="4:6">
      <c r="D1176" s="137">
        <v>42461</v>
      </c>
      <c r="E1176" s="138">
        <v>106.12379</v>
      </c>
      <c r="F1176" s="139">
        <v>1083800</v>
      </c>
    </row>
    <row r="1177" spans="4:6">
      <c r="D1177" s="137">
        <v>42464</v>
      </c>
      <c r="E1177" s="138">
        <v>104.929602</v>
      </c>
      <c r="F1177" s="139">
        <v>880900</v>
      </c>
    </row>
    <row r="1178" spans="4:6">
      <c r="D1178" s="137">
        <v>42465</v>
      </c>
      <c r="E1178" s="138">
        <v>104.063811</v>
      </c>
      <c r="F1178" s="139">
        <v>638000</v>
      </c>
    </row>
    <row r="1179" spans="4:6">
      <c r="D1179" s="137">
        <v>42466</v>
      </c>
      <c r="E1179" s="138">
        <v>105.228145</v>
      </c>
      <c r="F1179" s="139">
        <v>653800</v>
      </c>
    </row>
    <row r="1180" spans="4:6">
      <c r="D1180" s="137">
        <v>42467</v>
      </c>
      <c r="E1180" s="138">
        <v>104.262839</v>
      </c>
      <c r="F1180" s="139">
        <v>806400</v>
      </c>
    </row>
    <row r="1181" spans="4:6">
      <c r="D1181" s="137">
        <v>42468</v>
      </c>
      <c r="E1181" s="138">
        <v>105.32765999999999</v>
      </c>
      <c r="F1181" s="139">
        <v>809400</v>
      </c>
    </row>
    <row r="1182" spans="4:6">
      <c r="D1182" s="137">
        <v>42471</v>
      </c>
      <c r="E1182" s="138">
        <v>105.586403</v>
      </c>
      <c r="F1182" s="139">
        <v>620500</v>
      </c>
    </row>
    <row r="1183" spans="4:6">
      <c r="D1183" s="137">
        <v>42472</v>
      </c>
      <c r="E1183" s="138">
        <v>106.969674</v>
      </c>
      <c r="F1183" s="139">
        <v>887300</v>
      </c>
    </row>
    <row r="1184" spans="4:6">
      <c r="D1184" s="137">
        <v>42473</v>
      </c>
      <c r="E1184" s="138">
        <v>108.711203</v>
      </c>
      <c r="F1184" s="139">
        <v>1246900</v>
      </c>
    </row>
    <row r="1185" spans="4:6">
      <c r="D1185" s="137">
        <v>42474</v>
      </c>
      <c r="E1185" s="138">
        <v>108.432559</v>
      </c>
      <c r="F1185" s="139">
        <v>1046200</v>
      </c>
    </row>
    <row r="1186" spans="4:6">
      <c r="D1186" s="137">
        <v>42475</v>
      </c>
      <c r="E1186" s="138">
        <v>108.263384</v>
      </c>
      <c r="F1186" s="139">
        <v>1053200</v>
      </c>
    </row>
    <row r="1187" spans="4:6">
      <c r="D1187" s="137">
        <v>42478</v>
      </c>
      <c r="E1187" s="138">
        <v>108.581835</v>
      </c>
      <c r="F1187" s="139">
        <v>958600</v>
      </c>
    </row>
    <row r="1188" spans="4:6">
      <c r="D1188" s="137">
        <v>42479</v>
      </c>
      <c r="E1188" s="138">
        <v>108.53207399999999</v>
      </c>
      <c r="F1188" s="139">
        <v>864800</v>
      </c>
    </row>
    <row r="1189" spans="4:6">
      <c r="D1189" s="137">
        <v>42480</v>
      </c>
      <c r="E1189" s="138">
        <v>107.696144</v>
      </c>
      <c r="F1189" s="139">
        <v>2166700</v>
      </c>
    </row>
    <row r="1190" spans="4:6">
      <c r="D1190" s="137">
        <v>42481</v>
      </c>
      <c r="E1190" s="138">
        <v>111.726534</v>
      </c>
      <c r="F1190" s="139">
        <v>3148800</v>
      </c>
    </row>
    <row r="1191" spans="4:6">
      <c r="D1191" s="137">
        <v>42482</v>
      </c>
      <c r="E1191" s="138">
        <v>111.12944</v>
      </c>
      <c r="F1191" s="139">
        <v>1463900</v>
      </c>
    </row>
    <row r="1192" spans="4:6">
      <c r="D1192" s="137">
        <v>42485</v>
      </c>
      <c r="E1192" s="138">
        <v>110.980165</v>
      </c>
      <c r="F1192" s="139">
        <v>891200</v>
      </c>
    </row>
    <row r="1193" spans="4:6">
      <c r="D1193" s="137">
        <v>42486</v>
      </c>
      <c r="E1193" s="138">
        <v>112.23406799999999</v>
      </c>
      <c r="F1193" s="139">
        <v>1257500</v>
      </c>
    </row>
    <row r="1194" spans="4:6">
      <c r="D1194" s="137">
        <v>42487</v>
      </c>
      <c r="E1194" s="138">
        <v>112.642087</v>
      </c>
      <c r="F1194" s="139">
        <v>1334900</v>
      </c>
    </row>
    <row r="1195" spans="4:6">
      <c r="D1195" s="137">
        <v>42488</v>
      </c>
      <c r="E1195" s="138">
        <v>111.865864</v>
      </c>
      <c r="F1195" s="139">
        <v>1188900</v>
      </c>
    </row>
    <row r="1196" spans="4:6">
      <c r="D1196" s="137">
        <v>42489</v>
      </c>
      <c r="E1196" s="138">
        <v>111.37823</v>
      </c>
      <c r="F1196" s="139">
        <v>1220100</v>
      </c>
    </row>
    <row r="1197" spans="4:6">
      <c r="D1197" s="137">
        <v>42492</v>
      </c>
      <c r="E1197" s="138">
        <v>111.537459</v>
      </c>
      <c r="F1197" s="139">
        <v>1108900</v>
      </c>
    </row>
    <row r="1198" spans="4:6">
      <c r="D1198" s="137">
        <v>42493</v>
      </c>
      <c r="E1198" s="138">
        <v>110.04472</v>
      </c>
      <c r="F1198" s="139">
        <v>1017500</v>
      </c>
    </row>
    <row r="1199" spans="4:6">
      <c r="D1199" s="137">
        <v>42494</v>
      </c>
      <c r="E1199" s="138">
        <v>109.81583000000001</v>
      </c>
      <c r="F1199" s="139">
        <v>886700</v>
      </c>
    </row>
    <row r="1200" spans="4:6">
      <c r="D1200" s="137">
        <v>42495</v>
      </c>
      <c r="E1200" s="138">
        <v>109.825784</v>
      </c>
      <c r="F1200" s="139">
        <v>1269400</v>
      </c>
    </row>
    <row r="1201" spans="4:6">
      <c r="D1201" s="137">
        <v>42496</v>
      </c>
      <c r="E1201" s="138">
        <v>110.761236</v>
      </c>
      <c r="F1201" s="139">
        <v>781800</v>
      </c>
    </row>
    <row r="1202" spans="4:6">
      <c r="D1202" s="137">
        <v>42499</v>
      </c>
      <c r="E1202" s="138">
        <v>110.323364</v>
      </c>
      <c r="F1202" s="139">
        <v>800000</v>
      </c>
    </row>
    <row r="1203" spans="4:6">
      <c r="D1203" s="137">
        <v>42500</v>
      </c>
      <c r="E1203" s="138">
        <v>112.44305</v>
      </c>
      <c r="F1203" s="139">
        <v>831200</v>
      </c>
    </row>
    <row r="1204" spans="4:6">
      <c r="D1204" s="137">
        <v>42501</v>
      </c>
      <c r="E1204" s="138">
        <v>112.42315000000001</v>
      </c>
      <c r="F1204" s="139">
        <v>777300</v>
      </c>
    </row>
    <row r="1205" spans="4:6">
      <c r="D1205" s="137">
        <v>42502</v>
      </c>
      <c r="E1205" s="138">
        <v>113.099859</v>
      </c>
      <c r="F1205" s="139">
        <v>888600</v>
      </c>
    </row>
    <row r="1206" spans="4:6">
      <c r="D1206" s="137">
        <v>42503</v>
      </c>
      <c r="E1206" s="138">
        <v>112.661987</v>
      </c>
      <c r="F1206" s="139">
        <v>1141000</v>
      </c>
    </row>
    <row r="1207" spans="4:6">
      <c r="D1207" s="137">
        <v>42506</v>
      </c>
      <c r="E1207" s="138">
        <v>113.458117</v>
      </c>
      <c r="F1207" s="139">
        <v>1007200</v>
      </c>
    </row>
    <row r="1208" spans="4:6">
      <c r="D1208" s="137">
        <v>42507</v>
      </c>
      <c r="E1208" s="138">
        <v>112.95058400000001</v>
      </c>
      <c r="F1208" s="139">
        <v>1109500</v>
      </c>
    </row>
    <row r="1209" spans="4:6">
      <c r="D1209" s="137">
        <v>42508</v>
      </c>
      <c r="E1209" s="138">
        <v>112.70179400000001</v>
      </c>
      <c r="F1209" s="139">
        <v>781100</v>
      </c>
    </row>
    <row r="1210" spans="4:6">
      <c r="D1210" s="137">
        <v>42509</v>
      </c>
      <c r="E1210" s="138">
        <v>111.786249</v>
      </c>
      <c r="F1210" s="139">
        <v>795400</v>
      </c>
    </row>
    <row r="1211" spans="4:6">
      <c r="D1211" s="137">
        <v>42510</v>
      </c>
      <c r="E1211" s="138">
        <v>112.42315000000001</v>
      </c>
      <c r="F1211" s="139">
        <v>1868800</v>
      </c>
    </row>
    <row r="1212" spans="4:6">
      <c r="D1212" s="137">
        <v>42513</v>
      </c>
      <c r="E1212" s="138">
        <v>112.383343</v>
      </c>
      <c r="F1212" s="139">
        <v>661700</v>
      </c>
    </row>
    <row r="1213" spans="4:6">
      <c r="D1213" s="137">
        <v>42514</v>
      </c>
      <c r="E1213" s="138">
        <v>113.91588900000001</v>
      </c>
      <c r="F1213" s="139">
        <v>649100</v>
      </c>
    </row>
    <row r="1214" spans="4:6">
      <c r="D1214" s="137">
        <v>42515</v>
      </c>
      <c r="E1214" s="138">
        <v>113.657146</v>
      </c>
      <c r="F1214" s="139">
        <v>862100</v>
      </c>
    </row>
    <row r="1215" spans="4:6">
      <c r="D1215" s="137">
        <v>42516</v>
      </c>
      <c r="E1215" s="138">
        <v>113.07000600000001</v>
      </c>
      <c r="F1215" s="139">
        <v>627600</v>
      </c>
    </row>
    <row r="1216" spans="4:6">
      <c r="D1216" s="137">
        <v>42517</v>
      </c>
      <c r="E1216" s="138">
        <v>113.18</v>
      </c>
      <c r="F1216" s="139">
        <v>746200</v>
      </c>
    </row>
    <row r="1217" spans="4:6">
      <c r="D1217" s="137">
        <v>42521</v>
      </c>
      <c r="E1217" s="138">
        <v>113.18</v>
      </c>
      <c r="F1217" s="139">
        <v>959100</v>
      </c>
    </row>
    <row r="1218" spans="4:6">
      <c r="D1218" s="137">
        <v>42522</v>
      </c>
      <c r="E1218" s="138">
        <v>113.540001</v>
      </c>
      <c r="F1218" s="139">
        <v>565000</v>
      </c>
    </row>
    <row r="1219" spans="4:6">
      <c r="D1219" s="137">
        <v>42523</v>
      </c>
      <c r="E1219" s="138">
        <v>113.980003</v>
      </c>
      <c r="F1219" s="139">
        <v>477400</v>
      </c>
    </row>
    <row r="1220" spans="4:6">
      <c r="D1220" s="137">
        <v>42524</v>
      </c>
      <c r="E1220" s="138">
        <v>113.339996</v>
      </c>
      <c r="F1220" s="139">
        <v>511500</v>
      </c>
    </row>
    <row r="1221" spans="4:6">
      <c r="D1221" s="137">
        <v>42527</v>
      </c>
      <c r="E1221" s="138">
        <v>113.730003</v>
      </c>
      <c r="F1221" s="139">
        <v>501800</v>
      </c>
    </row>
    <row r="1222" spans="4:6">
      <c r="D1222" s="137">
        <v>42528</v>
      </c>
      <c r="E1222" s="138">
        <v>114.220001</v>
      </c>
      <c r="F1222" s="139">
        <v>618000</v>
      </c>
    </row>
    <row r="1223" spans="4:6">
      <c r="D1223" s="137">
        <v>42529</v>
      </c>
      <c r="E1223" s="138">
        <v>114.019997</v>
      </c>
      <c r="F1223" s="139">
        <v>837200</v>
      </c>
    </row>
    <row r="1224" spans="4:6">
      <c r="D1224" s="137">
        <v>42530</v>
      </c>
      <c r="E1224" s="138">
        <v>114.370003</v>
      </c>
      <c r="F1224" s="139">
        <v>477500</v>
      </c>
    </row>
    <row r="1225" spans="4:6">
      <c r="D1225" s="137">
        <v>42531</v>
      </c>
      <c r="E1225" s="138">
        <v>112.94000200000001</v>
      </c>
      <c r="F1225" s="139">
        <v>537300</v>
      </c>
    </row>
    <row r="1226" spans="4:6">
      <c r="D1226" s="137">
        <v>42534</v>
      </c>
      <c r="E1226" s="138">
        <v>112.33000199999999</v>
      </c>
      <c r="F1226" s="139">
        <v>958200</v>
      </c>
    </row>
    <row r="1227" spans="4:6">
      <c r="D1227" s="137">
        <v>42535</v>
      </c>
      <c r="E1227" s="138">
        <v>111.120003</v>
      </c>
      <c r="F1227" s="139">
        <v>1120900</v>
      </c>
    </row>
    <row r="1228" spans="4:6">
      <c r="D1228" s="137">
        <v>42536</v>
      </c>
      <c r="E1228" s="138">
        <v>111.839996</v>
      </c>
      <c r="F1228" s="139">
        <v>1080200</v>
      </c>
    </row>
    <row r="1229" spans="4:6">
      <c r="D1229" s="137">
        <v>42537</v>
      </c>
      <c r="E1229" s="138">
        <v>112.019997</v>
      </c>
      <c r="F1229" s="139">
        <v>645000</v>
      </c>
    </row>
    <row r="1230" spans="4:6">
      <c r="D1230" s="137">
        <v>42538</v>
      </c>
      <c r="E1230" s="138">
        <v>112.589996</v>
      </c>
      <c r="F1230" s="139">
        <v>1334100</v>
      </c>
    </row>
    <row r="1231" spans="4:6">
      <c r="D1231" s="137">
        <v>42541</v>
      </c>
      <c r="E1231" s="138">
        <v>114.339996</v>
      </c>
      <c r="F1231" s="139">
        <v>1155300</v>
      </c>
    </row>
    <row r="1232" spans="4:6">
      <c r="D1232" s="137">
        <v>42542</v>
      </c>
      <c r="E1232" s="138">
        <v>114.07</v>
      </c>
      <c r="F1232" s="139">
        <v>954700</v>
      </c>
    </row>
    <row r="1233" spans="1:6">
      <c r="D1233" s="137">
        <v>42543</v>
      </c>
      <c r="E1233" s="138">
        <v>113.650002</v>
      </c>
      <c r="F1233" s="139">
        <v>671100</v>
      </c>
    </row>
    <row r="1234" spans="1:6">
      <c r="D1234" s="137">
        <v>42544</v>
      </c>
      <c r="E1234" s="138">
        <v>115.050003</v>
      </c>
      <c r="F1234" s="139">
        <v>397700</v>
      </c>
    </row>
    <row r="1235" spans="1:6">
      <c r="D1235" s="137">
        <v>42545</v>
      </c>
      <c r="E1235" s="138">
        <v>107.230003</v>
      </c>
      <c r="F1235" s="139">
        <v>2276700</v>
      </c>
    </row>
    <row r="1236" spans="1:6">
      <c r="D1236" s="137">
        <v>42548</v>
      </c>
      <c r="E1236" s="138">
        <v>104.239998</v>
      </c>
      <c r="F1236" s="139">
        <v>1645100</v>
      </c>
    </row>
    <row r="1237" spans="1:6">
      <c r="D1237" s="137">
        <v>42549</v>
      </c>
      <c r="E1237" s="138">
        <v>106.220001</v>
      </c>
      <c r="F1237" s="139">
        <v>1481500</v>
      </c>
    </row>
    <row r="1238" spans="1:6">
      <c r="D1238" s="137">
        <v>42550</v>
      </c>
      <c r="E1238" s="138">
        <v>108.08000199999999</v>
      </c>
      <c r="F1238" s="139">
        <v>1331400</v>
      </c>
    </row>
    <row r="1239" spans="1:6">
      <c r="D1239" s="137">
        <v>42551</v>
      </c>
      <c r="E1239" s="138">
        <v>111.220001</v>
      </c>
      <c r="F1239" s="139">
        <v>1520600</v>
      </c>
    </row>
    <row r="1240" spans="1:6">
      <c r="D1240" s="137">
        <v>42552</v>
      </c>
      <c r="E1240" s="138">
        <v>112.32</v>
      </c>
      <c r="F1240" s="139">
        <v>1181700</v>
      </c>
    </row>
    <row r="1241" spans="1:6">
      <c r="D1241" s="137">
        <v>42556</v>
      </c>
      <c r="E1241" s="138">
        <v>111.400002</v>
      </c>
      <c r="F1241" s="139">
        <v>832400</v>
      </c>
    </row>
    <row r="1242" spans="1:6">
      <c r="D1242" s="137">
        <v>42557</v>
      </c>
      <c r="E1242" s="138">
        <v>112.099998</v>
      </c>
      <c r="F1242" s="139">
        <v>894300</v>
      </c>
    </row>
    <row r="1243" spans="1:6">
      <c r="D1243" s="137">
        <v>42558</v>
      </c>
      <c r="E1243" s="138">
        <v>112.970001</v>
      </c>
      <c r="F1243" s="139">
        <v>792500</v>
      </c>
    </row>
    <row r="1244" spans="1:6">
      <c r="A1244" s="31" t="s">
        <v>1</v>
      </c>
      <c r="B1244" s="166">
        <f>MAX(E1002:E1256)</f>
        <v>122.01</v>
      </c>
      <c r="C1244" t="str">
        <f>Fundamentals!E5</f>
        <v>In $</v>
      </c>
      <c r="D1244" s="137">
        <v>42559</v>
      </c>
      <c r="E1244" s="138">
        <v>114.970001</v>
      </c>
      <c r="F1244" s="139">
        <v>1046700</v>
      </c>
    </row>
    <row r="1245" spans="1:6">
      <c r="A1245" s="31" t="s">
        <v>2</v>
      </c>
      <c r="B1245" s="166">
        <f>MIN(E1002:E1256)</f>
        <v>89.187527000000003</v>
      </c>
      <c r="C1245" t="str">
        <f>C1244</f>
        <v>In $</v>
      </c>
      <c r="D1245" s="137">
        <v>42562</v>
      </c>
      <c r="E1245" s="138">
        <v>115.860001</v>
      </c>
      <c r="F1245" s="139">
        <v>608400</v>
      </c>
    </row>
    <row r="1246" spans="1:6">
      <c r="A1246" s="31" t="s">
        <v>3</v>
      </c>
      <c r="B1246" s="32">
        <f>(E1256/E1234)-1</f>
        <v>6.0495409113548559E-2</v>
      </c>
      <c r="D1246" s="137">
        <v>42563</v>
      </c>
      <c r="E1246" s="138">
        <v>116.839996</v>
      </c>
      <c r="F1246" s="139">
        <v>707500</v>
      </c>
    </row>
    <row r="1247" spans="1:6">
      <c r="A1247" s="31" t="s">
        <v>4</v>
      </c>
      <c r="B1247" s="32">
        <f>(E1256/E1134)-1</f>
        <v>0.30863837651702331</v>
      </c>
      <c r="D1247" s="137">
        <v>42564</v>
      </c>
      <c r="E1247" s="138">
        <v>117.239998</v>
      </c>
      <c r="F1247" s="139">
        <v>476400</v>
      </c>
    </row>
    <row r="1248" spans="1:6">
      <c r="A1248" s="31" t="s">
        <v>5</v>
      </c>
      <c r="B1248" s="32">
        <f>(E1256/E1005)-1</f>
        <v>0.17385986395328823</v>
      </c>
      <c r="D1248" s="137">
        <v>42565</v>
      </c>
      <c r="E1248" s="138">
        <v>117.459999</v>
      </c>
      <c r="F1248" s="139">
        <v>585900</v>
      </c>
    </row>
    <row r="1249" spans="3:6">
      <c r="D1249" s="137">
        <v>42566</v>
      </c>
      <c r="E1249" s="138">
        <v>117.339996</v>
      </c>
      <c r="F1249" s="139">
        <v>670000</v>
      </c>
    </row>
    <row r="1250" spans="3:6">
      <c r="D1250" s="137">
        <v>42569</v>
      </c>
      <c r="E1250" s="138">
        <v>117.33000199999999</v>
      </c>
      <c r="F1250" s="139">
        <v>475600</v>
      </c>
    </row>
    <row r="1251" spans="3:6">
      <c r="D1251" s="137">
        <v>42570</v>
      </c>
      <c r="E1251" s="138">
        <v>116.589996</v>
      </c>
      <c r="F1251" s="139">
        <v>755400</v>
      </c>
    </row>
    <row r="1252" spans="3:6">
      <c r="D1252" s="137">
        <v>42571</v>
      </c>
      <c r="E1252" s="138">
        <v>116.989998</v>
      </c>
      <c r="F1252" s="139">
        <v>688200</v>
      </c>
    </row>
    <row r="1253" spans="3:6">
      <c r="D1253" s="137">
        <v>42572</v>
      </c>
      <c r="E1253" s="138">
        <v>114.970001</v>
      </c>
      <c r="F1253" s="139">
        <v>1735500</v>
      </c>
    </row>
    <row r="1254" spans="3:6">
      <c r="D1254" s="137">
        <v>42573</v>
      </c>
      <c r="E1254" s="138">
        <v>120.489998</v>
      </c>
      <c r="F1254" s="139">
        <v>2226100</v>
      </c>
    </row>
    <row r="1255" spans="3:6">
      <c r="D1255" s="281">
        <v>42576</v>
      </c>
      <c r="E1255" s="279">
        <v>121.49</v>
      </c>
      <c r="F1255" s="280">
        <v>956152</v>
      </c>
    </row>
    <row r="1256" spans="3:6">
      <c r="C1256" s="2"/>
      <c r="D1256" s="281">
        <v>42577</v>
      </c>
      <c r="E1256" s="279">
        <v>122.01</v>
      </c>
      <c r="F1256" s="280">
        <v>507998</v>
      </c>
    </row>
    <row r="1257" spans="3:6">
      <c r="D1257" s="22"/>
      <c r="E1257" s="95"/>
      <c r="F1257" s="97"/>
    </row>
  </sheetData>
  <sortState ref="D1002:F1256">
    <sortCondition ref="D1002"/>
  </sortState>
  <phoneticPr fontId="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sheetPr codeName="Φύλλο6"/>
  <dimension ref="A2:R1250"/>
  <sheetViews>
    <sheetView workbookViewId="0">
      <pane ySplit="3000" topLeftCell="A1246" activePane="bottomLeft"/>
      <selection activeCell="V6" sqref="V6"/>
      <selection pane="bottomLeft" activeCell="D1256" sqref="D1256"/>
    </sheetView>
  </sheetViews>
  <sheetFormatPr defaultRowHeight="15"/>
  <cols>
    <col min="1" max="1" width="16.5703125" style="20" customWidth="1"/>
    <col min="2" max="9" width="15.7109375" style="20" customWidth="1"/>
    <col min="10" max="10" width="4.85546875" style="20" customWidth="1"/>
    <col min="11" max="11" width="8.28515625" style="20" customWidth="1"/>
    <col min="12" max="12" width="12" style="20" bestFit="1" customWidth="1"/>
    <col min="13" max="13" width="4.85546875" style="20" customWidth="1"/>
    <col min="14" max="14" width="12.5703125" style="20" bestFit="1" customWidth="1"/>
    <col min="15" max="15" width="15.85546875" style="20" customWidth="1"/>
    <col min="16" max="16" width="11.85546875" style="20" customWidth="1"/>
    <col min="17" max="17" width="15.85546875" style="20" customWidth="1"/>
    <col min="18" max="18" width="11.85546875" style="20" customWidth="1"/>
  </cols>
  <sheetData>
    <row r="2" spans="1:18">
      <c r="B2" s="37" t="s">
        <v>73</v>
      </c>
      <c r="F2" s="37" t="s">
        <v>66</v>
      </c>
      <c r="N2" s="50"/>
      <c r="O2" s="51" t="str">
        <f>Q2</f>
        <v>S&amp;P 500 INDEX</v>
      </c>
      <c r="P2" s="51" t="str">
        <f>R2</f>
        <v>STOCK</v>
      </c>
      <c r="Q2" s="50" t="str">
        <f>B2</f>
        <v>S&amp;P 500 INDEX</v>
      </c>
      <c r="R2" s="52" t="str">
        <f>F2</f>
        <v>STOCK</v>
      </c>
    </row>
    <row r="3" spans="1:18">
      <c r="A3" s="38" t="s">
        <v>52</v>
      </c>
      <c r="B3" s="39">
        <v>40767</v>
      </c>
      <c r="C3" s="113">
        <v>1178.8100589999999</v>
      </c>
      <c r="E3" s="20">
        <v>1</v>
      </c>
      <c r="F3" s="39">
        <v>40767</v>
      </c>
      <c r="G3" s="113">
        <v>54.404556999999997</v>
      </c>
      <c r="I3" s="20">
        <v>1</v>
      </c>
      <c r="N3" s="42">
        <f>B3</f>
        <v>40767</v>
      </c>
      <c r="O3" s="43">
        <f>(Q3/$Q$3)*100</f>
        <v>100</v>
      </c>
      <c r="P3" s="43">
        <f>(R3/$R$3)*100</f>
        <v>100</v>
      </c>
      <c r="Q3" s="48">
        <f>C3</f>
        <v>1178.8100589999999</v>
      </c>
      <c r="R3" s="44">
        <f>G3</f>
        <v>54.404556999999997</v>
      </c>
    </row>
    <row r="4" spans="1:18">
      <c r="B4" s="39">
        <v>40770</v>
      </c>
      <c r="C4" s="112">
        <v>1204.48999</v>
      </c>
      <c r="D4" s="20">
        <f>C4/C3-1</f>
        <v>2.1784621537573878E-2</v>
      </c>
      <c r="E4" s="20">
        <f>E3+D4</f>
        <v>1.0217846215375739</v>
      </c>
      <c r="F4" s="39">
        <v>40770</v>
      </c>
      <c r="G4" s="112">
        <v>55.816625000000002</v>
      </c>
      <c r="H4" s="40">
        <f>G4/G3-1</f>
        <v>2.5954958148083129E-2</v>
      </c>
      <c r="I4" s="40">
        <f>I3+H4</f>
        <v>1.0259549581480831</v>
      </c>
      <c r="K4" s="20" t="s">
        <v>53</v>
      </c>
      <c r="L4" s="20">
        <f>COVAR(D4:D1248,H4:H1248)</f>
        <v>1.0753363947575477E-4</v>
      </c>
      <c r="N4" s="42">
        <f t="shared" ref="N4:N67" si="0">B4</f>
        <v>40770</v>
      </c>
      <c r="O4" s="43">
        <f>(Q4/$Q$3)*100</f>
        <v>102.17846215375739</v>
      </c>
      <c r="P4" s="43">
        <f t="shared" ref="P4:P67" si="1">(R4/$R$3)*100</f>
        <v>102.59549581480832</v>
      </c>
      <c r="Q4" s="48">
        <f t="shared" ref="Q4:Q67" si="2">C4</f>
        <v>1204.48999</v>
      </c>
      <c r="R4" s="44">
        <f t="shared" ref="R4:R67" si="3">G4</f>
        <v>55.816625000000002</v>
      </c>
    </row>
    <row r="5" spans="1:18">
      <c r="B5" s="39">
        <v>40771</v>
      </c>
      <c r="C5" s="112">
        <v>1192.76001</v>
      </c>
      <c r="D5" s="20">
        <f t="shared" ref="D5:D68" si="4">C5/C4-1</f>
        <v>-9.7385450251853412E-3</v>
      </c>
      <c r="E5" s="20">
        <f>E4+D5</f>
        <v>1.0120460765123886</v>
      </c>
      <c r="F5" s="39">
        <v>40771</v>
      </c>
      <c r="G5" s="112">
        <v>54.191417000000001</v>
      </c>
      <c r="H5" s="40">
        <f t="shared" ref="H5:H68" si="5">G5/G4-1</f>
        <v>-2.911691633093183E-2</v>
      </c>
      <c r="I5" s="20">
        <f t="shared" ref="I5:I68" si="6">I4+H5</f>
        <v>0.9968380418171513</v>
      </c>
      <c r="K5" s="20" t="s">
        <v>54</v>
      </c>
      <c r="L5" s="20">
        <f>D1249</f>
        <v>8.7352280197533361E-5</v>
      </c>
      <c r="N5" s="42">
        <f t="shared" si="0"/>
        <v>40771</v>
      </c>
      <c r="O5" s="43">
        <f t="shared" ref="O5:O68" si="7">(Q5/$Q$3)*100</f>
        <v>101.18339259946882</v>
      </c>
      <c r="P5" s="43">
        <f t="shared" si="1"/>
        <v>99.608231347238075</v>
      </c>
      <c r="Q5" s="48">
        <f t="shared" si="2"/>
        <v>1192.76001</v>
      </c>
      <c r="R5" s="44">
        <f t="shared" si="3"/>
        <v>54.191417000000001</v>
      </c>
    </row>
    <row r="6" spans="1:18">
      <c r="B6" s="39">
        <v>40772</v>
      </c>
      <c r="C6" s="112">
        <v>1193.8900149999999</v>
      </c>
      <c r="D6" s="20">
        <f t="shared" si="4"/>
        <v>9.4738672534799839E-4</v>
      </c>
      <c r="E6" s="20">
        <f t="shared" ref="E6:E69" si="8">E5+D6</f>
        <v>1.0129934632377366</v>
      </c>
      <c r="F6" s="39">
        <v>40772</v>
      </c>
      <c r="G6" s="112">
        <v>53.924990000000001</v>
      </c>
      <c r="H6" s="40">
        <f t="shared" si="5"/>
        <v>-4.9164058581453451E-3</v>
      </c>
      <c r="I6" s="20">
        <f t="shared" si="6"/>
        <v>0.99192163595900595</v>
      </c>
      <c r="K6" s="37" t="s">
        <v>55</v>
      </c>
      <c r="L6" s="41">
        <f>L4/L5</f>
        <v>1.2310341439580565</v>
      </c>
      <c r="N6" s="42">
        <f t="shared" si="0"/>
        <v>40772</v>
      </c>
      <c r="O6" s="43">
        <f t="shared" si="7"/>
        <v>101.27925240244325</v>
      </c>
      <c r="P6" s="43">
        <f t="shared" si="1"/>
        <v>99.118516855123005</v>
      </c>
      <c r="Q6" s="48">
        <f t="shared" si="2"/>
        <v>1193.8900149999999</v>
      </c>
      <c r="R6" s="44">
        <f t="shared" si="3"/>
        <v>53.924990000000001</v>
      </c>
    </row>
    <row r="7" spans="1:18">
      <c r="B7" s="39">
        <v>40773</v>
      </c>
      <c r="C7" s="112">
        <v>1140.650024</v>
      </c>
      <c r="D7" s="20">
        <f t="shared" si="4"/>
        <v>-4.4593714941153828E-2</v>
      </c>
      <c r="E7" s="20">
        <f t="shared" si="8"/>
        <v>0.96839974829658282</v>
      </c>
      <c r="F7" s="39">
        <v>40773</v>
      </c>
      <c r="G7" s="112">
        <v>50.399261000000003</v>
      </c>
      <c r="H7" s="40">
        <f t="shared" si="5"/>
        <v>-6.5382098355511897E-2</v>
      </c>
      <c r="I7" s="20">
        <f t="shared" si="6"/>
        <v>0.92653953760349406</v>
      </c>
      <c r="L7" s="19"/>
      <c r="N7" s="42">
        <f t="shared" si="0"/>
        <v>40773</v>
      </c>
      <c r="O7" s="43">
        <f t="shared" si="7"/>
        <v>96.762834291355517</v>
      </c>
      <c r="P7" s="43">
        <f t="shared" si="1"/>
        <v>92.637940237248884</v>
      </c>
      <c r="Q7" s="48">
        <f t="shared" si="2"/>
        <v>1140.650024</v>
      </c>
      <c r="R7" s="44">
        <f t="shared" si="3"/>
        <v>50.399261000000003</v>
      </c>
    </row>
    <row r="8" spans="1:18">
      <c r="B8" s="39">
        <v>40774</v>
      </c>
      <c r="C8" s="112">
        <v>1123.530029</v>
      </c>
      <c r="D8" s="20">
        <f t="shared" si="4"/>
        <v>-1.5008981405150057E-2</v>
      </c>
      <c r="E8" s="20">
        <f t="shared" si="8"/>
        <v>0.95339076689143276</v>
      </c>
      <c r="F8" s="39">
        <v>40774</v>
      </c>
      <c r="G8" s="112">
        <v>49.839761000000003</v>
      </c>
      <c r="H8" s="40">
        <f t="shared" si="5"/>
        <v>-1.1101353251985135E-2</v>
      </c>
      <c r="I8" s="20">
        <f t="shared" si="6"/>
        <v>0.91543818435150892</v>
      </c>
      <c r="L8" s="19"/>
      <c r="N8" s="42">
        <f t="shared" si="0"/>
        <v>40774</v>
      </c>
      <c r="O8" s="43">
        <f t="shared" si="7"/>
        <v>95.310522710766932</v>
      </c>
      <c r="P8" s="43">
        <f t="shared" si="1"/>
        <v>91.609533738138893</v>
      </c>
      <c r="Q8" s="48">
        <f t="shared" si="2"/>
        <v>1123.530029</v>
      </c>
      <c r="R8" s="44">
        <f t="shared" si="3"/>
        <v>49.839761000000003</v>
      </c>
    </row>
    <row r="9" spans="1:18">
      <c r="B9" s="39">
        <v>40777</v>
      </c>
      <c r="C9" s="112">
        <v>1123.8199460000001</v>
      </c>
      <c r="D9" s="20">
        <f t="shared" si="4"/>
        <v>2.5804116714001069E-4</v>
      </c>
      <c r="E9" s="20">
        <f t="shared" si="8"/>
        <v>0.95364880805857277</v>
      </c>
      <c r="F9" s="39">
        <v>40777</v>
      </c>
      <c r="G9" s="112">
        <v>49.724311999999998</v>
      </c>
      <c r="H9" s="40">
        <f t="shared" si="5"/>
        <v>-2.3164035638133518E-3</v>
      </c>
      <c r="I9" s="20">
        <f t="shared" si="6"/>
        <v>0.91312178078769557</v>
      </c>
      <c r="N9" s="42">
        <f t="shared" si="0"/>
        <v>40777</v>
      </c>
      <c r="O9" s="43">
        <f t="shared" si="7"/>
        <v>95.335116749287948</v>
      </c>
      <c r="P9" s="43">
        <f t="shared" si="1"/>
        <v>91.397329087708584</v>
      </c>
      <c r="Q9" s="48">
        <f t="shared" si="2"/>
        <v>1123.8199460000001</v>
      </c>
      <c r="R9" s="44">
        <f t="shared" si="3"/>
        <v>49.724311999999998</v>
      </c>
    </row>
    <row r="10" spans="1:18">
      <c r="B10" s="39">
        <v>40778</v>
      </c>
      <c r="C10" s="112">
        <v>1162.349976</v>
      </c>
      <c r="D10" s="20">
        <f t="shared" si="4"/>
        <v>3.4284878229061011E-2</v>
      </c>
      <c r="E10" s="20">
        <f t="shared" si="8"/>
        <v>0.98793368628763378</v>
      </c>
      <c r="F10" s="39">
        <v>40778</v>
      </c>
      <c r="G10" s="112">
        <v>52.193207999999998</v>
      </c>
      <c r="H10" s="40">
        <f t="shared" si="5"/>
        <v>4.9651687488406093E-2</v>
      </c>
      <c r="I10" s="20">
        <f t="shared" si="6"/>
        <v>0.96277346827610166</v>
      </c>
      <c r="L10" s="19"/>
      <c r="N10" s="42">
        <f t="shared" si="0"/>
        <v>40778</v>
      </c>
      <c r="O10" s="43">
        <f t="shared" si="7"/>
        <v>98.60366961799059</v>
      </c>
      <c r="P10" s="43">
        <f t="shared" si="1"/>
        <v>95.935360708846503</v>
      </c>
      <c r="Q10" s="48">
        <f t="shared" si="2"/>
        <v>1162.349976</v>
      </c>
      <c r="R10" s="44">
        <f t="shared" si="3"/>
        <v>52.193207999999998</v>
      </c>
    </row>
    <row r="11" spans="1:18">
      <c r="B11" s="39">
        <v>40779</v>
      </c>
      <c r="C11" s="112">
        <v>1177.599976</v>
      </c>
      <c r="D11" s="20">
        <f t="shared" si="4"/>
        <v>1.3119972740464947E-2</v>
      </c>
      <c r="E11" s="20">
        <f t="shared" si="8"/>
        <v>1.0010536590280987</v>
      </c>
      <c r="F11" s="39">
        <v>40779</v>
      </c>
      <c r="G11" s="112">
        <v>52.974730999999998</v>
      </c>
      <c r="H11" s="40">
        <f t="shared" si="5"/>
        <v>1.4973653276878496E-2</v>
      </c>
      <c r="I11" s="20">
        <f t="shared" si="6"/>
        <v>0.97774712155298016</v>
      </c>
      <c r="L11" s="19"/>
      <c r="N11" s="42">
        <f t="shared" si="0"/>
        <v>40779</v>
      </c>
      <c r="O11" s="43">
        <f t="shared" si="7"/>
        <v>99.89734707548844</v>
      </c>
      <c r="P11" s="43">
        <f t="shared" si="1"/>
        <v>97.371863537093034</v>
      </c>
      <c r="Q11" s="48">
        <f t="shared" si="2"/>
        <v>1177.599976</v>
      </c>
      <c r="R11" s="44">
        <f t="shared" si="3"/>
        <v>52.974730999999998</v>
      </c>
    </row>
    <row r="12" spans="1:18">
      <c r="B12" s="39">
        <v>40780</v>
      </c>
      <c r="C12" s="112">
        <v>1159.2700199999999</v>
      </c>
      <c r="D12" s="20">
        <f t="shared" si="4"/>
        <v>-1.5565520018319012E-2</v>
      </c>
      <c r="E12" s="20">
        <f t="shared" si="8"/>
        <v>0.98548813900977972</v>
      </c>
      <c r="F12" s="39">
        <v>40780</v>
      </c>
      <c r="G12" s="112">
        <v>51.660350999999999</v>
      </c>
      <c r="H12" s="40">
        <f t="shared" si="5"/>
        <v>-2.48114520864674E-2</v>
      </c>
      <c r="I12" s="20">
        <f t="shared" si="6"/>
        <v>0.95293566946651276</v>
      </c>
      <c r="N12" s="42">
        <f t="shared" si="0"/>
        <v>40780</v>
      </c>
      <c r="O12" s="43">
        <f t="shared" si="7"/>
        <v>98.342392919807963</v>
      </c>
      <c r="P12" s="43">
        <f t="shared" si="1"/>
        <v>94.955926210372425</v>
      </c>
      <c r="Q12" s="48">
        <f t="shared" si="2"/>
        <v>1159.2700199999999</v>
      </c>
      <c r="R12" s="44">
        <f t="shared" si="3"/>
        <v>51.660350999999999</v>
      </c>
    </row>
    <row r="13" spans="1:18">
      <c r="B13" s="39">
        <v>40781</v>
      </c>
      <c r="C13" s="112">
        <v>1176.8000489999999</v>
      </c>
      <c r="D13" s="20">
        <f t="shared" si="4"/>
        <v>1.5121609890334176E-2</v>
      </c>
      <c r="E13" s="20">
        <f t="shared" si="8"/>
        <v>1.0006097489001138</v>
      </c>
      <c r="F13" s="39">
        <v>40781</v>
      </c>
      <c r="G13" s="112">
        <v>53.152346999999999</v>
      </c>
      <c r="H13" s="40">
        <f t="shared" si="5"/>
        <v>2.8880872296047633E-2</v>
      </c>
      <c r="I13" s="20">
        <f t="shared" si="6"/>
        <v>0.98181654176256039</v>
      </c>
      <c r="N13" s="42">
        <f t="shared" si="0"/>
        <v>40781</v>
      </c>
      <c r="O13" s="43">
        <f t="shared" si="7"/>
        <v>99.829488221223258</v>
      </c>
      <c r="P13" s="43">
        <f t="shared" si="1"/>
        <v>97.698336189007108</v>
      </c>
      <c r="Q13" s="48">
        <f t="shared" si="2"/>
        <v>1176.8000489999999</v>
      </c>
      <c r="R13" s="44">
        <f t="shared" si="3"/>
        <v>53.152346999999999</v>
      </c>
    </row>
    <row r="14" spans="1:18">
      <c r="B14" s="39">
        <v>40784</v>
      </c>
      <c r="C14" s="112">
        <v>1210.079956</v>
      </c>
      <c r="D14" s="20">
        <f t="shared" si="4"/>
        <v>2.8280001371753904E-2</v>
      </c>
      <c r="E14" s="20">
        <f t="shared" si="8"/>
        <v>1.0288897502718677</v>
      </c>
      <c r="F14" s="39">
        <v>40784</v>
      </c>
      <c r="G14" s="112">
        <v>55.061746999999997</v>
      </c>
      <c r="H14" s="40">
        <f t="shared" si="5"/>
        <v>3.5923155001979401E-2</v>
      </c>
      <c r="I14" s="20">
        <f t="shared" si="6"/>
        <v>1.0177396967645398</v>
      </c>
      <c r="N14" s="42">
        <f t="shared" si="0"/>
        <v>40784</v>
      </c>
      <c r="O14" s="43">
        <f t="shared" si="7"/>
        <v>102.65266628506096</v>
      </c>
      <c r="P14" s="43">
        <f t="shared" si="1"/>
        <v>101.2079686633603</v>
      </c>
      <c r="Q14" s="48">
        <f t="shared" si="2"/>
        <v>1210.079956</v>
      </c>
      <c r="R14" s="44">
        <f t="shared" si="3"/>
        <v>55.061746999999997</v>
      </c>
    </row>
    <row r="15" spans="1:18">
      <c r="B15" s="39">
        <v>40785</v>
      </c>
      <c r="C15" s="112">
        <v>1212.920044</v>
      </c>
      <c r="D15" s="20">
        <f t="shared" si="4"/>
        <v>2.3470250754240585E-3</v>
      </c>
      <c r="E15" s="20">
        <f t="shared" si="8"/>
        <v>1.0312367753472917</v>
      </c>
      <c r="F15" s="39">
        <v>40785</v>
      </c>
      <c r="G15" s="112">
        <v>55.115034000000001</v>
      </c>
      <c r="H15" s="40">
        <f t="shared" si="5"/>
        <v>9.6776805864884352E-4</v>
      </c>
      <c r="I15" s="20">
        <f t="shared" si="6"/>
        <v>1.0187074648231886</v>
      </c>
      <c r="L15" s="19"/>
      <c r="N15" s="42">
        <f t="shared" si="0"/>
        <v>40785</v>
      </c>
      <c r="O15" s="43">
        <f t="shared" si="7"/>
        <v>102.89359466689112</v>
      </c>
      <c r="P15" s="43">
        <f t="shared" si="1"/>
        <v>101.30591450271345</v>
      </c>
      <c r="Q15" s="48">
        <f t="shared" si="2"/>
        <v>1212.920044</v>
      </c>
      <c r="R15" s="44">
        <f t="shared" si="3"/>
        <v>55.115034000000001</v>
      </c>
    </row>
    <row r="16" spans="1:18">
      <c r="B16" s="39">
        <v>40786</v>
      </c>
      <c r="C16" s="112">
        <v>1218.8900149999999</v>
      </c>
      <c r="D16" s="20">
        <f t="shared" si="4"/>
        <v>4.9219823099897475E-3</v>
      </c>
      <c r="E16" s="20">
        <f t="shared" si="8"/>
        <v>1.0361587576572815</v>
      </c>
      <c r="F16" s="39">
        <v>40786</v>
      </c>
      <c r="G16" s="112">
        <v>55.410052999999998</v>
      </c>
      <c r="H16" s="40">
        <f t="shared" si="5"/>
        <v>5.3527863196092262E-3</v>
      </c>
      <c r="I16" s="20">
        <f t="shared" si="6"/>
        <v>1.0240602511427979</v>
      </c>
      <c r="N16" s="42">
        <f t="shared" si="0"/>
        <v>40786</v>
      </c>
      <c r="O16" s="43">
        <f t="shared" si="7"/>
        <v>103.40003511965281</v>
      </c>
      <c r="P16" s="43">
        <f t="shared" si="1"/>
        <v>101.84818341595907</v>
      </c>
      <c r="Q16" s="48">
        <f t="shared" si="2"/>
        <v>1218.8900149999999</v>
      </c>
      <c r="R16" s="44">
        <f t="shared" si="3"/>
        <v>55.410052999999998</v>
      </c>
    </row>
    <row r="17" spans="2:18">
      <c r="B17" s="39">
        <v>40787</v>
      </c>
      <c r="C17" s="112">
        <v>1204.420044</v>
      </c>
      <c r="D17" s="20">
        <f t="shared" si="4"/>
        <v>-1.1871432879036248E-2</v>
      </c>
      <c r="E17" s="20">
        <f t="shared" si="8"/>
        <v>1.0242873247782454</v>
      </c>
      <c r="F17" s="39">
        <v>40787</v>
      </c>
      <c r="G17" s="112">
        <v>53.961775000000003</v>
      </c>
      <c r="H17" s="40">
        <f t="shared" si="5"/>
        <v>-2.6137459207988711E-2</v>
      </c>
      <c r="I17" s="20">
        <f t="shared" si="6"/>
        <v>0.99792279193480915</v>
      </c>
      <c r="N17" s="42">
        <f t="shared" si="0"/>
        <v>40787</v>
      </c>
      <c r="O17" s="43">
        <f t="shared" si="7"/>
        <v>102.17252854303986</v>
      </c>
      <c r="P17" s="43">
        <f t="shared" si="1"/>
        <v>99.186130676516683</v>
      </c>
      <c r="Q17" s="48">
        <f t="shared" si="2"/>
        <v>1204.420044</v>
      </c>
      <c r="R17" s="44">
        <f t="shared" si="3"/>
        <v>53.961775000000003</v>
      </c>
    </row>
    <row r="18" spans="2:18">
      <c r="B18" s="39">
        <v>40788</v>
      </c>
      <c r="C18" s="112">
        <v>1173.969971</v>
      </c>
      <c r="D18" s="20">
        <f t="shared" si="4"/>
        <v>-2.528193810099022E-2</v>
      </c>
      <c r="E18" s="20">
        <f t="shared" si="8"/>
        <v>0.99900538667725514</v>
      </c>
      <c r="F18" s="39">
        <v>40788</v>
      </c>
      <c r="G18" s="112">
        <v>51.959215999999998</v>
      </c>
      <c r="H18" s="40">
        <f t="shared" si="5"/>
        <v>-3.7110695487685641E-2</v>
      </c>
      <c r="I18" s="20">
        <f t="shared" si="6"/>
        <v>0.96081209644712351</v>
      </c>
      <c r="L18" s="19"/>
      <c r="N18" s="42">
        <f t="shared" si="0"/>
        <v>40788</v>
      </c>
      <c r="O18" s="43">
        <f t="shared" si="7"/>
        <v>99.589409000793069</v>
      </c>
      <c r="P18" s="43">
        <f t="shared" si="1"/>
        <v>95.505264384378691</v>
      </c>
      <c r="Q18" s="48">
        <f t="shared" si="2"/>
        <v>1173.969971</v>
      </c>
      <c r="R18" s="44">
        <f t="shared" si="3"/>
        <v>51.959215999999998</v>
      </c>
    </row>
    <row r="19" spans="2:18">
      <c r="B19" s="39">
        <v>40792</v>
      </c>
      <c r="C19" s="112">
        <v>1165.23999</v>
      </c>
      <c r="D19" s="20">
        <f t="shared" si="4"/>
        <v>-7.4362898674177336E-3</v>
      </c>
      <c r="E19" s="20">
        <f t="shared" si="8"/>
        <v>0.9915690968098374</v>
      </c>
      <c r="F19" s="39">
        <v>40792</v>
      </c>
      <c r="G19" s="112">
        <v>51.476460000000003</v>
      </c>
      <c r="H19" s="40">
        <f t="shared" si="5"/>
        <v>-9.2910562776773453E-3</v>
      </c>
      <c r="I19" s="20">
        <f t="shared" si="6"/>
        <v>0.95152104016944616</v>
      </c>
      <c r="N19" s="42">
        <f t="shared" si="0"/>
        <v>40792</v>
      </c>
      <c r="O19" s="43">
        <f t="shared" si="7"/>
        <v>98.848833287738358</v>
      </c>
      <c r="P19" s="43">
        <f t="shared" si="1"/>
        <v>94.617919598168967</v>
      </c>
      <c r="Q19" s="48">
        <f t="shared" si="2"/>
        <v>1165.23999</v>
      </c>
      <c r="R19" s="44">
        <f t="shared" si="3"/>
        <v>51.476460000000003</v>
      </c>
    </row>
    <row r="20" spans="2:18">
      <c r="B20" s="39">
        <v>40793</v>
      </c>
      <c r="C20" s="112">
        <v>1198.619995</v>
      </c>
      <c r="D20" s="20">
        <f t="shared" si="4"/>
        <v>2.8646463635358055E-2</v>
      </c>
      <c r="E20" s="20">
        <f t="shared" si="8"/>
        <v>1.0202155604451955</v>
      </c>
      <c r="F20" s="39">
        <v>40793</v>
      </c>
      <c r="G20" s="112">
        <v>52.799576999999999</v>
      </c>
      <c r="H20" s="40">
        <f t="shared" si="5"/>
        <v>2.5703340905726568E-2</v>
      </c>
      <c r="I20" s="20">
        <f t="shared" si="6"/>
        <v>0.97722438107517273</v>
      </c>
      <c r="L20" s="19"/>
      <c r="N20" s="42">
        <f t="shared" si="0"/>
        <v>40793</v>
      </c>
      <c r="O20" s="43">
        <f t="shared" si="7"/>
        <v>101.68050279591311</v>
      </c>
      <c r="P20" s="43">
        <f t="shared" si="1"/>
        <v>97.04991624139133</v>
      </c>
      <c r="Q20" s="48">
        <f t="shared" si="2"/>
        <v>1198.619995</v>
      </c>
      <c r="R20" s="44">
        <f t="shared" si="3"/>
        <v>52.799576999999999</v>
      </c>
    </row>
    <row r="21" spans="2:18">
      <c r="B21" s="39">
        <v>40794</v>
      </c>
      <c r="C21" s="112">
        <v>1185.900024</v>
      </c>
      <c r="D21" s="20">
        <f t="shared" si="4"/>
        <v>-1.0612179884417872E-2</v>
      </c>
      <c r="E21" s="20">
        <f t="shared" si="8"/>
        <v>1.0096033805607776</v>
      </c>
      <c r="F21" s="39">
        <v>40794</v>
      </c>
      <c r="G21" s="112">
        <v>51.136738999999999</v>
      </c>
      <c r="H21" s="40">
        <f t="shared" si="5"/>
        <v>-3.1493396244443361E-2</v>
      </c>
      <c r="I21" s="20">
        <f t="shared" si="6"/>
        <v>0.94573098483072937</v>
      </c>
      <c r="N21" s="42">
        <f t="shared" si="0"/>
        <v>40794</v>
      </c>
      <c r="O21" s="43">
        <f t="shared" si="7"/>
        <v>100.60145100950484</v>
      </c>
      <c r="P21" s="43">
        <f t="shared" si="1"/>
        <v>93.993484773711145</v>
      </c>
      <c r="Q21" s="48">
        <f t="shared" si="2"/>
        <v>1185.900024</v>
      </c>
      <c r="R21" s="44">
        <f t="shared" si="3"/>
        <v>51.136738999999999</v>
      </c>
    </row>
    <row r="22" spans="2:18">
      <c r="B22" s="39">
        <v>40795</v>
      </c>
      <c r="C22" s="112">
        <v>1154.2299800000001</v>
      </c>
      <c r="D22" s="20">
        <f t="shared" si="4"/>
        <v>-2.6705492334149761E-2</v>
      </c>
      <c r="E22" s="20">
        <f t="shared" si="8"/>
        <v>0.98289788822662782</v>
      </c>
      <c r="F22" s="39">
        <v>40795</v>
      </c>
      <c r="G22" s="112">
        <v>49.089480999999999</v>
      </c>
      <c r="H22" s="40">
        <f t="shared" si="5"/>
        <v>-4.0034973681055352E-2</v>
      </c>
      <c r="I22" s="20">
        <f t="shared" si="6"/>
        <v>0.90569601114967402</v>
      </c>
      <c r="N22" s="42">
        <f t="shared" si="0"/>
        <v>40795</v>
      </c>
      <c r="O22" s="43">
        <f t="shared" si="7"/>
        <v>97.914839730766161</v>
      </c>
      <c r="P22" s="43">
        <f t="shared" si="1"/>
        <v>90.230458084604933</v>
      </c>
      <c r="Q22" s="48">
        <f t="shared" si="2"/>
        <v>1154.2299800000001</v>
      </c>
      <c r="R22" s="44">
        <f t="shared" si="3"/>
        <v>49.089480999999999</v>
      </c>
    </row>
    <row r="23" spans="2:18">
      <c r="B23" s="39">
        <v>40798</v>
      </c>
      <c r="C23" s="112">
        <v>1162.2700199999999</v>
      </c>
      <c r="D23" s="20">
        <f t="shared" si="4"/>
        <v>6.9657175253754477E-3</v>
      </c>
      <c r="E23" s="20">
        <f t="shared" si="8"/>
        <v>0.98986360575200327</v>
      </c>
      <c r="F23" s="39">
        <v>40798</v>
      </c>
      <c r="G23" s="112">
        <v>48.293821999999999</v>
      </c>
      <c r="H23" s="40">
        <f t="shared" si="5"/>
        <v>-1.6208340031136248E-2</v>
      </c>
      <c r="I23" s="20">
        <f t="shared" si="6"/>
        <v>0.88948767111853777</v>
      </c>
      <c r="N23" s="42">
        <f t="shared" si="0"/>
        <v>40798</v>
      </c>
      <c r="O23" s="43">
        <f t="shared" si="7"/>
        <v>98.596886845873115</v>
      </c>
      <c r="P23" s="43">
        <f t="shared" si="1"/>
        <v>88.767972138804481</v>
      </c>
      <c r="Q23" s="48">
        <f t="shared" si="2"/>
        <v>1162.2700199999999</v>
      </c>
      <c r="R23" s="44">
        <f t="shared" si="3"/>
        <v>48.293821999999999</v>
      </c>
    </row>
    <row r="24" spans="2:18">
      <c r="B24" s="39">
        <v>40799</v>
      </c>
      <c r="C24" s="112">
        <v>1172.869995</v>
      </c>
      <c r="D24" s="20">
        <f t="shared" si="4"/>
        <v>9.1200623070359921E-3</v>
      </c>
      <c r="E24" s="20">
        <f t="shared" si="8"/>
        <v>0.99898366805903926</v>
      </c>
      <c r="F24" s="39">
        <v>40799</v>
      </c>
      <c r="G24" s="112">
        <v>49.116298999999998</v>
      </c>
      <c r="H24" s="40">
        <f t="shared" si="5"/>
        <v>1.7030687693345037E-2</v>
      </c>
      <c r="I24" s="20">
        <f t="shared" si="6"/>
        <v>0.90651835881188281</v>
      </c>
      <c r="L24" s="19"/>
      <c r="N24" s="42">
        <f t="shared" si="0"/>
        <v>40799</v>
      </c>
      <c r="O24" s="43">
        <f t="shared" si="7"/>
        <v>99.496096597187261</v>
      </c>
      <c r="P24" s="43">
        <f t="shared" si="1"/>
        <v>90.279751749472013</v>
      </c>
      <c r="Q24" s="48">
        <f t="shared" si="2"/>
        <v>1172.869995</v>
      </c>
      <c r="R24" s="44">
        <f t="shared" si="3"/>
        <v>49.116298999999998</v>
      </c>
    </row>
    <row r="25" spans="2:18">
      <c r="B25" s="39">
        <v>40800</v>
      </c>
      <c r="C25" s="112">
        <v>1188.6800539999999</v>
      </c>
      <c r="D25" s="20">
        <f t="shared" si="4"/>
        <v>1.3479805150953483E-2</v>
      </c>
      <c r="E25" s="20">
        <f t="shared" si="8"/>
        <v>1.0124634732099929</v>
      </c>
      <c r="F25" s="39">
        <v>40800</v>
      </c>
      <c r="G25" s="112">
        <v>50.850659999999998</v>
      </c>
      <c r="H25" s="40">
        <f t="shared" si="5"/>
        <v>3.531131284952882E-2</v>
      </c>
      <c r="I25" s="20">
        <f t="shared" si="6"/>
        <v>0.94182967166141163</v>
      </c>
      <c r="L25" s="19"/>
      <c r="N25" s="42">
        <f t="shared" si="0"/>
        <v>40800</v>
      </c>
      <c r="O25" s="43">
        <f t="shared" si="7"/>
        <v>100.8372845925978</v>
      </c>
      <c r="P25" s="43">
        <f t="shared" si="1"/>
        <v>93.467648307475429</v>
      </c>
      <c r="Q25" s="48">
        <f t="shared" si="2"/>
        <v>1188.6800539999999</v>
      </c>
      <c r="R25" s="44">
        <f t="shared" si="3"/>
        <v>50.850659999999998</v>
      </c>
    </row>
    <row r="26" spans="2:18">
      <c r="B26" s="39">
        <v>40801</v>
      </c>
      <c r="C26" s="112">
        <v>1209.1099850000001</v>
      </c>
      <c r="D26" s="20">
        <f t="shared" si="4"/>
        <v>1.7187073116312401E-2</v>
      </c>
      <c r="E26" s="20">
        <f t="shared" si="8"/>
        <v>1.0296505463263053</v>
      </c>
      <c r="F26" s="39">
        <v>40801</v>
      </c>
      <c r="G26" s="112">
        <v>50.975819000000001</v>
      </c>
      <c r="H26" s="40">
        <f t="shared" si="5"/>
        <v>2.4613053203244029E-3</v>
      </c>
      <c r="I26" s="20">
        <f t="shared" si="6"/>
        <v>0.94429097698173603</v>
      </c>
      <c r="N26" s="42">
        <f t="shared" si="0"/>
        <v>40801</v>
      </c>
      <c r="O26" s="43">
        <f t="shared" si="7"/>
        <v>102.57038237574116</v>
      </c>
      <c r="P26" s="43">
        <f t="shared" si="1"/>
        <v>93.697700727532819</v>
      </c>
      <c r="Q26" s="48">
        <f t="shared" si="2"/>
        <v>1209.1099850000001</v>
      </c>
      <c r="R26" s="44">
        <f t="shared" si="3"/>
        <v>50.975819000000001</v>
      </c>
    </row>
    <row r="27" spans="2:18">
      <c r="B27" s="39">
        <v>40802</v>
      </c>
      <c r="C27" s="112">
        <v>1216.01001</v>
      </c>
      <c r="D27" s="20">
        <f t="shared" si="4"/>
        <v>5.7066975590314151E-3</v>
      </c>
      <c r="E27" s="20">
        <f t="shared" si="8"/>
        <v>1.0353572438853367</v>
      </c>
      <c r="F27" s="39">
        <v>40802</v>
      </c>
      <c r="G27" s="112">
        <v>50.716557999999999</v>
      </c>
      <c r="H27" s="40">
        <f t="shared" si="5"/>
        <v>-5.0859604629402977E-3</v>
      </c>
      <c r="I27" s="20">
        <f t="shared" si="6"/>
        <v>0.93920501651879573</v>
      </c>
      <c r="N27" s="42">
        <f t="shared" si="0"/>
        <v>40802</v>
      </c>
      <c r="O27" s="43">
        <f t="shared" si="7"/>
        <v>103.15572052647373</v>
      </c>
      <c r="P27" s="43">
        <f t="shared" si="1"/>
        <v>93.221157926164167</v>
      </c>
      <c r="Q27" s="48">
        <f t="shared" si="2"/>
        <v>1216.01001</v>
      </c>
      <c r="R27" s="44">
        <f t="shared" si="3"/>
        <v>50.716557999999999</v>
      </c>
    </row>
    <row r="28" spans="2:18">
      <c r="B28" s="39">
        <v>40805</v>
      </c>
      <c r="C28" s="112">
        <v>1204.089966</v>
      </c>
      <c r="D28" s="20">
        <f t="shared" si="4"/>
        <v>-9.8025870691639261E-3</v>
      </c>
      <c r="E28" s="20">
        <f t="shared" si="8"/>
        <v>1.0255546568161726</v>
      </c>
      <c r="F28" s="39">
        <v>40805</v>
      </c>
      <c r="G28" s="112">
        <v>49.456020000000002</v>
      </c>
      <c r="H28" s="40">
        <f t="shared" si="5"/>
        <v>-2.4854565248690563E-2</v>
      </c>
      <c r="I28" s="20">
        <f t="shared" si="6"/>
        <v>0.91435045127010517</v>
      </c>
      <c r="N28" s="42">
        <f t="shared" si="0"/>
        <v>40805</v>
      </c>
      <c r="O28" s="43">
        <f t="shared" si="7"/>
        <v>102.14452759433061</v>
      </c>
      <c r="P28" s="43">
        <f t="shared" si="1"/>
        <v>90.904186573929834</v>
      </c>
      <c r="Q28" s="48">
        <f t="shared" si="2"/>
        <v>1204.089966</v>
      </c>
      <c r="R28" s="44">
        <f t="shared" si="3"/>
        <v>49.456020000000002</v>
      </c>
    </row>
    <row r="29" spans="2:18">
      <c r="B29" s="39">
        <v>40806</v>
      </c>
      <c r="C29" s="112">
        <v>1202.089966</v>
      </c>
      <c r="D29" s="20">
        <f t="shared" si="4"/>
        <v>-1.6610054534745844E-3</v>
      </c>
      <c r="E29" s="20">
        <f t="shared" si="8"/>
        <v>1.0238936513626982</v>
      </c>
      <c r="F29" s="39">
        <v>40806</v>
      </c>
      <c r="G29" s="112">
        <v>48.231242000000002</v>
      </c>
      <c r="H29" s="40">
        <f t="shared" si="5"/>
        <v>-2.4764993220238951E-2</v>
      </c>
      <c r="I29" s="20">
        <f t="shared" si="6"/>
        <v>0.88958545804986622</v>
      </c>
      <c r="N29" s="42">
        <f t="shared" si="0"/>
        <v>40806</v>
      </c>
      <c r="O29" s="43">
        <f t="shared" si="7"/>
        <v>101.97486497695385</v>
      </c>
      <c r="P29" s="43">
        <f t="shared" si="1"/>
        <v>88.652945009735134</v>
      </c>
      <c r="Q29" s="48">
        <f t="shared" si="2"/>
        <v>1202.089966</v>
      </c>
      <c r="R29" s="44">
        <f t="shared" si="3"/>
        <v>48.231242000000002</v>
      </c>
    </row>
    <row r="30" spans="2:18">
      <c r="B30" s="39">
        <v>40807</v>
      </c>
      <c r="C30" s="112">
        <v>1166.76001</v>
      </c>
      <c r="D30" s="20">
        <f t="shared" si="4"/>
        <v>-2.9390442478745449E-2</v>
      </c>
      <c r="E30" s="20">
        <f t="shared" si="8"/>
        <v>0.99450320888395272</v>
      </c>
      <c r="F30" s="39">
        <v>40807</v>
      </c>
      <c r="G30" s="112">
        <v>45.513485000000003</v>
      </c>
      <c r="H30" s="40">
        <f t="shared" si="5"/>
        <v>-5.6348476367247602E-2</v>
      </c>
      <c r="I30" s="20">
        <f t="shared" si="6"/>
        <v>0.83323698168261862</v>
      </c>
      <c r="L30" s="19"/>
      <c r="N30" s="42">
        <f t="shared" si="0"/>
        <v>40807</v>
      </c>
      <c r="O30" s="43">
        <f t="shared" si="7"/>
        <v>98.977778573570859</v>
      </c>
      <c r="P30" s="43">
        <f t="shared" si="1"/>
        <v>83.657486632967164</v>
      </c>
      <c r="Q30" s="48">
        <f t="shared" si="2"/>
        <v>1166.76001</v>
      </c>
      <c r="R30" s="44">
        <f t="shared" si="3"/>
        <v>45.513485000000003</v>
      </c>
    </row>
    <row r="31" spans="2:18">
      <c r="B31" s="39">
        <v>40808</v>
      </c>
      <c r="C31" s="112">
        <v>1129.5600589999999</v>
      </c>
      <c r="D31" s="20">
        <f t="shared" si="4"/>
        <v>-3.1883121362721423E-2</v>
      </c>
      <c r="E31" s="20">
        <f t="shared" si="8"/>
        <v>0.96262008752123129</v>
      </c>
      <c r="F31" s="39">
        <v>40808</v>
      </c>
      <c r="G31" s="112">
        <v>42.759970000000003</v>
      </c>
      <c r="H31" s="40">
        <f t="shared" si="5"/>
        <v>-6.0498882913492591E-2</v>
      </c>
      <c r="I31" s="20">
        <f t="shared" si="6"/>
        <v>0.77273809876912603</v>
      </c>
      <c r="L31" s="19"/>
      <c r="N31" s="42">
        <f t="shared" si="0"/>
        <v>40808</v>
      </c>
      <c r="O31" s="43">
        <f t="shared" si="7"/>
        <v>95.82205804709713</v>
      </c>
      <c r="P31" s="43">
        <f t="shared" si="1"/>
        <v>78.596302144322223</v>
      </c>
      <c r="Q31" s="48">
        <f t="shared" si="2"/>
        <v>1129.5600589999999</v>
      </c>
      <c r="R31" s="44">
        <f t="shared" si="3"/>
        <v>42.759970000000003</v>
      </c>
    </row>
    <row r="32" spans="2:18">
      <c r="B32" s="39">
        <v>40809</v>
      </c>
      <c r="C32" s="112">
        <v>1136.4300539999999</v>
      </c>
      <c r="D32" s="20">
        <f t="shared" si="4"/>
        <v>6.082009491449325E-3</v>
      </c>
      <c r="E32" s="20">
        <f t="shared" si="8"/>
        <v>0.96870209701268062</v>
      </c>
      <c r="F32" s="39">
        <v>40809</v>
      </c>
      <c r="G32" s="112">
        <v>45.173763999999998</v>
      </c>
      <c r="H32" s="40">
        <f t="shared" si="5"/>
        <v>5.6449852513928311E-2</v>
      </c>
      <c r="I32" s="20">
        <f t="shared" si="6"/>
        <v>0.82918795128305434</v>
      </c>
      <c r="N32" s="42">
        <f t="shared" si="0"/>
        <v>40809</v>
      </c>
      <c r="O32" s="43">
        <f t="shared" si="7"/>
        <v>96.404848713629789</v>
      </c>
      <c r="P32" s="43">
        <f t="shared" si="1"/>
        <v>83.033051808509356</v>
      </c>
      <c r="Q32" s="48">
        <f t="shared" si="2"/>
        <v>1136.4300539999999</v>
      </c>
      <c r="R32" s="44">
        <f t="shared" si="3"/>
        <v>45.173763999999998</v>
      </c>
    </row>
    <row r="33" spans="2:18">
      <c r="B33" s="39">
        <v>40812</v>
      </c>
      <c r="C33" s="112">
        <v>1162.9499510000001</v>
      </c>
      <c r="D33" s="20">
        <f t="shared" si="4"/>
        <v>2.3336145420173926E-2</v>
      </c>
      <c r="E33" s="20">
        <f t="shared" si="8"/>
        <v>0.99203824243285454</v>
      </c>
      <c r="F33" s="39">
        <v>40812</v>
      </c>
      <c r="G33" s="112">
        <v>46.309142999999999</v>
      </c>
      <c r="H33" s="40">
        <f t="shared" si="5"/>
        <v>2.5133593029794898E-2</v>
      </c>
      <c r="I33" s="20">
        <f t="shared" si="6"/>
        <v>0.85432154431284923</v>
      </c>
      <c r="N33" s="42">
        <f t="shared" si="0"/>
        <v>40812</v>
      </c>
      <c r="O33" s="43">
        <f t="shared" si="7"/>
        <v>98.654566282420916</v>
      </c>
      <c r="P33" s="43">
        <f t="shared" si="1"/>
        <v>85.119970740686298</v>
      </c>
      <c r="Q33" s="48">
        <f t="shared" si="2"/>
        <v>1162.9499510000001</v>
      </c>
      <c r="R33" s="44">
        <f t="shared" si="3"/>
        <v>46.309142999999999</v>
      </c>
    </row>
    <row r="34" spans="2:18">
      <c r="B34" s="39">
        <v>40813</v>
      </c>
      <c r="C34" s="112">
        <v>1175.380005</v>
      </c>
      <c r="D34" s="20">
        <f t="shared" si="4"/>
        <v>1.068838258199456E-2</v>
      </c>
      <c r="E34" s="20">
        <f t="shared" si="8"/>
        <v>1.0027266250148492</v>
      </c>
      <c r="F34" s="39">
        <v>40813</v>
      </c>
      <c r="G34" s="112">
        <v>47.569682</v>
      </c>
      <c r="H34" s="40">
        <f t="shared" si="5"/>
        <v>2.722008913013152E-2</v>
      </c>
      <c r="I34" s="20">
        <f t="shared" si="6"/>
        <v>0.88154163344298075</v>
      </c>
      <c r="L34" s="19"/>
      <c r="N34" s="42">
        <f t="shared" si="0"/>
        <v>40813</v>
      </c>
      <c r="O34" s="43">
        <f t="shared" si="7"/>
        <v>99.709024030308186</v>
      </c>
      <c r="P34" s="43">
        <f t="shared" si="1"/>
        <v>87.436943931001963</v>
      </c>
      <c r="Q34" s="48">
        <f t="shared" si="2"/>
        <v>1175.380005</v>
      </c>
      <c r="R34" s="44">
        <f t="shared" si="3"/>
        <v>47.569682</v>
      </c>
    </row>
    <row r="35" spans="2:18">
      <c r="B35" s="39">
        <v>40814</v>
      </c>
      <c r="C35" s="112">
        <v>1151.0600589999999</v>
      </c>
      <c r="D35" s="20">
        <f t="shared" si="4"/>
        <v>-2.0691134693924029E-2</v>
      </c>
      <c r="E35" s="20">
        <f t="shared" si="8"/>
        <v>0.98203549032092519</v>
      </c>
      <c r="F35" s="39">
        <v>40814</v>
      </c>
      <c r="G35" s="112">
        <v>45.996245000000002</v>
      </c>
      <c r="H35" s="40">
        <f t="shared" si="5"/>
        <v>-3.3076466645288849E-2</v>
      </c>
      <c r="I35" s="20">
        <f t="shared" si="6"/>
        <v>0.84846516679769191</v>
      </c>
      <c r="L35" s="19"/>
      <c r="N35" s="42">
        <f t="shared" si="0"/>
        <v>40814</v>
      </c>
      <c r="O35" s="43">
        <f t="shared" si="7"/>
        <v>97.645931183897375</v>
      </c>
      <c r="P35" s="43">
        <f t="shared" si="1"/>
        <v>84.544838771502185</v>
      </c>
      <c r="Q35" s="48">
        <f t="shared" si="2"/>
        <v>1151.0600589999999</v>
      </c>
      <c r="R35" s="44">
        <f t="shared" si="3"/>
        <v>45.996245000000002</v>
      </c>
    </row>
    <row r="36" spans="2:18">
      <c r="B36" s="39">
        <v>40815</v>
      </c>
      <c r="C36" s="112">
        <v>1160.400024</v>
      </c>
      <c r="D36" s="20">
        <f t="shared" si="4"/>
        <v>8.1142290769036229E-3</v>
      </c>
      <c r="E36" s="20">
        <f t="shared" si="8"/>
        <v>0.99014971939782881</v>
      </c>
      <c r="F36" s="39">
        <v>40815</v>
      </c>
      <c r="G36" s="112">
        <v>46.166103999999997</v>
      </c>
      <c r="H36" s="40">
        <f t="shared" si="5"/>
        <v>3.6928884086080416E-3</v>
      </c>
      <c r="I36" s="20">
        <f t="shared" si="6"/>
        <v>0.85215805520629995</v>
      </c>
      <c r="L36" s="19"/>
      <c r="N36" s="42">
        <f t="shared" si="0"/>
        <v>40815</v>
      </c>
      <c r="O36" s="43">
        <f t="shared" si="7"/>
        <v>98.438252637951081</v>
      </c>
      <c r="P36" s="43">
        <f t="shared" si="1"/>
        <v>84.857053426609099</v>
      </c>
      <c r="Q36" s="48">
        <f t="shared" si="2"/>
        <v>1160.400024</v>
      </c>
      <c r="R36" s="44">
        <f t="shared" si="3"/>
        <v>46.166103999999997</v>
      </c>
    </row>
    <row r="37" spans="2:18">
      <c r="B37" s="39">
        <v>40816</v>
      </c>
      <c r="C37" s="112">
        <v>1131.420044</v>
      </c>
      <c r="D37" s="20">
        <f t="shared" si="4"/>
        <v>-2.4974129093951247E-2</v>
      </c>
      <c r="E37" s="20">
        <f t="shared" si="8"/>
        <v>0.96517559030387756</v>
      </c>
      <c r="F37" s="39">
        <v>40816</v>
      </c>
      <c r="G37" s="112">
        <v>43.895346000000004</v>
      </c>
      <c r="H37" s="40">
        <f t="shared" si="5"/>
        <v>-4.9186693336738863E-2</v>
      </c>
      <c r="I37" s="20">
        <f t="shared" si="6"/>
        <v>0.80297136186956108</v>
      </c>
      <c r="L37" s="19"/>
      <c r="N37" s="42">
        <f t="shared" si="0"/>
        <v>40816</v>
      </c>
      <c r="O37" s="43">
        <f t="shared" si="7"/>
        <v>95.979843008787896</v>
      </c>
      <c r="P37" s="43">
        <f t="shared" si="1"/>
        <v>80.683215562255199</v>
      </c>
      <c r="Q37" s="48">
        <f t="shared" si="2"/>
        <v>1131.420044</v>
      </c>
      <c r="R37" s="44">
        <f t="shared" si="3"/>
        <v>43.895346000000004</v>
      </c>
    </row>
    <row r="38" spans="2:18">
      <c r="B38" s="39">
        <v>40819</v>
      </c>
      <c r="C38" s="112">
        <v>1099.2299800000001</v>
      </c>
      <c r="D38" s="20">
        <f t="shared" si="4"/>
        <v>-2.8451028573080461E-2</v>
      </c>
      <c r="E38" s="20">
        <f t="shared" si="8"/>
        <v>0.9367245617307971</v>
      </c>
      <c r="F38" s="39">
        <v>40819</v>
      </c>
      <c r="G38" s="112">
        <v>43.135447999999997</v>
      </c>
      <c r="H38" s="40">
        <f t="shared" si="5"/>
        <v>-1.7311584695106519E-2</v>
      </c>
      <c r="I38" s="20">
        <f t="shared" si="6"/>
        <v>0.78565977717445457</v>
      </c>
      <c r="L38" s="19"/>
      <c r="N38" s="42">
        <f t="shared" si="0"/>
        <v>40819</v>
      </c>
      <c r="O38" s="43">
        <f t="shared" si="7"/>
        <v>93.249117752905107</v>
      </c>
      <c r="P38" s="43">
        <f t="shared" si="1"/>
        <v>79.286461242575683</v>
      </c>
      <c r="Q38" s="48">
        <f t="shared" si="2"/>
        <v>1099.2299800000001</v>
      </c>
      <c r="R38" s="44">
        <f t="shared" si="3"/>
        <v>43.135447999999997</v>
      </c>
    </row>
    <row r="39" spans="2:18">
      <c r="B39" s="39">
        <v>40820</v>
      </c>
      <c r="C39" s="112">
        <v>1123.9499510000001</v>
      </c>
      <c r="D39" s="20">
        <f t="shared" si="4"/>
        <v>2.2488443228231514E-2</v>
      </c>
      <c r="E39" s="20">
        <f t="shared" si="8"/>
        <v>0.95921300495902861</v>
      </c>
      <c r="F39" s="39">
        <v>40820</v>
      </c>
      <c r="G39" s="112">
        <v>46.702505000000002</v>
      </c>
      <c r="H39" s="40">
        <f t="shared" si="5"/>
        <v>8.269433065816334E-2</v>
      </c>
      <c r="I39" s="20">
        <f t="shared" si="6"/>
        <v>0.86835410783261791</v>
      </c>
      <c r="L39" s="19"/>
      <c r="N39" s="42">
        <f t="shared" si="0"/>
        <v>40820</v>
      </c>
      <c r="O39" s="43">
        <f t="shared" si="7"/>
        <v>95.346145243573972</v>
      </c>
      <c r="P39" s="43">
        <f t="shared" si="1"/>
        <v>85.843002085284894</v>
      </c>
      <c r="Q39" s="48">
        <f t="shared" si="2"/>
        <v>1123.9499510000001</v>
      </c>
      <c r="R39" s="44">
        <f t="shared" si="3"/>
        <v>46.702505000000002</v>
      </c>
    </row>
    <row r="40" spans="2:18">
      <c r="B40" s="39">
        <v>40821</v>
      </c>
      <c r="C40" s="112">
        <v>1144.030029</v>
      </c>
      <c r="D40" s="20">
        <f t="shared" si="4"/>
        <v>1.7865633591721997E-2</v>
      </c>
      <c r="E40" s="20">
        <f t="shared" si="8"/>
        <v>0.97707863855075061</v>
      </c>
      <c r="F40" s="39">
        <v>40821</v>
      </c>
      <c r="G40" s="112">
        <v>48.025623000000003</v>
      </c>
      <c r="H40" s="40">
        <f t="shared" si="5"/>
        <v>2.8330771550690859E-2</v>
      </c>
      <c r="I40" s="20">
        <f t="shared" si="6"/>
        <v>0.89668487938330876</v>
      </c>
      <c r="N40" s="42">
        <f t="shared" si="0"/>
        <v>40821</v>
      </c>
      <c r="O40" s="43">
        <f t="shared" si="7"/>
        <v>97.049564538878784</v>
      </c>
      <c r="P40" s="43">
        <f t="shared" si="1"/>
        <v>88.275000566588574</v>
      </c>
      <c r="Q40" s="48">
        <f t="shared" si="2"/>
        <v>1144.030029</v>
      </c>
      <c r="R40" s="44">
        <f t="shared" si="3"/>
        <v>48.025623000000003</v>
      </c>
    </row>
    <row r="41" spans="2:18">
      <c r="B41" s="39">
        <v>40822</v>
      </c>
      <c r="C41" s="112">
        <v>1164.969971</v>
      </c>
      <c r="D41" s="20">
        <f t="shared" si="4"/>
        <v>1.8303664649697682E-2</v>
      </c>
      <c r="E41" s="20">
        <f t="shared" si="8"/>
        <v>0.99538230320044829</v>
      </c>
      <c r="F41" s="39">
        <v>40822</v>
      </c>
      <c r="G41" s="112">
        <v>49.37556</v>
      </c>
      <c r="H41" s="40">
        <f t="shared" si="5"/>
        <v>2.8108682733798185E-2</v>
      </c>
      <c r="I41" s="20">
        <f t="shared" si="6"/>
        <v>0.92479356211710695</v>
      </c>
      <c r="L41" s="19"/>
      <c r="N41" s="42">
        <f t="shared" si="0"/>
        <v>40822</v>
      </c>
      <c r="O41" s="43">
        <f t="shared" si="7"/>
        <v>98.825927222597613</v>
      </c>
      <c r="P41" s="43">
        <f t="shared" si="1"/>
        <v>90.756294550840664</v>
      </c>
      <c r="Q41" s="48">
        <f t="shared" si="2"/>
        <v>1164.969971</v>
      </c>
      <c r="R41" s="44">
        <f t="shared" si="3"/>
        <v>49.37556</v>
      </c>
    </row>
    <row r="42" spans="2:18">
      <c r="B42" s="39">
        <v>40823</v>
      </c>
      <c r="C42" s="112">
        <v>1155.459961</v>
      </c>
      <c r="D42" s="20">
        <f t="shared" si="4"/>
        <v>-8.1633091296221538E-3</v>
      </c>
      <c r="E42" s="20">
        <f t="shared" si="8"/>
        <v>0.98721899407082614</v>
      </c>
      <c r="F42" s="39">
        <v>40823</v>
      </c>
      <c r="G42" s="112">
        <v>47.855761000000001</v>
      </c>
      <c r="H42" s="40">
        <f t="shared" si="5"/>
        <v>-3.0780390136334601E-2</v>
      </c>
      <c r="I42" s="20">
        <f t="shared" si="6"/>
        <v>0.89401317198077235</v>
      </c>
      <c r="L42" s="19"/>
      <c r="N42" s="42">
        <f t="shared" si="0"/>
        <v>40823</v>
      </c>
      <c r="O42" s="43">
        <f t="shared" si="7"/>
        <v>98.019180628658006</v>
      </c>
      <c r="P42" s="43">
        <f t="shared" si="1"/>
        <v>87.96278039723768</v>
      </c>
      <c r="Q42" s="48">
        <f t="shared" si="2"/>
        <v>1155.459961</v>
      </c>
      <c r="R42" s="44">
        <f t="shared" si="3"/>
        <v>47.855761000000001</v>
      </c>
    </row>
    <row r="43" spans="2:18">
      <c r="B43" s="39">
        <v>40826</v>
      </c>
      <c r="C43" s="112">
        <v>1194.8900149999999</v>
      </c>
      <c r="D43" s="20">
        <f t="shared" si="4"/>
        <v>3.4124985140874031E-2</v>
      </c>
      <c r="E43" s="20">
        <f t="shared" si="8"/>
        <v>1.0213439792117001</v>
      </c>
      <c r="F43" s="39">
        <v>40826</v>
      </c>
      <c r="G43" s="112">
        <v>50.099699999999999</v>
      </c>
      <c r="H43" s="40">
        <f t="shared" si="5"/>
        <v>4.6889631532554654E-2</v>
      </c>
      <c r="I43" s="20">
        <f t="shared" si="6"/>
        <v>0.940902803513327</v>
      </c>
      <c r="L43" s="19"/>
      <c r="N43" s="42">
        <f t="shared" si="0"/>
        <v>40826</v>
      </c>
      <c r="O43" s="43">
        <f t="shared" si="7"/>
        <v>101.36408371113161</v>
      </c>
      <c r="P43" s="43">
        <f t="shared" si="1"/>
        <v>92.087322758643182</v>
      </c>
      <c r="Q43" s="48">
        <f t="shared" si="2"/>
        <v>1194.8900149999999</v>
      </c>
      <c r="R43" s="44">
        <f t="shared" si="3"/>
        <v>50.099699999999999</v>
      </c>
    </row>
    <row r="44" spans="2:18">
      <c r="B44" s="39">
        <v>40827</v>
      </c>
      <c r="C44" s="112">
        <v>1195.540039</v>
      </c>
      <c r="D44" s="20">
        <f t="shared" si="4"/>
        <v>5.4400320685576986E-4</v>
      </c>
      <c r="E44" s="20">
        <f t="shared" si="8"/>
        <v>1.0218879824185558</v>
      </c>
      <c r="F44" s="39">
        <v>40827</v>
      </c>
      <c r="G44" s="112">
        <v>50.028179000000002</v>
      </c>
      <c r="H44" s="40">
        <f t="shared" si="5"/>
        <v>-1.427573418603223E-3</v>
      </c>
      <c r="I44" s="20">
        <f t="shared" si="6"/>
        <v>0.93947523009472378</v>
      </c>
      <c r="N44" s="42">
        <f t="shared" si="0"/>
        <v>40827</v>
      </c>
      <c r="O44" s="43">
        <f t="shared" si="7"/>
        <v>101.41922609773049</v>
      </c>
      <c r="P44" s="43">
        <f t="shared" si="1"/>
        <v>91.955861344482599</v>
      </c>
      <c r="Q44" s="48">
        <f t="shared" si="2"/>
        <v>1195.540039</v>
      </c>
      <c r="R44" s="44">
        <f t="shared" si="3"/>
        <v>50.028179000000002</v>
      </c>
    </row>
    <row r="45" spans="2:18">
      <c r="B45" s="39">
        <v>40828</v>
      </c>
      <c r="C45" s="112">
        <v>1207.25</v>
      </c>
      <c r="D45" s="20">
        <f t="shared" si="4"/>
        <v>9.7947041654871114E-3</v>
      </c>
      <c r="E45" s="20">
        <f t="shared" si="8"/>
        <v>1.0316826865840429</v>
      </c>
      <c r="F45" s="39">
        <v>40828</v>
      </c>
      <c r="G45" s="112">
        <v>51.807237999999998</v>
      </c>
      <c r="H45" s="40">
        <f t="shared" si="5"/>
        <v>3.5561138453590324E-2</v>
      </c>
      <c r="I45" s="20">
        <f t="shared" si="6"/>
        <v>0.9750363685483141</v>
      </c>
      <c r="N45" s="42">
        <f t="shared" si="0"/>
        <v>40828</v>
      </c>
      <c r="O45" s="43">
        <f t="shared" si="7"/>
        <v>102.4125974140504</v>
      </c>
      <c r="P45" s="43">
        <f t="shared" si="1"/>
        <v>95.22591646137289</v>
      </c>
      <c r="Q45" s="48">
        <f t="shared" si="2"/>
        <v>1207.25</v>
      </c>
      <c r="R45" s="44">
        <f t="shared" si="3"/>
        <v>51.807237999999998</v>
      </c>
    </row>
    <row r="46" spans="2:18">
      <c r="B46" s="39">
        <v>40829</v>
      </c>
      <c r="C46" s="112">
        <v>1203.660034</v>
      </c>
      <c r="D46" s="20">
        <f t="shared" si="4"/>
        <v>-2.9736723959411515E-3</v>
      </c>
      <c r="E46" s="20">
        <f t="shared" si="8"/>
        <v>1.0287090141881019</v>
      </c>
      <c r="F46" s="39">
        <v>40829</v>
      </c>
      <c r="G46" s="112">
        <v>50.948999999999998</v>
      </c>
      <c r="H46" s="40">
        <f t="shared" si="5"/>
        <v>-1.6565986397499177E-2</v>
      </c>
      <c r="I46" s="20">
        <f t="shared" si="6"/>
        <v>0.95847038215081493</v>
      </c>
      <c r="L46" s="19"/>
      <c r="N46" s="42">
        <f t="shared" si="0"/>
        <v>40829</v>
      </c>
      <c r="O46" s="43">
        <f t="shared" si="7"/>
        <v>102.10805590012362</v>
      </c>
      <c r="P46" s="43">
        <f t="shared" si="1"/>
        <v>93.648405224584408</v>
      </c>
      <c r="Q46" s="48">
        <f t="shared" si="2"/>
        <v>1203.660034</v>
      </c>
      <c r="R46" s="44">
        <f t="shared" si="3"/>
        <v>50.948999999999998</v>
      </c>
    </row>
    <row r="47" spans="2:18">
      <c r="B47" s="39">
        <v>40830</v>
      </c>
      <c r="C47" s="112">
        <v>1224.579956</v>
      </c>
      <c r="D47" s="20">
        <f t="shared" si="4"/>
        <v>1.7380258053828479E-2</v>
      </c>
      <c r="E47" s="20">
        <f t="shared" si="8"/>
        <v>1.0460892722419304</v>
      </c>
      <c r="F47" s="39">
        <v>40830</v>
      </c>
      <c r="G47" s="112">
        <v>51.905579000000003</v>
      </c>
      <c r="H47" s="40">
        <f t="shared" si="5"/>
        <v>1.8775226206598772E-2</v>
      </c>
      <c r="I47" s="20">
        <f t="shared" si="6"/>
        <v>0.9772456083574137</v>
      </c>
      <c r="L47" s="19"/>
      <c r="N47" s="42">
        <f t="shared" si="0"/>
        <v>40830</v>
      </c>
      <c r="O47" s="43">
        <f t="shared" si="7"/>
        <v>103.88272026104251</v>
      </c>
      <c r="P47" s="43">
        <f t="shared" si="1"/>
        <v>95.406675216563201</v>
      </c>
      <c r="Q47" s="48">
        <f t="shared" si="2"/>
        <v>1224.579956</v>
      </c>
      <c r="R47" s="44">
        <f t="shared" si="3"/>
        <v>51.905579000000003</v>
      </c>
    </row>
    <row r="48" spans="2:18">
      <c r="B48" s="39">
        <v>40833</v>
      </c>
      <c r="C48" s="112">
        <v>1200.8599850000001</v>
      </c>
      <c r="D48" s="20">
        <f t="shared" si="4"/>
        <v>-1.9369883431278323E-2</v>
      </c>
      <c r="E48" s="20">
        <f t="shared" si="8"/>
        <v>1.0267193888106521</v>
      </c>
      <c r="F48" s="39">
        <v>40833</v>
      </c>
      <c r="G48" s="112">
        <v>50.233798</v>
      </c>
      <c r="H48" s="40">
        <f t="shared" si="5"/>
        <v>-3.2208117743952047E-2</v>
      </c>
      <c r="I48" s="20">
        <f t="shared" si="6"/>
        <v>0.94503749061346165</v>
      </c>
      <c r="L48" s="19"/>
      <c r="N48" s="42">
        <f t="shared" si="0"/>
        <v>40833</v>
      </c>
      <c r="O48" s="43">
        <f t="shared" si="7"/>
        <v>101.87052407906201</v>
      </c>
      <c r="P48" s="43">
        <f t="shared" si="1"/>
        <v>92.33380578762916</v>
      </c>
      <c r="Q48" s="48">
        <f t="shared" si="2"/>
        <v>1200.8599850000001</v>
      </c>
      <c r="R48" s="44">
        <f t="shared" si="3"/>
        <v>50.233798</v>
      </c>
    </row>
    <row r="49" spans="2:18">
      <c r="B49" s="39">
        <v>40834</v>
      </c>
      <c r="C49" s="112">
        <v>1225.380005</v>
      </c>
      <c r="D49" s="20">
        <f t="shared" si="4"/>
        <v>2.0418716841497542E-2</v>
      </c>
      <c r="E49" s="20">
        <f t="shared" si="8"/>
        <v>1.0471381056521496</v>
      </c>
      <c r="F49" s="39">
        <v>40834</v>
      </c>
      <c r="G49" s="112">
        <v>54.524996000000002</v>
      </c>
      <c r="H49" s="40">
        <f t="shared" si="5"/>
        <v>8.5424518369086933E-2</v>
      </c>
      <c r="I49" s="20">
        <f t="shared" si="6"/>
        <v>1.0304620089825485</v>
      </c>
      <c r="L49" s="19"/>
      <c r="N49" s="42">
        <f t="shared" si="0"/>
        <v>40834</v>
      </c>
      <c r="O49" s="43">
        <f t="shared" si="7"/>
        <v>103.95058946472733</v>
      </c>
      <c r="P49" s="43">
        <f t="shared" si="1"/>
        <v>100.22137667622219</v>
      </c>
      <c r="Q49" s="48">
        <f t="shared" si="2"/>
        <v>1225.380005</v>
      </c>
      <c r="R49" s="44">
        <f t="shared" si="3"/>
        <v>54.524996000000002</v>
      </c>
    </row>
    <row r="50" spans="2:18">
      <c r="B50" s="39">
        <v>40835</v>
      </c>
      <c r="C50" s="112">
        <v>1209.880005</v>
      </c>
      <c r="D50" s="20">
        <f t="shared" si="4"/>
        <v>-1.2649137358822782E-2</v>
      </c>
      <c r="E50" s="20">
        <f t="shared" si="8"/>
        <v>1.0344889682933269</v>
      </c>
      <c r="F50" s="39">
        <v>40835</v>
      </c>
      <c r="G50" s="112">
        <v>53.461134999999999</v>
      </c>
      <c r="H50" s="40">
        <f t="shared" si="5"/>
        <v>-1.9511436552879347E-2</v>
      </c>
      <c r="I50" s="20">
        <f t="shared" si="6"/>
        <v>1.0109505724296692</v>
      </c>
      <c r="L50" s="19"/>
      <c r="N50" s="42">
        <f t="shared" si="0"/>
        <v>40835</v>
      </c>
      <c r="O50" s="43">
        <f t="shared" si="7"/>
        <v>102.6357041800574</v>
      </c>
      <c r="P50" s="43">
        <f t="shared" si="1"/>
        <v>98.265913643961852</v>
      </c>
      <c r="Q50" s="48">
        <f t="shared" si="2"/>
        <v>1209.880005</v>
      </c>
      <c r="R50" s="44">
        <f t="shared" si="3"/>
        <v>53.461134999999999</v>
      </c>
    </row>
    <row r="51" spans="2:18">
      <c r="B51" s="39">
        <v>40836</v>
      </c>
      <c r="C51" s="112">
        <v>1215.3900149999999</v>
      </c>
      <c r="D51" s="20">
        <f t="shared" si="4"/>
        <v>4.5541789080147943E-3</v>
      </c>
      <c r="E51" s="20">
        <f t="shared" si="8"/>
        <v>1.0390431472013417</v>
      </c>
      <c r="F51" s="39">
        <v>40836</v>
      </c>
      <c r="G51" s="112">
        <v>54.006475000000002</v>
      </c>
      <c r="H51" s="40">
        <f t="shared" si="5"/>
        <v>1.0200681298666803E-2</v>
      </c>
      <c r="I51" s="20">
        <f t="shared" si="6"/>
        <v>1.021151253728336</v>
      </c>
      <c r="L51" s="19"/>
      <c r="N51" s="42">
        <f t="shared" si="0"/>
        <v>40836</v>
      </c>
      <c r="O51" s="43">
        <f t="shared" si="7"/>
        <v>103.10312553924348</v>
      </c>
      <c r="P51" s="43">
        <f t="shared" si="1"/>
        <v>99.26829291156622</v>
      </c>
      <c r="Q51" s="48">
        <f t="shared" si="2"/>
        <v>1215.3900149999999</v>
      </c>
      <c r="R51" s="44">
        <f t="shared" si="3"/>
        <v>54.006475000000002</v>
      </c>
    </row>
    <row r="52" spans="2:18">
      <c r="B52" s="39">
        <v>40837</v>
      </c>
      <c r="C52" s="112">
        <v>1238.25</v>
      </c>
      <c r="D52" s="20">
        <f t="shared" si="4"/>
        <v>1.8808764855617222E-2</v>
      </c>
      <c r="E52" s="20">
        <f t="shared" si="8"/>
        <v>1.0578519120569589</v>
      </c>
      <c r="F52" s="39">
        <v>40837</v>
      </c>
      <c r="G52" s="112">
        <v>55.660370999999998</v>
      </c>
      <c r="H52" s="40">
        <f t="shared" si="5"/>
        <v>3.0624031655463568E-2</v>
      </c>
      <c r="I52" s="20">
        <f t="shared" si="6"/>
        <v>1.0517752853837996</v>
      </c>
      <c r="L52" s="19"/>
      <c r="N52" s="42">
        <f t="shared" si="0"/>
        <v>40837</v>
      </c>
      <c r="O52" s="43">
        <f t="shared" si="7"/>
        <v>105.04236798339028</v>
      </c>
      <c r="P52" s="43">
        <f t="shared" si="1"/>
        <v>102.30828825607385</v>
      </c>
      <c r="Q52" s="48">
        <f t="shared" si="2"/>
        <v>1238.25</v>
      </c>
      <c r="R52" s="44">
        <f t="shared" si="3"/>
        <v>55.660370999999998</v>
      </c>
    </row>
    <row r="53" spans="2:18">
      <c r="B53" s="39">
        <v>40840</v>
      </c>
      <c r="C53" s="112">
        <v>1254.1899410000001</v>
      </c>
      <c r="D53" s="20">
        <f t="shared" si="4"/>
        <v>1.2872958610942842E-2</v>
      </c>
      <c r="E53" s="20">
        <f t="shared" si="8"/>
        <v>1.0707248706679018</v>
      </c>
      <c r="F53" s="39">
        <v>40840</v>
      </c>
      <c r="G53" s="112">
        <v>56.178891999999998</v>
      </c>
      <c r="H53" s="40">
        <f t="shared" si="5"/>
        <v>9.3158020811610065E-3</v>
      </c>
      <c r="I53" s="20">
        <f t="shared" si="6"/>
        <v>1.0610910874649606</v>
      </c>
      <c r="L53" s="19"/>
      <c r="N53" s="42">
        <f t="shared" si="0"/>
        <v>40840</v>
      </c>
      <c r="O53" s="43">
        <f t="shared" si="7"/>
        <v>106.3945740388359</v>
      </c>
      <c r="P53" s="43">
        <f t="shared" si="1"/>
        <v>103.26137202072981</v>
      </c>
      <c r="Q53" s="48">
        <f t="shared" si="2"/>
        <v>1254.1899410000001</v>
      </c>
      <c r="R53" s="44">
        <f t="shared" si="3"/>
        <v>56.178891999999998</v>
      </c>
    </row>
    <row r="54" spans="2:18">
      <c r="B54" s="39">
        <v>40841</v>
      </c>
      <c r="C54" s="112">
        <v>1229.0500489999999</v>
      </c>
      <c r="D54" s="20">
        <f t="shared" si="4"/>
        <v>-2.0044724629154187E-2</v>
      </c>
      <c r="E54" s="20">
        <f t="shared" si="8"/>
        <v>1.0506801460387476</v>
      </c>
      <c r="F54" s="39">
        <v>40841</v>
      </c>
      <c r="G54" s="112">
        <v>54.516053999999997</v>
      </c>
      <c r="H54" s="40">
        <f t="shared" si="5"/>
        <v>-2.9598981767030907E-2</v>
      </c>
      <c r="I54" s="20">
        <f t="shared" si="6"/>
        <v>1.0314921056979296</v>
      </c>
      <c r="L54" s="19"/>
      <c r="N54" s="42">
        <f t="shared" si="0"/>
        <v>40841</v>
      </c>
      <c r="O54" s="43">
        <f t="shared" si="7"/>
        <v>104.26192410019128</v>
      </c>
      <c r="P54" s="43">
        <f t="shared" si="1"/>
        <v>100.20494055304962</v>
      </c>
      <c r="Q54" s="48">
        <f t="shared" si="2"/>
        <v>1229.0500489999999</v>
      </c>
      <c r="R54" s="44">
        <f t="shared" si="3"/>
        <v>54.516053999999997</v>
      </c>
    </row>
    <row r="55" spans="2:18">
      <c r="B55" s="39">
        <v>40842</v>
      </c>
      <c r="C55" s="112">
        <v>1242</v>
      </c>
      <c r="D55" s="20">
        <f t="shared" si="4"/>
        <v>1.0536553015507044E-2</v>
      </c>
      <c r="E55" s="20">
        <f t="shared" si="8"/>
        <v>1.0612166990542546</v>
      </c>
      <c r="F55" s="39">
        <v>40842</v>
      </c>
      <c r="G55" s="112">
        <v>56.366630999999998</v>
      </c>
      <c r="H55" s="40">
        <f t="shared" si="5"/>
        <v>3.394554198658617E-2</v>
      </c>
      <c r="I55" s="20">
        <f t="shared" si="6"/>
        <v>1.0654376476845158</v>
      </c>
      <c r="L55" s="19"/>
      <c r="N55" s="42">
        <f t="shared" si="0"/>
        <v>40842</v>
      </c>
      <c r="O55" s="43">
        <f t="shared" si="7"/>
        <v>105.36048539097172</v>
      </c>
      <c r="P55" s="43">
        <f t="shared" si="1"/>
        <v>103.60645156985655</v>
      </c>
      <c r="Q55" s="48">
        <f t="shared" si="2"/>
        <v>1242</v>
      </c>
      <c r="R55" s="44">
        <f t="shared" si="3"/>
        <v>56.366630999999998</v>
      </c>
    </row>
    <row r="56" spans="2:18">
      <c r="B56" s="39">
        <v>40843</v>
      </c>
      <c r="C56" s="112">
        <v>1284.589966</v>
      </c>
      <c r="D56" s="20">
        <f t="shared" si="4"/>
        <v>3.4291438003220653E-2</v>
      </c>
      <c r="E56" s="20">
        <f t="shared" si="8"/>
        <v>1.0955081370574753</v>
      </c>
      <c r="F56" s="39">
        <v>40843</v>
      </c>
      <c r="G56" s="112">
        <v>58.780428999999998</v>
      </c>
      <c r="H56" s="40">
        <f t="shared" si="5"/>
        <v>4.2823173164278749E-2</v>
      </c>
      <c r="I56" s="20">
        <f t="shared" si="6"/>
        <v>1.1082608208487945</v>
      </c>
      <c r="L56" s="19"/>
      <c r="N56" s="42">
        <f t="shared" si="0"/>
        <v>40843</v>
      </c>
      <c r="O56" s="43">
        <f t="shared" si="7"/>
        <v>108.97344794374546</v>
      </c>
      <c r="P56" s="43">
        <f t="shared" si="1"/>
        <v>108.04320858636898</v>
      </c>
      <c r="Q56" s="48">
        <f t="shared" si="2"/>
        <v>1284.589966</v>
      </c>
      <c r="R56" s="44">
        <f t="shared" si="3"/>
        <v>58.780428999999998</v>
      </c>
    </row>
    <row r="57" spans="2:18">
      <c r="B57" s="39">
        <v>40844</v>
      </c>
      <c r="C57" s="112">
        <v>1285.089966</v>
      </c>
      <c r="D57" s="20">
        <f t="shared" si="4"/>
        <v>3.8922925854456558E-4</v>
      </c>
      <c r="E57" s="20">
        <f t="shared" si="8"/>
        <v>1.0958973663160199</v>
      </c>
      <c r="F57" s="39">
        <v>40844</v>
      </c>
      <c r="G57" s="112">
        <v>59.62079</v>
      </c>
      <c r="H57" s="40">
        <f t="shared" si="5"/>
        <v>1.429661222785561E-2</v>
      </c>
      <c r="I57" s="20">
        <f t="shared" si="6"/>
        <v>1.1225574330766501</v>
      </c>
      <c r="N57" s="42">
        <f t="shared" si="0"/>
        <v>40844</v>
      </c>
      <c r="O57" s="43">
        <f t="shared" si="7"/>
        <v>109.01586359808965</v>
      </c>
      <c r="P57" s="43">
        <f t="shared" si="1"/>
        <v>109.58786044338163</v>
      </c>
      <c r="Q57" s="48">
        <f t="shared" si="2"/>
        <v>1285.089966</v>
      </c>
      <c r="R57" s="44">
        <f t="shared" si="3"/>
        <v>59.62079</v>
      </c>
    </row>
    <row r="58" spans="2:18">
      <c r="B58" s="39">
        <v>40847</v>
      </c>
      <c r="C58" s="112">
        <v>1253.3000489999999</v>
      </c>
      <c r="D58" s="20">
        <f t="shared" si="4"/>
        <v>-2.4737503086223689E-2</v>
      </c>
      <c r="E58" s="20">
        <f t="shared" si="8"/>
        <v>1.0711598632297963</v>
      </c>
      <c r="F58" s="39">
        <v>40847</v>
      </c>
      <c r="G58" s="112">
        <v>57.081829999999997</v>
      </c>
      <c r="H58" s="40">
        <f t="shared" si="5"/>
        <v>-4.2585145215284892E-2</v>
      </c>
      <c r="I58" s="20">
        <f t="shared" si="6"/>
        <v>1.0799722878613651</v>
      </c>
      <c r="L58" s="19"/>
      <c r="N58" s="42">
        <f t="shared" si="0"/>
        <v>40847</v>
      </c>
      <c r="O58" s="43">
        <f t="shared" si="7"/>
        <v>106.31908333588456</v>
      </c>
      <c r="P58" s="43">
        <f t="shared" si="1"/>
        <v>104.92104549256784</v>
      </c>
      <c r="Q58" s="48">
        <f t="shared" si="2"/>
        <v>1253.3000489999999</v>
      </c>
      <c r="R58" s="44">
        <f t="shared" si="3"/>
        <v>57.081829999999997</v>
      </c>
    </row>
    <row r="59" spans="2:18">
      <c r="B59" s="39">
        <v>40848</v>
      </c>
      <c r="C59" s="112">
        <v>1218.280029</v>
      </c>
      <c r="D59" s="20">
        <f t="shared" si="4"/>
        <v>-2.794224737160278E-2</v>
      </c>
      <c r="E59" s="20">
        <f t="shared" si="8"/>
        <v>1.0432176158581936</v>
      </c>
      <c r="F59" s="39">
        <v>40848</v>
      </c>
      <c r="G59" s="112">
        <v>55.374291999999997</v>
      </c>
      <c r="H59" s="40">
        <f t="shared" si="5"/>
        <v>-2.9913862257043955E-2</v>
      </c>
      <c r="I59" s="20">
        <f t="shared" si="6"/>
        <v>1.0500584256043211</v>
      </c>
      <c r="L59" s="19"/>
      <c r="N59" s="42">
        <f t="shared" si="0"/>
        <v>40848</v>
      </c>
      <c r="O59" s="43">
        <f t="shared" si="7"/>
        <v>103.34828920899122</v>
      </c>
      <c r="P59" s="43">
        <f t="shared" si="1"/>
        <v>101.78245178983812</v>
      </c>
      <c r="Q59" s="48">
        <f t="shared" si="2"/>
        <v>1218.280029</v>
      </c>
      <c r="R59" s="44">
        <f t="shared" si="3"/>
        <v>55.374291999999997</v>
      </c>
    </row>
    <row r="60" spans="2:18">
      <c r="B60" s="39">
        <v>40849</v>
      </c>
      <c r="C60" s="112">
        <v>1237.900024</v>
      </c>
      <c r="D60" s="20">
        <f t="shared" si="4"/>
        <v>1.6104667673248141E-2</v>
      </c>
      <c r="E60" s="20">
        <f t="shared" si="8"/>
        <v>1.0593222835314418</v>
      </c>
      <c r="F60" s="39">
        <v>40849</v>
      </c>
      <c r="G60" s="112">
        <v>57.296388</v>
      </c>
      <c r="H60" s="40">
        <f t="shared" si="5"/>
        <v>3.4710981045139144E-2</v>
      </c>
      <c r="I60" s="20">
        <f t="shared" si="6"/>
        <v>1.0847694066494602</v>
      </c>
      <c r="N60" s="42">
        <f t="shared" si="0"/>
        <v>40849</v>
      </c>
      <c r="O60" s="43">
        <f t="shared" si="7"/>
        <v>105.01267906130076</v>
      </c>
      <c r="P60" s="43">
        <f t="shared" si="1"/>
        <v>105.31542054464298</v>
      </c>
      <c r="Q60" s="48">
        <f t="shared" si="2"/>
        <v>1237.900024</v>
      </c>
      <c r="R60" s="44">
        <f t="shared" si="3"/>
        <v>57.296388</v>
      </c>
    </row>
    <row r="61" spans="2:18">
      <c r="B61" s="39">
        <v>40850</v>
      </c>
      <c r="C61" s="112">
        <v>1261.150024</v>
      </c>
      <c r="D61" s="20">
        <f t="shared" si="4"/>
        <v>1.8781807536341066E-2</v>
      </c>
      <c r="E61" s="20">
        <f t="shared" si="8"/>
        <v>1.0781040910677828</v>
      </c>
      <c r="F61" s="39">
        <v>40850</v>
      </c>
      <c r="G61" s="112">
        <v>59.281066000000003</v>
      </c>
      <c r="H61" s="40">
        <f t="shared" si="5"/>
        <v>3.4638797824393386E-2</v>
      </c>
      <c r="I61" s="20">
        <f t="shared" si="6"/>
        <v>1.1194082044738536</v>
      </c>
      <c r="L61" s="19"/>
      <c r="N61" s="42">
        <f t="shared" si="0"/>
        <v>40850</v>
      </c>
      <c r="O61" s="43">
        <f t="shared" si="7"/>
        <v>106.98500698830567</v>
      </c>
      <c r="P61" s="43">
        <f t="shared" si="1"/>
        <v>108.96342010467986</v>
      </c>
      <c r="Q61" s="48">
        <f t="shared" si="2"/>
        <v>1261.150024</v>
      </c>
      <c r="R61" s="44">
        <f t="shared" si="3"/>
        <v>59.281066000000003</v>
      </c>
    </row>
    <row r="62" spans="2:18">
      <c r="B62" s="39">
        <v>40851</v>
      </c>
      <c r="C62" s="112">
        <v>1253.2299800000001</v>
      </c>
      <c r="D62" s="20">
        <f t="shared" si="4"/>
        <v>-6.2800173248857005E-3</v>
      </c>
      <c r="E62" s="20">
        <f t="shared" si="8"/>
        <v>1.071824073742897</v>
      </c>
      <c r="F62" s="39">
        <v>40851</v>
      </c>
      <c r="G62" s="112">
        <v>59.692304999999998</v>
      </c>
      <c r="H62" s="40">
        <f t="shared" si="5"/>
        <v>6.9371053482740752E-3</v>
      </c>
      <c r="I62" s="20">
        <f t="shared" si="6"/>
        <v>1.1263453098221277</v>
      </c>
      <c r="L62" s="19"/>
      <c r="N62" s="42">
        <f t="shared" si="0"/>
        <v>40851</v>
      </c>
      <c r="O62" s="43">
        <f t="shared" si="7"/>
        <v>106.31313929091608</v>
      </c>
      <c r="P62" s="43">
        <f t="shared" si="1"/>
        <v>109.71931082905427</v>
      </c>
      <c r="Q62" s="48">
        <f t="shared" si="2"/>
        <v>1253.2299800000001</v>
      </c>
      <c r="R62" s="44">
        <f t="shared" si="3"/>
        <v>59.692304999999998</v>
      </c>
    </row>
    <row r="63" spans="2:18">
      <c r="B63" s="39">
        <v>40854</v>
      </c>
      <c r="C63" s="112">
        <v>1261.119995</v>
      </c>
      <c r="D63" s="20">
        <f t="shared" si="4"/>
        <v>6.295743898498074E-3</v>
      </c>
      <c r="E63" s="20">
        <f t="shared" si="8"/>
        <v>1.0781198176413951</v>
      </c>
      <c r="F63" s="39">
        <v>40854</v>
      </c>
      <c r="G63" s="112">
        <v>59.531385</v>
      </c>
      <c r="H63" s="40">
        <f t="shared" si="5"/>
        <v>-2.6958248638579985E-3</v>
      </c>
      <c r="I63" s="20">
        <f t="shared" si="6"/>
        <v>1.1236494849582697</v>
      </c>
      <c r="L63" s="19"/>
      <c r="N63" s="42">
        <f t="shared" si="0"/>
        <v>40854</v>
      </c>
      <c r="O63" s="43">
        <f t="shared" si="7"/>
        <v>106.98245958893706</v>
      </c>
      <c r="P63" s="43">
        <f t="shared" si="1"/>
        <v>109.42352678287592</v>
      </c>
      <c r="Q63" s="48">
        <f t="shared" si="2"/>
        <v>1261.119995</v>
      </c>
      <c r="R63" s="44">
        <f t="shared" si="3"/>
        <v>59.531385</v>
      </c>
    </row>
    <row r="64" spans="2:18">
      <c r="B64" s="39">
        <v>40855</v>
      </c>
      <c r="C64" s="112">
        <v>1275.920044</v>
      </c>
      <c r="D64" s="20">
        <f t="shared" si="4"/>
        <v>1.1735639002377285E-2</v>
      </c>
      <c r="E64" s="20">
        <f t="shared" si="8"/>
        <v>1.0898554566437724</v>
      </c>
      <c r="F64" s="39">
        <v>40855</v>
      </c>
      <c r="G64" s="112">
        <v>60.487969999999997</v>
      </c>
      <c r="H64" s="40">
        <f t="shared" si="5"/>
        <v>1.6068582983580715E-2</v>
      </c>
      <c r="I64" s="20">
        <f t="shared" si="6"/>
        <v>1.1397180679418504</v>
      </c>
      <c r="L64" s="19"/>
      <c r="N64" s="42">
        <f t="shared" si="0"/>
        <v>40855</v>
      </c>
      <c r="O64" s="43">
        <f t="shared" si="7"/>
        <v>108.23796711425926</v>
      </c>
      <c r="P64" s="43">
        <f t="shared" si="1"/>
        <v>111.18180780334266</v>
      </c>
      <c r="Q64" s="48">
        <f t="shared" si="2"/>
        <v>1275.920044</v>
      </c>
      <c r="R64" s="44">
        <f t="shared" si="3"/>
        <v>60.487969999999997</v>
      </c>
    </row>
    <row r="65" spans="2:18">
      <c r="B65" s="39">
        <v>40856</v>
      </c>
      <c r="C65" s="112">
        <v>1229.099976</v>
      </c>
      <c r="D65" s="20">
        <f t="shared" si="4"/>
        <v>-3.6695142630739919E-2</v>
      </c>
      <c r="E65" s="20">
        <f t="shared" si="8"/>
        <v>1.0531603140130326</v>
      </c>
      <c r="F65" s="39">
        <v>40856</v>
      </c>
      <c r="G65" s="112">
        <v>57.618228000000002</v>
      </c>
      <c r="H65" s="40">
        <f t="shared" si="5"/>
        <v>-4.7443185810335464E-2</v>
      </c>
      <c r="I65" s="20">
        <f t="shared" si="6"/>
        <v>1.0922748821315149</v>
      </c>
      <c r="L65" s="19"/>
      <c r="N65" s="42">
        <f t="shared" si="0"/>
        <v>40856</v>
      </c>
      <c r="O65" s="43">
        <f t="shared" si="7"/>
        <v>104.26615947294016</v>
      </c>
      <c r="P65" s="43">
        <f t="shared" si="1"/>
        <v>105.90698863699966</v>
      </c>
      <c r="Q65" s="48">
        <f t="shared" si="2"/>
        <v>1229.099976</v>
      </c>
      <c r="R65" s="44">
        <f t="shared" si="3"/>
        <v>57.618228000000002</v>
      </c>
    </row>
    <row r="66" spans="2:18">
      <c r="B66" s="39">
        <v>40857</v>
      </c>
      <c r="C66" s="112">
        <v>1239.6999510000001</v>
      </c>
      <c r="D66" s="20">
        <f t="shared" si="4"/>
        <v>8.6241763949070904E-3</v>
      </c>
      <c r="E66" s="20">
        <f t="shared" si="8"/>
        <v>1.0617844904079397</v>
      </c>
      <c r="F66" s="39">
        <v>40857</v>
      </c>
      <c r="G66" s="112">
        <v>58.503292000000002</v>
      </c>
      <c r="H66" s="40">
        <f t="shared" si="5"/>
        <v>1.5360833380714256E-2</v>
      </c>
      <c r="I66" s="20">
        <f t="shared" si="6"/>
        <v>1.1076357155122292</v>
      </c>
      <c r="L66" s="19"/>
      <c r="N66" s="42">
        <f t="shared" si="0"/>
        <v>40857</v>
      </c>
      <c r="O66" s="43">
        <f t="shared" si="7"/>
        <v>105.16536922425432</v>
      </c>
      <c r="P66" s="43">
        <f t="shared" si="1"/>
        <v>107.5338082433058</v>
      </c>
      <c r="Q66" s="48">
        <f t="shared" si="2"/>
        <v>1239.6999510000001</v>
      </c>
      <c r="R66" s="44">
        <f t="shared" si="3"/>
        <v>58.503292000000002</v>
      </c>
    </row>
    <row r="67" spans="2:18">
      <c r="B67" s="39">
        <v>40858</v>
      </c>
      <c r="C67" s="112">
        <v>1263.849976</v>
      </c>
      <c r="D67" s="20">
        <f t="shared" si="4"/>
        <v>1.9480540416670467E-2</v>
      </c>
      <c r="E67" s="20">
        <f t="shared" si="8"/>
        <v>1.0812650308246101</v>
      </c>
      <c r="F67" s="39">
        <v>40858</v>
      </c>
      <c r="G67" s="112">
        <v>60.872382999999999</v>
      </c>
      <c r="H67" s="40">
        <f t="shared" si="5"/>
        <v>4.0495003255543338E-2</v>
      </c>
      <c r="I67" s="20">
        <f t="shared" si="6"/>
        <v>1.1481307187677725</v>
      </c>
      <c r="N67" s="42">
        <f t="shared" si="0"/>
        <v>40858</v>
      </c>
      <c r="O67" s="43">
        <f t="shared" si="7"/>
        <v>107.21404744986147</v>
      </c>
      <c r="P67" s="43">
        <f t="shared" si="1"/>
        <v>111.88839015819944</v>
      </c>
      <c r="Q67" s="48">
        <f t="shared" si="2"/>
        <v>1263.849976</v>
      </c>
      <c r="R67" s="44">
        <f t="shared" si="3"/>
        <v>60.872382999999999</v>
      </c>
    </row>
    <row r="68" spans="2:18">
      <c r="B68" s="39">
        <v>40861</v>
      </c>
      <c r="C68" s="112">
        <v>1251.780029</v>
      </c>
      <c r="D68" s="20">
        <f t="shared" si="4"/>
        <v>-9.5501422077013398E-3</v>
      </c>
      <c r="E68" s="20">
        <f t="shared" si="8"/>
        <v>1.0717148886169088</v>
      </c>
      <c r="F68" s="39">
        <v>40861</v>
      </c>
      <c r="G68" s="112">
        <v>60.246586999999998</v>
      </c>
      <c r="H68" s="40">
        <f t="shared" si="5"/>
        <v>-1.0280458381266233E-2</v>
      </c>
      <c r="I68" s="20">
        <f t="shared" si="6"/>
        <v>1.1378502603865064</v>
      </c>
      <c r="N68" s="42">
        <f t="shared" ref="N68:N131" si="9">B68</f>
        <v>40861</v>
      </c>
      <c r="O68" s="43">
        <f t="shared" si="7"/>
        <v>106.19013805005207</v>
      </c>
      <c r="P68" s="43">
        <f t="shared" ref="P68:P131" si="10">(R68/$R$3)*100</f>
        <v>110.73812621983119</v>
      </c>
      <c r="Q68" s="48">
        <f t="shared" ref="Q68:Q131" si="11">C68</f>
        <v>1251.780029</v>
      </c>
      <c r="R68" s="44">
        <f t="shared" ref="R68:R131" si="12">G68</f>
        <v>60.246586999999998</v>
      </c>
    </row>
    <row r="69" spans="2:18">
      <c r="B69" s="39">
        <v>40862</v>
      </c>
      <c r="C69" s="112">
        <v>1257.8100589999999</v>
      </c>
      <c r="D69" s="20">
        <f t="shared" ref="D69:D132" si="13">C69/C68-1</f>
        <v>4.8171642463548103E-3</v>
      </c>
      <c r="E69" s="20">
        <f t="shared" si="8"/>
        <v>1.0765320528632636</v>
      </c>
      <c r="F69" s="39">
        <v>40862</v>
      </c>
      <c r="G69" s="112">
        <v>60.648884000000002</v>
      </c>
      <c r="H69" s="40">
        <f t="shared" ref="H69:H132" si="14">G69/G68-1</f>
        <v>6.6775068934610271E-3</v>
      </c>
      <c r="I69" s="20">
        <f t="shared" ref="I69:I132" si="15">I68+H69</f>
        <v>1.1445277672799674</v>
      </c>
      <c r="N69" s="42">
        <f t="shared" si="9"/>
        <v>40862</v>
      </c>
      <c r="O69" s="43">
        <f t="shared" ref="O69:O132" si="16">(Q69/$Q$3)*100</f>
        <v>106.70167338638225</v>
      </c>
      <c r="P69" s="43">
        <f t="shared" si="10"/>
        <v>111.47758082103307</v>
      </c>
      <c r="Q69" s="48">
        <f t="shared" si="11"/>
        <v>1257.8100589999999</v>
      </c>
      <c r="R69" s="44">
        <f t="shared" si="12"/>
        <v>60.648884000000002</v>
      </c>
    </row>
    <row r="70" spans="2:18">
      <c r="B70" s="39">
        <v>40863</v>
      </c>
      <c r="C70" s="112">
        <v>1236.910034</v>
      </c>
      <c r="D70" s="20">
        <f t="shared" si="13"/>
        <v>-1.6616201190675861E-2</v>
      </c>
      <c r="E70" s="20">
        <f t="shared" ref="E70:E133" si="17">E69+D70</f>
        <v>1.0599158516725877</v>
      </c>
      <c r="F70" s="39">
        <v>40863</v>
      </c>
      <c r="G70" s="112">
        <v>58.43177</v>
      </c>
      <c r="H70" s="40">
        <f t="shared" si="14"/>
        <v>-3.6556550653100262E-2</v>
      </c>
      <c r="I70" s="20">
        <f t="shared" si="15"/>
        <v>1.1079712166268672</v>
      </c>
      <c r="N70" s="42">
        <f t="shared" si="9"/>
        <v>40863</v>
      </c>
      <c r="O70" s="43">
        <f t="shared" si="16"/>
        <v>104.92869691401235</v>
      </c>
      <c r="P70" s="43">
        <f t="shared" si="10"/>
        <v>107.4023449910639</v>
      </c>
      <c r="Q70" s="48">
        <f t="shared" si="11"/>
        <v>1236.910034</v>
      </c>
      <c r="R70" s="44">
        <f t="shared" si="12"/>
        <v>58.43177</v>
      </c>
    </row>
    <row r="71" spans="2:18">
      <c r="B71" s="39">
        <v>40864</v>
      </c>
      <c r="C71" s="112">
        <v>1216.130005</v>
      </c>
      <c r="D71" s="20">
        <f t="shared" si="13"/>
        <v>-1.6799951838696092E-2</v>
      </c>
      <c r="E71" s="20">
        <f t="shared" si="17"/>
        <v>1.0431158998338916</v>
      </c>
      <c r="F71" s="39">
        <v>40864</v>
      </c>
      <c r="G71" s="112">
        <v>57.680807000000001</v>
      </c>
      <c r="H71" s="40">
        <f t="shared" si="14"/>
        <v>-1.2851963923050769E-2</v>
      </c>
      <c r="I71" s="20">
        <f t="shared" si="15"/>
        <v>1.0951192527038165</v>
      </c>
      <c r="L71" s="19"/>
      <c r="N71" s="42">
        <f t="shared" si="9"/>
        <v>40864</v>
      </c>
      <c r="O71" s="43">
        <f t="shared" si="16"/>
        <v>103.1658998593598</v>
      </c>
      <c r="P71" s="43">
        <f t="shared" si="10"/>
        <v>106.02201392798769</v>
      </c>
      <c r="Q71" s="48">
        <f t="shared" si="11"/>
        <v>1216.130005</v>
      </c>
      <c r="R71" s="44">
        <f t="shared" si="12"/>
        <v>57.680807000000001</v>
      </c>
    </row>
    <row r="72" spans="2:18">
      <c r="B72" s="39">
        <v>40865</v>
      </c>
      <c r="C72" s="112">
        <v>1215.650024</v>
      </c>
      <c r="D72" s="20">
        <f t="shared" si="13"/>
        <v>-3.9467902117906739E-4</v>
      </c>
      <c r="E72" s="20">
        <f t="shared" si="17"/>
        <v>1.0427212208127126</v>
      </c>
      <c r="F72" s="39">
        <v>40865</v>
      </c>
      <c r="G72" s="112">
        <v>56.911971000000001</v>
      </c>
      <c r="H72" s="40">
        <f t="shared" si="14"/>
        <v>-1.3329147770071992E-2</v>
      </c>
      <c r="I72" s="20">
        <f t="shared" si="15"/>
        <v>1.0817901049337446</v>
      </c>
      <c r="L72" s="19"/>
      <c r="N72" s="42">
        <f t="shared" si="9"/>
        <v>40865</v>
      </c>
      <c r="O72" s="43">
        <f t="shared" si="16"/>
        <v>103.12518244298423</v>
      </c>
      <c r="P72" s="43">
        <f t="shared" si="10"/>
        <v>104.60883083746093</v>
      </c>
      <c r="Q72" s="48">
        <f t="shared" si="11"/>
        <v>1215.650024</v>
      </c>
      <c r="R72" s="44">
        <f t="shared" si="12"/>
        <v>56.911971000000001</v>
      </c>
    </row>
    <row r="73" spans="2:18">
      <c r="B73" s="39">
        <v>40868</v>
      </c>
      <c r="C73" s="112">
        <v>1192.9799800000001</v>
      </c>
      <c r="D73" s="20">
        <f t="shared" si="13"/>
        <v>-1.8648495498240547E-2</v>
      </c>
      <c r="E73" s="20">
        <f t="shared" si="17"/>
        <v>1.0240727253144719</v>
      </c>
      <c r="F73" s="39">
        <v>40868</v>
      </c>
      <c r="G73" s="112">
        <v>55.544153999999999</v>
      </c>
      <c r="H73" s="40">
        <f t="shared" si="14"/>
        <v>-2.4033906680195671E-2</v>
      </c>
      <c r="I73" s="20">
        <f t="shared" si="15"/>
        <v>1.0577561982535491</v>
      </c>
      <c r="L73" s="19"/>
      <c r="N73" s="42">
        <f t="shared" si="9"/>
        <v>40868</v>
      </c>
      <c r="O73" s="43">
        <f t="shared" si="16"/>
        <v>101.20205294244103</v>
      </c>
      <c r="P73" s="43">
        <f t="shared" si="10"/>
        <v>102.09467195918901</v>
      </c>
      <c r="Q73" s="48">
        <f t="shared" si="11"/>
        <v>1192.9799800000001</v>
      </c>
      <c r="R73" s="44">
        <f t="shared" si="12"/>
        <v>55.544153999999999</v>
      </c>
    </row>
    <row r="74" spans="2:18">
      <c r="B74" s="39">
        <v>40869</v>
      </c>
      <c r="C74" s="112">
        <v>1188.040039</v>
      </c>
      <c r="D74" s="20">
        <f t="shared" si="13"/>
        <v>-4.1408414917407654E-3</v>
      </c>
      <c r="E74" s="20">
        <f t="shared" si="17"/>
        <v>1.0199318838227311</v>
      </c>
      <c r="F74" s="39">
        <v>40869</v>
      </c>
      <c r="G74" s="112">
        <v>56.214652999999998</v>
      </c>
      <c r="H74" s="40">
        <f t="shared" si="14"/>
        <v>1.2071459401470142E-2</v>
      </c>
      <c r="I74" s="20">
        <f t="shared" si="15"/>
        <v>1.0698276576550192</v>
      </c>
      <c r="N74" s="42">
        <f t="shared" si="9"/>
        <v>40869</v>
      </c>
      <c r="O74" s="43">
        <f t="shared" si="16"/>
        <v>100.78299128256761</v>
      </c>
      <c r="P74" s="43">
        <f t="shared" si="10"/>
        <v>103.32710364685076</v>
      </c>
      <c r="Q74" s="48">
        <f t="shared" si="11"/>
        <v>1188.040039</v>
      </c>
      <c r="R74" s="44">
        <f t="shared" si="12"/>
        <v>56.214652999999998</v>
      </c>
    </row>
    <row r="75" spans="2:18">
      <c r="B75" s="39">
        <v>40870</v>
      </c>
      <c r="C75" s="112">
        <v>1161.790039</v>
      </c>
      <c r="D75" s="20">
        <f t="shared" si="13"/>
        <v>-2.2095214923981144E-2</v>
      </c>
      <c r="E75" s="20">
        <f t="shared" si="17"/>
        <v>0.99783666889875</v>
      </c>
      <c r="F75" s="39">
        <v>40870</v>
      </c>
      <c r="G75" s="112">
        <v>53.863435000000003</v>
      </c>
      <c r="H75" s="40">
        <f t="shared" si="14"/>
        <v>-4.1825714018015825E-2</v>
      </c>
      <c r="I75" s="20">
        <f t="shared" si="15"/>
        <v>1.0280019436370034</v>
      </c>
      <c r="L75" s="19"/>
      <c r="N75" s="42">
        <f t="shared" si="9"/>
        <v>40870</v>
      </c>
      <c r="O75" s="43">
        <f t="shared" si="16"/>
        <v>98.556169429497558</v>
      </c>
      <c r="P75" s="43">
        <f t="shared" si="10"/>
        <v>99.005373759407703</v>
      </c>
      <c r="Q75" s="48">
        <f t="shared" si="11"/>
        <v>1161.790039</v>
      </c>
      <c r="R75" s="44">
        <f t="shared" si="12"/>
        <v>53.863435000000003</v>
      </c>
    </row>
    <row r="76" spans="2:18">
      <c r="B76" s="39">
        <v>40872</v>
      </c>
      <c r="C76" s="112">
        <v>1158.670044</v>
      </c>
      <c r="D76" s="20">
        <f t="shared" si="13"/>
        <v>-2.6855067570432656E-3</v>
      </c>
      <c r="E76" s="20">
        <f t="shared" si="17"/>
        <v>0.99515116214170674</v>
      </c>
      <c r="F76" s="39">
        <v>40872</v>
      </c>
      <c r="G76" s="112">
        <v>53.845554999999997</v>
      </c>
      <c r="H76" s="40">
        <f t="shared" si="14"/>
        <v>-3.3195060805168985E-4</v>
      </c>
      <c r="I76" s="20">
        <f t="shared" si="15"/>
        <v>1.0276699930289517</v>
      </c>
      <c r="N76" s="42">
        <f t="shared" si="9"/>
        <v>40872</v>
      </c>
      <c r="O76" s="43">
        <f t="shared" si="16"/>
        <v>98.291496170546338</v>
      </c>
      <c r="P76" s="43">
        <f t="shared" si="10"/>
        <v>98.97250886538788</v>
      </c>
      <c r="Q76" s="48">
        <f t="shared" si="11"/>
        <v>1158.670044</v>
      </c>
      <c r="R76" s="44">
        <f t="shared" si="12"/>
        <v>53.845554999999997</v>
      </c>
    </row>
    <row r="77" spans="2:18">
      <c r="B77" s="39">
        <v>40875</v>
      </c>
      <c r="C77" s="112">
        <v>1192.5500489999999</v>
      </c>
      <c r="D77" s="20">
        <f t="shared" si="13"/>
        <v>2.9240425413121329E-2</v>
      </c>
      <c r="E77" s="20">
        <f t="shared" si="17"/>
        <v>1.024391587554828</v>
      </c>
      <c r="F77" s="39">
        <v>40875</v>
      </c>
      <c r="G77" s="112">
        <v>56.348751</v>
      </c>
      <c r="H77" s="40">
        <f t="shared" si="14"/>
        <v>4.6488442732181001E-2</v>
      </c>
      <c r="I77" s="20">
        <f t="shared" si="15"/>
        <v>1.0741584357611327</v>
      </c>
      <c r="L77" s="19"/>
      <c r="N77" s="42">
        <f t="shared" si="9"/>
        <v>40875</v>
      </c>
      <c r="O77" s="43">
        <f t="shared" si="16"/>
        <v>101.1655813330653</v>
      </c>
      <c r="P77" s="43">
        <f t="shared" si="10"/>
        <v>103.57358667583674</v>
      </c>
      <c r="Q77" s="48">
        <f t="shared" si="11"/>
        <v>1192.5500489999999</v>
      </c>
      <c r="R77" s="44">
        <f t="shared" si="12"/>
        <v>56.348751</v>
      </c>
    </row>
    <row r="78" spans="2:18">
      <c r="B78" s="39">
        <v>40876</v>
      </c>
      <c r="C78" s="112">
        <v>1195.1899410000001</v>
      </c>
      <c r="D78" s="20">
        <f t="shared" si="13"/>
        <v>2.213653005350924E-3</v>
      </c>
      <c r="E78" s="20">
        <f t="shared" si="17"/>
        <v>1.0266052405601789</v>
      </c>
      <c r="F78" s="39">
        <v>40876</v>
      </c>
      <c r="G78" s="112">
        <v>56.357692999999998</v>
      </c>
      <c r="H78" s="40">
        <f t="shared" si="14"/>
        <v>1.5869029643611476E-4</v>
      </c>
      <c r="I78" s="20">
        <f t="shared" si="15"/>
        <v>1.0743171260575688</v>
      </c>
      <c r="N78" s="42">
        <f t="shared" si="9"/>
        <v>40876</v>
      </c>
      <c r="O78" s="43">
        <f t="shared" si="16"/>
        <v>101.38952682622131</v>
      </c>
      <c r="P78" s="43">
        <f t="shared" si="10"/>
        <v>103.59002279900929</v>
      </c>
      <c r="Q78" s="48">
        <f t="shared" si="11"/>
        <v>1195.1899410000001</v>
      </c>
      <c r="R78" s="44">
        <f t="shared" si="12"/>
        <v>56.357692999999998</v>
      </c>
    </row>
    <row r="79" spans="2:18">
      <c r="B79" s="39">
        <v>40877</v>
      </c>
      <c r="C79" s="112">
        <v>1246.959961</v>
      </c>
      <c r="D79" s="20">
        <f t="shared" si="13"/>
        <v>4.3315307654517854E-2</v>
      </c>
      <c r="E79" s="20">
        <f t="shared" si="17"/>
        <v>1.0699205482146967</v>
      </c>
      <c r="F79" s="39">
        <v>40877</v>
      </c>
      <c r="G79" s="112">
        <v>58.877276000000002</v>
      </c>
      <c r="H79" s="40">
        <f t="shared" si="14"/>
        <v>4.4706993240479331E-2</v>
      </c>
      <c r="I79" s="20">
        <f t="shared" si="15"/>
        <v>1.1190241192980481</v>
      </c>
      <c r="N79" s="42">
        <f t="shared" si="9"/>
        <v>40877</v>
      </c>
      <c r="O79" s="43">
        <f t="shared" si="16"/>
        <v>105.78124537364506</v>
      </c>
      <c r="P79" s="43">
        <f t="shared" si="10"/>
        <v>108.22122124806567</v>
      </c>
      <c r="Q79" s="48">
        <f t="shared" si="11"/>
        <v>1246.959961</v>
      </c>
      <c r="R79" s="44">
        <f t="shared" si="12"/>
        <v>58.877276000000002</v>
      </c>
    </row>
    <row r="80" spans="2:18">
      <c r="B80" s="39">
        <v>40878</v>
      </c>
      <c r="C80" s="112">
        <v>1244.579956</v>
      </c>
      <c r="D80" s="20">
        <f t="shared" si="13"/>
        <v>-1.9086458863453171E-3</v>
      </c>
      <c r="E80" s="20">
        <f t="shared" si="17"/>
        <v>1.0680119023283514</v>
      </c>
      <c r="F80" s="39">
        <v>40878</v>
      </c>
      <c r="G80" s="112">
        <v>58.715302999999999</v>
      </c>
      <c r="H80" s="40">
        <f t="shared" si="14"/>
        <v>-2.7510274082653829E-3</v>
      </c>
      <c r="I80" s="20">
        <f t="shared" si="15"/>
        <v>1.1162730918897827</v>
      </c>
      <c r="N80" s="42">
        <f t="shared" si="9"/>
        <v>40878</v>
      </c>
      <c r="O80" s="43">
        <f t="shared" si="16"/>
        <v>105.57934643481018</v>
      </c>
      <c r="P80" s="43">
        <f t="shared" si="10"/>
        <v>107.9235017022563</v>
      </c>
      <c r="Q80" s="48">
        <f t="shared" si="11"/>
        <v>1244.579956</v>
      </c>
      <c r="R80" s="44">
        <f t="shared" si="12"/>
        <v>58.715302999999999</v>
      </c>
    </row>
    <row r="81" spans="2:18">
      <c r="B81" s="39">
        <v>40879</v>
      </c>
      <c r="C81" s="112">
        <v>1244.280029</v>
      </c>
      <c r="D81" s="20">
        <f t="shared" si="13"/>
        <v>-2.4098652605974991E-4</v>
      </c>
      <c r="E81" s="20">
        <f t="shared" si="17"/>
        <v>1.0677709158022917</v>
      </c>
      <c r="F81" s="39">
        <v>40879</v>
      </c>
      <c r="G81" s="112">
        <v>58.517333999999998</v>
      </c>
      <c r="H81" s="40">
        <f t="shared" si="14"/>
        <v>-3.371676375407584E-3</v>
      </c>
      <c r="I81" s="20">
        <f t="shared" si="15"/>
        <v>1.1129014155143753</v>
      </c>
      <c r="N81" s="42">
        <f t="shared" si="9"/>
        <v>40879</v>
      </c>
      <c r="O81" s="43">
        <f t="shared" si="16"/>
        <v>105.55390323488918</v>
      </c>
      <c r="P81" s="43">
        <f t="shared" si="10"/>
        <v>107.55961858121555</v>
      </c>
      <c r="Q81" s="48">
        <f t="shared" si="11"/>
        <v>1244.280029</v>
      </c>
      <c r="R81" s="44">
        <f t="shared" si="12"/>
        <v>58.517333999999998</v>
      </c>
    </row>
    <row r="82" spans="2:18">
      <c r="B82" s="39">
        <v>40882</v>
      </c>
      <c r="C82" s="112">
        <v>1257.079956</v>
      </c>
      <c r="D82" s="20">
        <f t="shared" si="13"/>
        <v>1.0287014740795186E-2</v>
      </c>
      <c r="E82" s="20">
        <f t="shared" si="17"/>
        <v>1.0780579305430869</v>
      </c>
      <c r="F82" s="39">
        <v>40882</v>
      </c>
      <c r="G82" s="112">
        <v>60.020083999999997</v>
      </c>
      <c r="H82" s="40">
        <f t="shared" si="14"/>
        <v>2.5680424880600405E-2</v>
      </c>
      <c r="I82" s="20">
        <f t="shared" si="15"/>
        <v>1.1385818403949757</v>
      </c>
      <c r="L82" s="19"/>
      <c r="N82" s="42">
        <f t="shared" si="9"/>
        <v>40882</v>
      </c>
      <c r="O82" s="43">
        <f t="shared" si="16"/>
        <v>106.63973779341495</v>
      </c>
      <c r="P82" s="43">
        <f t="shared" si="10"/>
        <v>110.32179528637647</v>
      </c>
      <c r="Q82" s="48">
        <f t="shared" si="11"/>
        <v>1257.079956</v>
      </c>
      <c r="R82" s="44">
        <f t="shared" si="12"/>
        <v>60.020083999999997</v>
      </c>
    </row>
    <row r="83" spans="2:18">
      <c r="B83" s="39">
        <v>40883</v>
      </c>
      <c r="C83" s="112">
        <v>1258.469971</v>
      </c>
      <c r="D83" s="20">
        <f t="shared" si="13"/>
        <v>1.1057490761550159E-3</v>
      </c>
      <c r="E83" s="20">
        <f t="shared" si="17"/>
        <v>1.0791636796192419</v>
      </c>
      <c r="F83" s="39">
        <v>40883</v>
      </c>
      <c r="G83" s="112">
        <v>60.083074000000003</v>
      </c>
      <c r="H83" s="40">
        <f t="shared" si="14"/>
        <v>1.0494820367130675E-3</v>
      </c>
      <c r="I83" s="20">
        <f t="shared" si="15"/>
        <v>1.1396313224316887</v>
      </c>
      <c r="L83" s="19"/>
      <c r="N83" s="42">
        <f t="shared" si="9"/>
        <v>40883</v>
      </c>
      <c r="O83" s="43">
        <f t="shared" si="16"/>
        <v>106.75765458496143</v>
      </c>
      <c r="P83" s="43">
        <f t="shared" si="10"/>
        <v>110.43757602878745</v>
      </c>
      <c r="Q83" s="48">
        <f t="shared" si="11"/>
        <v>1258.469971</v>
      </c>
      <c r="R83" s="44">
        <f t="shared" si="12"/>
        <v>60.083074000000003</v>
      </c>
    </row>
    <row r="84" spans="2:18">
      <c r="B84" s="39">
        <v>40884</v>
      </c>
      <c r="C84" s="112">
        <v>1261.01001</v>
      </c>
      <c r="D84" s="20">
        <f t="shared" si="13"/>
        <v>2.0183548741983248E-3</v>
      </c>
      <c r="E84" s="20">
        <f t="shared" si="17"/>
        <v>1.0811820344934402</v>
      </c>
      <c r="F84" s="39">
        <v>40884</v>
      </c>
      <c r="G84" s="112">
        <v>59.462181000000001</v>
      </c>
      <c r="H84" s="40">
        <f t="shared" si="14"/>
        <v>-1.0333908681170345E-2</v>
      </c>
      <c r="I84" s="20">
        <f t="shared" si="15"/>
        <v>1.1292974137505185</v>
      </c>
      <c r="L84" s="19"/>
      <c r="N84" s="42">
        <f t="shared" si="9"/>
        <v>40884</v>
      </c>
      <c r="O84" s="43">
        <f t="shared" si="16"/>
        <v>106.97312941745096</v>
      </c>
      <c r="P84" s="43">
        <f t="shared" si="10"/>
        <v>109.29632420313615</v>
      </c>
      <c r="Q84" s="48">
        <f t="shared" si="11"/>
        <v>1261.01001</v>
      </c>
      <c r="R84" s="44">
        <f t="shared" si="12"/>
        <v>59.462181000000001</v>
      </c>
    </row>
    <row r="85" spans="2:18">
      <c r="B85" s="39">
        <v>40885</v>
      </c>
      <c r="C85" s="112">
        <v>1234.349976</v>
      </c>
      <c r="D85" s="20">
        <f t="shared" si="13"/>
        <v>-2.1141809968661551E-2</v>
      </c>
      <c r="E85" s="20">
        <f t="shared" si="17"/>
        <v>1.0600402245247786</v>
      </c>
      <c r="F85" s="39">
        <v>40885</v>
      </c>
      <c r="G85" s="112">
        <v>57.572490999999999</v>
      </c>
      <c r="H85" s="40">
        <f t="shared" si="14"/>
        <v>-3.1779695400005581E-2</v>
      </c>
      <c r="I85" s="20">
        <f t="shared" si="15"/>
        <v>1.0975177183505129</v>
      </c>
      <c r="L85" s="19"/>
      <c r="N85" s="42">
        <f t="shared" si="9"/>
        <v>40885</v>
      </c>
      <c r="O85" s="43">
        <f t="shared" si="16"/>
        <v>104.71152384355418</v>
      </c>
      <c r="P85" s="43">
        <f t="shared" si="10"/>
        <v>105.82292031162022</v>
      </c>
      <c r="Q85" s="48">
        <f t="shared" si="11"/>
        <v>1234.349976</v>
      </c>
      <c r="R85" s="44">
        <f t="shared" si="12"/>
        <v>57.572490999999999</v>
      </c>
    </row>
    <row r="86" spans="2:18">
      <c r="B86" s="39">
        <v>40886</v>
      </c>
      <c r="C86" s="112">
        <v>1255.1899410000001</v>
      </c>
      <c r="D86" s="20">
        <f t="shared" si="13"/>
        <v>1.6883351889821041E-2</v>
      </c>
      <c r="E86" s="20">
        <f t="shared" si="17"/>
        <v>1.0769235764145997</v>
      </c>
      <c r="F86" s="39">
        <v>40886</v>
      </c>
      <c r="G86" s="112">
        <v>58.319366000000002</v>
      </c>
      <c r="H86" s="40">
        <f t="shared" si="14"/>
        <v>1.297277548751552E-2</v>
      </c>
      <c r="I86" s="20">
        <f t="shared" si="15"/>
        <v>1.1104904938380284</v>
      </c>
      <c r="L86" s="19"/>
      <c r="N86" s="42">
        <f t="shared" si="9"/>
        <v>40886</v>
      </c>
      <c r="O86" s="43">
        <f t="shared" si="16"/>
        <v>106.47940534752429</v>
      </c>
      <c r="P86" s="43">
        <f t="shared" si="10"/>
        <v>107.19573729825611</v>
      </c>
      <c r="Q86" s="48">
        <f t="shared" si="11"/>
        <v>1255.1899410000001</v>
      </c>
      <c r="R86" s="44">
        <f t="shared" si="12"/>
        <v>58.319366000000002</v>
      </c>
    </row>
    <row r="87" spans="2:18">
      <c r="B87" s="39">
        <v>40889</v>
      </c>
      <c r="C87" s="112">
        <v>1236.469971</v>
      </c>
      <c r="D87" s="20">
        <f t="shared" si="13"/>
        <v>-1.491405355358888E-2</v>
      </c>
      <c r="E87" s="20">
        <f t="shared" si="17"/>
        <v>1.0620095228610107</v>
      </c>
      <c r="F87" s="39">
        <v>40889</v>
      </c>
      <c r="G87" s="112">
        <v>58.346359999999997</v>
      </c>
      <c r="H87" s="40">
        <f t="shared" si="14"/>
        <v>4.6286511413717868E-4</v>
      </c>
      <c r="I87" s="20">
        <f t="shared" si="15"/>
        <v>1.1109533589521656</v>
      </c>
      <c r="N87" s="42">
        <f t="shared" si="9"/>
        <v>40889</v>
      </c>
      <c r="O87" s="43">
        <f t="shared" si="16"/>
        <v>104.89136579381702</v>
      </c>
      <c r="P87" s="43">
        <f t="shared" si="10"/>
        <v>107.24535446543568</v>
      </c>
      <c r="Q87" s="48">
        <f t="shared" si="11"/>
        <v>1236.469971</v>
      </c>
      <c r="R87" s="44">
        <f t="shared" si="12"/>
        <v>58.346359999999997</v>
      </c>
    </row>
    <row r="88" spans="2:18">
      <c r="B88" s="39">
        <v>40890</v>
      </c>
      <c r="C88" s="112">
        <v>1225.7299800000001</v>
      </c>
      <c r="D88" s="20">
        <f t="shared" si="13"/>
        <v>-8.6860103778452213E-3</v>
      </c>
      <c r="E88" s="20">
        <f t="shared" si="17"/>
        <v>1.0533235124831655</v>
      </c>
      <c r="F88" s="39">
        <v>40890</v>
      </c>
      <c r="G88" s="112">
        <v>58.463344999999997</v>
      </c>
      <c r="H88" s="40">
        <f t="shared" si="14"/>
        <v>2.0050093956160975E-3</v>
      </c>
      <c r="I88" s="20">
        <f t="shared" si="15"/>
        <v>1.1129583683477817</v>
      </c>
      <c r="N88" s="42">
        <f t="shared" si="9"/>
        <v>40890</v>
      </c>
      <c r="O88" s="43">
        <f t="shared" si="16"/>
        <v>103.98027830198555</v>
      </c>
      <c r="P88" s="43">
        <f t="shared" si="10"/>
        <v>107.46038240877508</v>
      </c>
      <c r="Q88" s="48">
        <f t="shared" si="11"/>
        <v>1225.7299800000001</v>
      </c>
      <c r="R88" s="44">
        <f t="shared" si="12"/>
        <v>58.463344999999997</v>
      </c>
    </row>
    <row r="89" spans="2:18">
      <c r="B89" s="39">
        <v>40891</v>
      </c>
      <c r="C89" s="112">
        <v>1211.8199460000001</v>
      </c>
      <c r="D89" s="20">
        <f t="shared" si="13"/>
        <v>-1.1348367280695881E-2</v>
      </c>
      <c r="E89" s="20">
        <f t="shared" si="17"/>
        <v>1.0419751452024695</v>
      </c>
      <c r="F89" s="39">
        <v>40891</v>
      </c>
      <c r="G89" s="112">
        <v>56.690637000000002</v>
      </c>
      <c r="H89" s="40">
        <f t="shared" si="14"/>
        <v>-3.0321699861682427E-2</v>
      </c>
      <c r="I89" s="20">
        <f t="shared" si="15"/>
        <v>1.0826366684860993</v>
      </c>
      <c r="N89" s="42">
        <f t="shared" si="9"/>
        <v>40891</v>
      </c>
      <c r="O89" s="43">
        <f t="shared" si="16"/>
        <v>102.80027191386564</v>
      </c>
      <c r="P89" s="43">
        <f t="shared" si="10"/>
        <v>104.20200094635457</v>
      </c>
      <c r="Q89" s="48">
        <f t="shared" si="11"/>
        <v>1211.8199460000001</v>
      </c>
      <c r="R89" s="44">
        <f t="shared" si="12"/>
        <v>56.690637000000002</v>
      </c>
    </row>
    <row r="90" spans="2:18">
      <c r="B90" s="39">
        <v>40892</v>
      </c>
      <c r="C90" s="112">
        <v>1215.75</v>
      </c>
      <c r="D90" s="20">
        <f t="shared" si="13"/>
        <v>3.2431006049804534E-3</v>
      </c>
      <c r="E90" s="20">
        <f t="shared" si="17"/>
        <v>1.0452182458074499</v>
      </c>
      <c r="F90" s="39">
        <v>40892</v>
      </c>
      <c r="G90" s="112">
        <v>56.681640000000002</v>
      </c>
      <c r="H90" s="40">
        <f t="shared" si="14"/>
        <v>-1.5870345573998357E-4</v>
      </c>
      <c r="I90" s="20">
        <f t="shared" si="15"/>
        <v>1.0824779650303593</v>
      </c>
      <c r="L90" s="19"/>
      <c r="N90" s="42">
        <f t="shared" si="9"/>
        <v>40892</v>
      </c>
      <c r="O90" s="43">
        <f t="shared" si="16"/>
        <v>103.13366353790165</v>
      </c>
      <c r="P90" s="43">
        <f t="shared" si="10"/>
        <v>104.18546372870937</v>
      </c>
      <c r="Q90" s="48">
        <f t="shared" si="11"/>
        <v>1215.75</v>
      </c>
      <c r="R90" s="44">
        <f t="shared" si="12"/>
        <v>56.681640000000002</v>
      </c>
    </row>
    <row r="91" spans="2:18">
      <c r="B91" s="39">
        <v>40893</v>
      </c>
      <c r="C91" s="112">
        <v>1219.660034</v>
      </c>
      <c r="D91" s="20">
        <f t="shared" si="13"/>
        <v>3.216149701830151E-3</v>
      </c>
      <c r="E91" s="20">
        <f t="shared" si="17"/>
        <v>1.0484343955092801</v>
      </c>
      <c r="F91" s="39">
        <v>40893</v>
      </c>
      <c r="G91" s="112">
        <v>56.780620999999996</v>
      </c>
      <c r="H91" s="40">
        <f t="shared" si="14"/>
        <v>1.746262105330576E-3</v>
      </c>
      <c r="I91" s="20">
        <f t="shared" si="15"/>
        <v>1.0842242271356899</v>
      </c>
      <c r="N91" s="42">
        <f t="shared" si="9"/>
        <v>40893</v>
      </c>
      <c r="O91" s="43">
        <f t="shared" si="16"/>
        <v>103.46535683913774</v>
      </c>
      <c r="P91" s="43">
        <f t="shared" si="10"/>
        <v>104.3673988559451</v>
      </c>
      <c r="Q91" s="48">
        <f t="shared" si="11"/>
        <v>1219.660034</v>
      </c>
      <c r="R91" s="44">
        <f t="shared" si="12"/>
        <v>56.780620999999996</v>
      </c>
    </row>
    <row r="92" spans="2:18">
      <c r="B92" s="39">
        <v>40896</v>
      </c>
      <c r="C92" s="112">
        <v>1205.349976</v>
      </c>
      <c r="D92" s="20">
        <f t="shared" si="13"/>
        <v>-1.1732825214472831E-2</v>
      </c>
      <c r="E92" s="20">
        <f t="shared" si="17"/>
        <v>1.0367015702948073</v>
      </c>
      <c r="F92" s="39">
        <v>40896</v>
      </c>
      <c r="G92" s="112">
        <v>56.249707999999998</v>
      </c>
      <c r="H92" s="40">
        <f t="shared" si="14"/>
        <v>-9.350249973490099E-3</v>
      </c>
      <c r="I92" s="20">
        <f t="shared" si="15"/>
        <v>1.0748739771621998</v>
      </c>
      <c r="N92" s="42">
        <f t="shared" si="9"/>
        <v>40896</v>
      </c>
      <c r="O92" s="43">
        <f t="shared" si="16"/>
        <v>102.25141589159108</v>
      </c>
      <c r="P92" s="43">
        <f t="shared" si="10"/>
        <v>103.39153758755909</v>
      </c>
      <c r="Q92" s="48">
        <f t="shared" si="11"/>
        <v>1205.349976</v>
      </c>
      <c r="R92" s="44">
        <f t="shared" si="12"/>
        <v>56.249707999999998</v>
      </c>
    </row>
    <row r="93" spans="2:18">
      <c r="B93" s="39">
        <v>40897</v>
      </c>
      <c r="C93" s="112">
        <v>1241.3000489999999</v>
      </c>
      <c r="D93" s="20">
        <f t="shared" si="13"/>
        <v>2.9825423085253266E-2</v>
      </c>
      <c r="E93" s="20">
        <f t="shared" si="17"/>
        <v>1.0665269933800605</v>
      </c>
      <c r="F93" s="39">
        <v>40897</v>
      </c>
      <c r="G93" s="112">
        <v>59.714137999999998</v>
      </c>
      <c r="H93" s="40">
        <f t="shared" si="14"/>
        <v>6.15901863881676E-2</v>
      </c>
      <c r="I93" s="20">
        <f t="shared" si="15"/>
        <v>1.1364641635503674</v>
      </c>
      <c r="N93" s="42">
        <f t="shared" si="9"/>
        <v>40897</v>
      </c>
      <c r="O93" s="43">
        <f t="shared" si="16"/>
        <v>105.30110763162396</v>
      </c>
      <c r="P93" s="43">
        <f t="shared" si="10"/>
        <v>109.75944165853606</v>
      </c>
      <c r="Q93" s="48">
        <f t="shared" si="11"/>
        <v>1241.3000489999999</v>
      </c>
      <c r="R93" s="44">
        <f t="shared" si="12"/>
        <v>59.714137999999998</v>
      </c>
    </row>
    <row r="94" spans="2:18">
      <c r="B94" s="39">
        <v>40898</v>
      </c>
      <c r="C94" s="112">
        <v>1243.719971</v>
      </c>
      <c r="D94" s="20">
        <f t="shared" si="13"/>
        <v>1.9495060859375801E-3</v>
      </c>
      <c r="E94" s="20">
        <f t="shared" si="17"/>
        <v>1.0684764994659981</v>
      </c>
      <c r="F94" s="39">
        <v>40898</v>
      </c>
      <c r="G94" s="112">
        <v>60.775962999999997</v>
      </c>
      <c r="H94" s="40">
        <f t="shared" si="14"/>
        <v>1.7781802359769561E-2</v>
      </c>
      <c r="I94" s="20">
        <f t="shared" si="15"/>
        <v>1.154245965910137</v>
      </c>
      <c r="L94" s="19"/>
      <c r="N94" s="42">
        <f t="shared" si="9"/>
        <v>40898</v>
      </c>
      <c r="O94" s="43">
        <f t="shared" si="16"/>
        <v>105.50639278180778</v>
      </c>
      <c r="P94" s="43">
        <f t="shared" si="10"/>
        <v>111.7111623572268</v>
      </c>
      <c r="Q94" s="48">
        <f t="shared" si="11"/>
        <v>1243.719971</v>
      </c>
      <c r="R94" s="44">
        <f t="shared" si="12"/>
        <v>60.775962999999997</v>
      </c>
    </row>
    <row r="95" spans="2:18">
      <c r="B95" s="39">
        <v>40899</v>
      </c>
      <c r="C95" s="112">
        <v>1254</v>
      </c>
      <c r="D95" s="20">
        <f t="shared" si="13"/>
        <v>8.2655495125116829E-3</v>
      </c>
      <c r="E95" s="20">
        <f t="shared" si="17"/>
        <v>1.0767420489785098</v>
      </c>
      <c r="F95" s="39">
        <v>40899</v>
      </c>
      <c r="G95" s="112">
        <v>61.135905000000001</v>
      </c>
      <c r="H95" s="40">
        <f t="shared" si="14"/>
        <v>5.9224400936273014E-3</v>
      </c>
      <c r="I95" s="20">
        <f t="shared" si="15"/>
        <v>1.1601684060037643</v>
      </c>
      <c r="L95" s="19"/>
      <c r="N95" s="42">
        <f t="shared" si="9"/>
        <v>40899</v>
      </c>
      <c r="O95" s="43">
        <f t="shared" si="16"/>
        <v>106.37846109523232</v>
      </c>
      <c r="P95" s="43">
        <f t="shared" si="10"/>
        <v>112.37276502407694</v>
      </c>
      <c r="Q95" s="48">
        <f t="shared" si="11"/>
        <v>1254</v>
      </c>
      <c r="R95" s="44">
        <f t="shared" si="12"/>
        <v>61.135905000000001</v>
      </c>
    </row>
    <row r="96" spans="2:18">
      <c r="B96" s="39">
        <v>40900</v>
      </c>
      <c r="C96" s="112">
        <v>1265.329956</v>
      </c>
      <c r="D96" s="20">
        <f t="shared" si="13"/>
        <v>9.0350526315789992E-3</v>
      </c>
      <c r="E96" s="20">
        <f t="shared" si="17"/>
        <v>1.0857771016100888</v>
      </c>
      <c r="F96" s="39">
        <v>40900</v>
      </c>
      <c r="G96" s="112">
        <v>61.63982</v>
      </c>
      <c r="H96" s="40">
        <f t="shared" si="14"/>
        <v>8.2425376707844222E-3</v>
      </c>
      <c r="I96" s="20">
        <f t="shared" si="15"/>
        <v>1.1684109436745487</v>
      </c>
      <c r="L96" s="19"/>
      <c r="N96" s="42">
        <f t="shared" si="9"/>
        <v>40900</v>
      </c>
      <c r="O96" s="43">
        <f t="shared" si="16"/>
        <v>107.33959609009412</v>
      </c>
      <c r="P96" s="43">
        <f t="shared" si="10"/>
        <v>113.29900177295811</v>
      </c>
      <c r="Q96" s="48">
        <f t="shared" si="11"/>
        <v>1265.329956</v>
      </c>
      <c r="R96" s="44">
        <f t="shared" si="12"/>
        <v>61.63982</v>
      </c>
    </row>
    <row r="97" spans="2:18">
      <c r="B97" s="39">
        <v>40904</v>
      </c>
      <c r="C97" s="112">
        <v>1265.4300539999999</v>
      </c>
      <c r="D97" s="20">
        <f t="shared" si="13"/>
        <v>7.9108219579682171E-5</v>
      </c>
      <c r="E97" s="20">
        <f t="shared" si="17"/>
        <v>1.0858562098296685</v>
      </c>
      <c r="F97" s="39">
        <v>40904</v>
      </c>
      <c r="G97" s="112">
        <v>61.207887999999997</v>
      </c>
      <c r="H97" s="40">
        <f t="shared" si="14"/>
        <v>-7.0073533634589236E-3</v>
      </c>
      <c r="I97" s="20">
        <f t="shared" si="15"/>
        <v>1.1614035903110898</v>
      </c>
      <c r="L97" s="19"/>
      <c r="N97" s="42">
        <f t="shared" si="9"/>
        <v>40904</v>
      </c>
      <c r="O97" s="43">
        <f t="shared" si="16"/>
        <v>107.34808753443119</v>
      </c>
      <c r="P97" s="43">
        <f t="shared" si="10"/>
        <v>112.50507563180783</v>
      </c>
      <c r="Q97" s="48">
        <f t="shared" si="11"/>
        <v>1265.4300539999999</v>
      </c>
      <c r="R97" s="44">
        <f t="shared" si="12"/>
        <v>61.207887999999997</v>
      </c>
    </row>
    <row r="98" spans="2:18">
      <c r="B98" s="39">
        <v>40905</v>
      </c>
      <c r="C98" s="112">
        <v>1249.6400149999999</v>
      </c>
      <c r="D98" s="20">
        <f t="shared" si="13"/>
        <v>-1.2478002201771643E-2</v>
      </c>
      <c r="E98" s="20">
        <f t="shared" si="17"/>
        <v>1.0733782076278968</v>
      </c>
      <c r="F98" s="39">
        <v>40905</v>
      </c>
      <c r="G98" s="112">
        <v>59.696137</v>
      </c>
      <c r="H98" s="40">
        <f t="shared" si="14"/>
        <v>-2.4698630346467687E-2</v>
      </c>
      <c r="I98" s="20">
        <f t="shared" si="15"/>
        <v>1.136704959964622</v>
      </c>
      <c r="N98" s="42">
        <f t="shared" si="9"/>
        <v>40905</v>
      </c>
      <c r="O98" s="43">
        <f t="shared" si="16"/>
        <v>106.00859786182059</v>
      </c>
      <c r="P98" s="43">
        <f t="shared" si="10"/>
        <v>109.72635435667641</v>
      </c>
      <c r="Q98" s="48">
        <f t="shared" si="11"/>
        <v>1249.6400149999999</v>
      </c>
      <c r="R98" s="44">
        <f t="shared" si="12"/>
        <v>59.696137</v>
      </c>
    </row>
    <row r="99" spans="2:18">
      <c r="B99" s="39">
        <v>40906</v>
      </c>
      <c r="C99" s="112">
        <v>1263.0200199999999</v>
      </c>
      <c r="D99" s="20">
        <f t="shared" si="13"/>
        <v>1.0707087512718649E-2</v>
      </c>
      <c r="E99" s="20">
        <f t="shared" si="17"/>
        <v>1.0840852951406155</v>
      </c>
      <c r="F99" s="39">
        <v>40906</v>
      </c>
      <c r="G99" s="112">
        <v>61.486846999999997</v>
      </c>
      <c r="H99" s="40">
        <f t="shared" si="14"/>
        <v>2.9997083395865154E-2</v>
      </c>
      <c r="I99" s="20">
        <f t="shared" si="15"/>
        <v>1.1667020433604871</v>
      </c>
      <c r="N99" s="42">
        <f t="shared" si="9"/>
        <v>40906</v>
      </c>
      <c r="O99" s="43">
        <f t="shared" si="16"/>
        <v>107.1436411962277</v>
      </c>
      <c r="P99" s="43">
        <f t="shared" si="10"/>
        <v>113.0178249590379</v>
      </c>
      <c r="Q99" s="48">
        <f t="shared" si="11"/>
        <v>1263.0200199999999</v>
      </c>
      <c r="R99" s="44">
        <f t="shared" si="12"/>
        <v>61.486846999999997</v>
      </c>
    </row>
    <row r="100" spans="2:18">
      <c r="B100" s="39">
        <v>40907</v>
      </c>
      <c r="C100" s="112">
        <v>1257.599976</v>
      </c>
      <c r="D100" s="20">
        <f t="shared" si="13"/>
        <v>-4.2913365696293226E-3</v>
      </c>
      <c r="E100" s="20">
        <f t="shared" si="17"/>
        <v>1.0797939585709861</v>
      </c>
      <c r="F100" s="39">
        <v>40907</v>
      </c>
      <c r="G100" s="112">
        <v>60.829951999999999</v>
      </c>
      <c r="H100" s="40">
        <f t="shared" si="14"/>
        <v>-1.0683504392410947E-2</v>
      </c>
      <c r="I100" s="20">
        <f t="shared" si="15"/>
        <v>1.1560185389680762</v>
      </c>
      <c r="N100" s="42">
        <f t="shared" si="9"/>
        <v>40907</v>
      </c>
      <c r="O100" s="43">
        <f t="shared" si="16"/>
        <v>106.68385177055907</v>
      </c>
      <c r="P100" s="43">
        <f t="shared" si="10"/>
        <v>111.8103985296673</v>
      </c>
      <c r="Q100" s="48">
        <f t="shared" si="11"/>
        <v>1257.599976</v>
      </c>
      <c r="R100" s="44">
        <f t="shared" si="12"/>
        <v>60.829951999999999</v>
      </c>
    </row>
    <row r="101" spans="2:18">
      <c r="B101" s="39">
        <v>40911</v>
      </c>
      <c r="C101" s="112">
        <v>1277.0600589999999</v>
      </c>
      <c r="D101" s="20">
        <f t="shared" si="13"/>
        <v>1.5473984869096347E-2</v>
      </c>
      <c r="E101" s="20">
        <f t="shared" si="17"/>
        <v>1.0952679434400825</v>
      </c>
      <c r="F101" s="39">
        <v>40911</v>
      </c>
      <c r="G101" s="112">
        <v>63.205559000000001</v>
      </c>
      <c r="H101" s="40">
        <f t="shared" si="14"/>
        <v>3.9053244691036548E-2</v>
      </c>
      <c r="I101" s="20">
        <f t="shared" si="15"/>
        <v>1.1950717836591127</v>
      </c>
      <c r="L101" s="19"/>
      <c r="N101" s="42">
        <f t="shared" si="9"/>
        <v>40911</v>
      </c>
      <c r="O101" s="43">
        <f t="shared" si="16"/>
        <v>108.33467607863363</v>
      </c>
      <c r="P101" s="43">
        <f t="shared" si="10"/>
        <v>116.17695738244869</v>
      </c>
      <c r="Q101" s="48">
        <f t="shared" si="11"/>
        <v>1277.0600589999999</v>
      </c>
      <c r="R101" s="44">
        <f t="shared" si="12"/>
        <v>63.205559000000001</v>
      </c>
    </row>
    <row r="102" spans="2:18">
      <c r="B102" s="39">
        <v>40912</v>
      </c>
      <c r="C102" s="112">
        <v>1277.3000489999999</v>
      </c>
      <c r="D102" s="20">
        <f t="shared" si="13"/>
        <v>1.8792381635357458E-4</v>
      </c>
      <c r="E102" s="20">
        <f t="shared" si="17"/>
        <v>1.0954558672564361</v>
      </c>
      <c r="F102" s="39">
        <v>40912</v>
      </c>
      <c r="G102" s="113">
        <v>63.448523000000002</v>
      </c>
      <c r="H102" s="40">
        <f t="shared" si="14"/>
        <v>3.8440289721983767E-3</v>
      </c>
      <c r="I102" s="20">
        <f t="shared" si="15"/>
        <v>1.1989158126313111</v>
      </c>
      <c r="L102" s="19"/>
      <c r="N102" s="42">
        <f t="shared" si="9"/>
        <v>40912</v>
      </c>
      <c r="O102" s="43">
        <f t="shared" si="16"/>
        <v>108.35503474440576</v>
      </c>
      <c r="P102" s="43">
        <f t="shared" si="10"/>
        <v>116.62354497252869</v>
      </c>
      <c r="Q102" s="48">
        <f t="shared" si="11"/>
        <v>1277.3000489999999</v>
      </c>
      <c r="R102" s="44">
        <f t="shared" si="12"/>
        <v>63.448523000000002</v>
      </c>
    </row>
    <row r="103" spans="2:18">
      <c r="B103" s="39">
        <v>40913</v>
      </c>
      <c r="C103" s="112">
        <v>1281.0600589999999</v>
      </c>
      <c r="D103" s="20">
        <f t="shared" si="13"/>
        <v>2.9437171030750608E-3</v>
      </c>
      <c r="E103" s="20">
        <f t="shared" si="17"/>
        <v>1.0983995843595111</v>
      </c>
      <c r="F103" s="39">
        <v>40913</v>
      </c>
      <c r="G103" s="112">
        <v>63.691479999999999</v>
      </c>
      <c r="H103" s="40">
        <f t="shared" si="14"/>
        <v>3.829198671811529E-3</v>
      </c>
      <c r="I103" s="20">
        <f t="shared" si="15"/>
        <v>1.2027450113031226</v>
      </c>
      <c r="L103" s="19"/>
      <c r="N103" s="42">
        <f t="shared" si="9"/>
        <v>40913</v>
      </c>
      <c r="O103" s="43">
        <f t="shared" si="16"/>
        <v>108.67400131338715</v>
      </c>
      <c r="P103" s="43">
        <f t="shared" si="10"/>
        <v>117.07011969603944</v>
      </c>
      <c r="Q103" s="48">
        <f t="shared" si="11"/>
        <v>1281.0600589999999</v>
      </c>
      <c r="R103" s="44">
        <f t="shared" si="12"/>
        <v>63.691479999999999</v>
      </c>
    </row>
    <row r="104" spans="2:18">
      <c r="B104" s="39">
        <v>40914</v>
      </c>
      <c r="C104" s="112">
        <v>1277.8100589999999</v>
      </c>
      <c r="D104" s="20">
        <f t="shared" si="13"/>
        <v>-2.5369614618513392E-3</v>
      </c>
      <c r="E104" s="20">
        <f t="shared" si="17"/>
        <v>1.0958626228976598</v>
      </c>
      <c r="F104" s="39">
        <v>40914</v>
      </c>
      <c r="G104" s="112">
        <v>63.394526999999997</v>
      </c>
      <c r="H104" s="40">
        <f t="shared" si="14"/>
        <v>-4.6623661437918962E-3</v>
      </c>
      <c r="I104" s="20">
        <f t="shared" si="15"/>
        <v>1.1980826451593307</v>
      </c>
      <c r="N104" s="42">
        <f t="shared" si="9"/>
        <v>40914</v>
      </c>
      <c r="O104" s="43">
        <f t="shared" si="16"/>
        <v>108.39829956014992</v>
      </c>
      <c r="P104" s="43">
        <f t="shared" si="10"/>
        <v>116.52429593351896</v>
      </c>
      <c r="Q104" s="48">
        <f t="shared" si="11"/>
        <v>1277.8100589999999</v>
      </c>
      <c r="R104" s="44">
        <f t="shared" si="12"/>
        <v>63.394526999999997</v>
      </c>
    </row>
    <row r="105" spans="2:18">
      <c r="B105" s="39">
        <v>40917</v>
      </c>
      <c r="C105" s="112">
        <v>1280.6999510000001</v>
      </c>
      <c r="D105" s="20">
        <f t="shared" si="13"/>
        <v>2.2615974726805099E-3</v>
      </c>
      <c r="E105" s="20">
        <f t="shared" si="17"/>
        <v>1.0981242203703403</v>
      </c>
      <c r="F105" s="39">
        <v>40917</v>
      </c>
      <c r="G105" s="112">
        <v>63.673485999999997</v>
      </c>
      <c r="H105" s="40">
        <f t="shared" si="14"/>
        <v>4.4003640882122053E-3</v>
      </c>
      <c r="I105" s="20">
        <f t="shared" si="15"/>
        <v>1.2024830092475429</v>
      </c>
      <c r="L105" s="19"/>
      <c r="N105" s="42">
        <f t="shared" si="9"/>
        <v>40917</v>
      </c>
      <c r="O105" s="43">
        <f t="shared" si="16"/>
        <v>108.64345288047804</v>
      </c>
      <c r="P105" s="43">
        <f t="shared" si="10"/>
        <v>117.03704526074903</v>
      </c>
      <c r="Q105" s="48">
        <f t="shared" si="11"/>
        <v>1280.6999510000001</v>
      </c>
      <c r="R105" s="44">
        <f t="shared" si="12"/>
        <v>63.673485999999997</v>
      </c>
    </row>
    <row r="106" spans="2:18">
      <c r="B106" s="39">
        <v>40918</v>
      </c>
      <c r="C106" s="112">
        <v>1292.079956</v>
      </c>
      <c r="D106" s="20">
        <f t="shared" si="13"/>
        <v>8.885769841026514E-3</v>
      </c>
      <c r="E106" s="20">
        <f t="shared" si="17"/>
        <v>1.1070099902113668</v>
      </c>
      <c r="F106" s="39">
        <v>40918</v>
      </c>
      <c r="G106" s="112">
        <v>64.654319999999998</v>
      </c>
      <c r="H106" s="40">
        <f t="shared" si="14"/>
        <v>1.5404119699053309E-2</v>
      </c>
      <c r="I106" s="20">
        <f t="shared" si="15"/>
        <v>1.2178871289465962</v>
      </c>
      <c r="N106" s="42">
        <f t="shared" si="9"/>
        <v>40918</v>
      </c>
      <c r="O106" s="43">
        <f t="shared" si="16"/>
        <v>109.60883359750837</v>
      </c>
      <c r="P106" s="43">
        <f t="shared" si="10"/>
        <v>118.83989791516913</v>
      </c>
      <c r="Q106" s="48">
        <f t="shared" si="11"/>
        <v>1292.079956</v>
      </c>
      <c r="R106" s="44">
        <f t="shared" si="12"/>
        <v>64.654319999999998</v>
      </c>
    </row>
    <row r="107" spans="2:18">
      <c r="B107" s="39">
        <v>40919</v>
      </c>
      <c r="C107" s="112">
        <v>1292.4799800000001</v>
      </c>
      <c r="D107" s="20">
        <f t="shared" si="13"/>
        <v>3.0959693952570255E-4</v>
      </c>
      <c r="E107" s="20">
        <f t="shared" si="17"/>
        <v>1.1073195871508925</v>
      </c>
      <c r="F107" s="39">
        <v>40919</v>
      </c>
      <c r="G107" s="112">
        <v>64.555335999999997</v>
      </c>
      <c r="H107" s="40">
        <f t="shared" si="14"/>
        <v>-1.5309727176776589E-3</v>
      </c>
      <c r="I107" s="20">
        <f t="shared" si="15"/>
        <v>1.2163561562289185</v>
      </c>
      <c r="N107" s="42">
        <f t="shared" si="9"/>
        <v>40919</v>
      </c>
      <c r="O107" s="43">
        <f t="shared" si="16"/>
        <v>109.64276815693512</v>
      </c>
      <c r="P107" s="43">
        <f t="shared" si="10"/>
        <v>118.65795727368942</v>
      </c>
      <c r="Q107" s="48">
        <f t="shared" si="11"/>
        <v>1292.4799800000001</v>
      </c>
      <c r="R107" s="44">
        <f t="shared" si="12"/>
        <v>64.555335999999997</v>
      </c>
    </row>
    <row r="108" spans="2:18">
      <c r="B108" s="39">
        <v>40920</v>
      </c>
      <c r="C108" s="112">
        <v>1295.5</v>
      </c>
      <c r="D108" s="20">
        <f t="shared" si="13"/>
        <v>2.3366087264267144E-3</v>
      </c>
      <c r="E108" s="20">
        <f t="shared" si="17"/>
        <v>1.1096561958773192</v>
      </c>
      <c r="F108" s="39">
        <v>40920</v>
      </c>
      <c r="G108" s="112">
        <v>65.338209000000006</v>
      </c>
      <c r="H108" s="40">
        <f t="shared" si="14"/>
        <v>1.2127161726801505E-2</v>
      </c>
      <c r="I108" s="20">
        <f t="shared" si="15"/>
        <v>1.22848331795572</v>
      </c>
      <c r="N108" s="42">
        <f t="shared" si="9"/>
        <v>40920</v>
      </c>
      <c r="O108" s="43">
        <f t="shared" si="16"/>
        <v>109.89896040580021</v>
      </c>
      <c r="P108" s="43">
        <f t="shared" si="10"/>
        <v>120.09694151171935</v>
      </c>
      <c r="Q108" s="48">
        <f t="shared" si="11"/>
        <v>1295.5</v>
      </c>
      <c r="R108" s="44">
        <f t="shared" si="12"/>
        <v>65.338209000000006</v>
      </c>
    </row>
    <row r="109" spans="2:18">
      <c r="B109" s="39">
        <v>40921</v>
      </c>
      <c r="C109" s="112">
        <v>1289.089966</v>
      </c>
      <c r="D109" s="20">
        <f t="shared" si="13"/>
        <v>-4.947922809726002E-3</v>
      </c>
      <c r="E109" s="20">
        <f t="shared" si="17"/>
        <v>1.1047082730675932</v>
      </c>
      <c r="F109" s="39">
        <v>40921</v>
      </c>
      <c r="G109" s="112">
        <v>64.429357999999993</v>
      </c>
      <c r="H109" s="40">
        <f t="shared" si="14"/>
        <v>-1.3909946628625991E-2</v>
      </c>
      <c r="I109" s="20">
        <f t="shared" si="15"/>
        <v>1.2145733713270941</v>
      </c>
      <c r="N109" s="42">
        <f t="shared" si="9"/>
        <v>40921</v>
      </c>
      <c r="O109" s="43">
        <f t="shared" si="16"/>
        <v>109.35518883284318</v>
      </c>
      <c r="P109" s="43">
        <f t="shared" si="10"/>
        <v>118.4263994650301</v>
      </c>
      <c r="Q109" s="48">
        <f t="shared" si="11"/>
        <v>1289.089966</v>
      </c>
      <c r="R109" s="44">
        <f t="shared" si="12"/>
        <v>64.429357999999993</v>
      </c>
    </row>
    <row r="110" spans="2:18">
      <c r="B110" s="39">
        <v>40925</v>
      </c>
      <c r="C110" s="112">
        <v>1293.670044</v>
      </c>
      <c r="D110" s="20">
        <f t="shared" si="13"/>
        <v>3.5529545034096444E-3</v>
      </c>
      <c r="E110" s="20">
        <f t="shared" si="17"/>
        <v>1.1082612275710029</v>
      </c>
      <c r="F110" s="39">
        <v>40925</v>
      </c>
      <c r="G110" s="112">
        <v>64.078416000000004</v>
      </c>
      <c r="H110" s="40">
        <f t="shared" si="14"/>
        <v>-5.4469268497132628E-3</v>
      </c>
      <c r="I110" s="20">
        <f t="shared" si="15"/>
        <v>1.2091264444773808</v>
      </c>
      <c r="L110" s="19"/>
      <c r="N110" s="42">
        <f t="shared" si="9"/>
        <v>40925</v>
      </c>
      <c r="O110" s="43">
        <f t="shared" si="16"/>
        <v>109.74372284347804</v>
      </c>
      <c r="P110" s="43">
        <f t="shared" si="10"/>
        <v>117.78133953006915</v>
      </c>
      <c r="Q110" s="48">
        <f t="shared" si="11"/>
        <v>1293.670044</v>
      </c>
      <c r="R110" s="44">
        <f t="shared" si="12"/>
        <v>64.078416000000004</v>
      </c>
    </row>
    <row r="111" spans="2:18">
      <c r="B111" s="39">
        <v>40926</v>
      </c>
      <c r="C111" s="112">
        <v>1308.040039</v>
      </c>
      <c r="D111" s="20">
        <f t="shared" si="13"/>
        <v>1.1107929001407779E-2</v>
      </c>
      <c r="E111" s="20">
        <f t="shared" si="17"/>
        <v>1.1193691565724107</v>
      </c>
      <c r="F111" s="39">
        <v>40926</v>
      </c>
      <c r="G111" s="112">
        <v>65.581165999999996</v>
      </c>
      <c r="H111" s="40">
        <f t="shared" si="14"/>
        <v>2.3451734512288658E-2</v>
      </c>
      <c r="I111" s="20">
        <f t="shared" si="15"/>
        <v>1.2325781789896695</v>
      </c>
      <c r="N111" s="42">
        <f t="shared" si="9"/>
        <v>40926</v>
      </c>
      <c r="O111" s="43">
        <f t="shared" si="16"/>
        <v>110.96274832517356</v>
      </c>
      <c r="P111" s="43">
        <f t="shared" si="10"/>
        <v>120.54351623523007</v>
      </c>
      <c r="Q111" s="48">
        <f t="shared" si="11"/>
        <v>1308.040039</v>
      </c>
      <c r="R111" s="44">
        <f t="shared" si="12"/>
        <v>65.581165999999996</v>
      </c>
    </row>
    <row r="112" spans="2:18">
      <c r="B112" s="39">
        <v>40927</v>
      </c>
      <c r="C112" s="112">
        <v>1314.5</v>
      </c>
      <c r="D112" s="20">
        <f t="shared" si="13"/>
        <v>4.938656927458096E-3</v>
      </c>
      <c r="E112" s="20">
        <f t="shared" si="17"/>
        <v>1.1243078134998687</v>
      </c>
      <c r="F112" s="39">
        <v>40927</v>
      </c>
      <c r="G112" s="112">
        <v>64.051422000000002</v>
      </c>
      <c r="H112" s="40">
        <f t="shared" si="14"/>
        <v>-2.3325965262648629E-2</v>
      </c>
      <c r="I112" s="20">
        <f t="shared" si="15"/>
        <v>1.2092522137270207</v>
      </c>
      <c r="L112" s="19"/>
      <c r="N112" s="42">
        <f t="shared" si="9"/>
        <v>40927</v>
      </c>
      <c r="O112" s="43">
        <f t="shared" si="16"/>
        <v>111.51075527087949</v>
      </c>
      <c r="P112" s="43">
        <f t="shared" si="10"/>
        <v>117.73172236288958</v>
      </c>
      <c r="Q112" s="48">
        <f t="shared" si="11"/>
        <v>1314.5</v>
      </c>
      <c r="R112" s="44">
        <f t="shared" si="12"/>
        <v>64.051422000000002</v>
      </c>
    </row>
    <row r="113" spans="2:18">
      <c r="B113" s="39">
        <v>40928</v>
      </c>
      <c r="C113" s="112">
        <v>1315.380005</v>
      </c>
      <c r="D113" s="20">
        <f t="shared" si="13"/>
        <v>6.6945987067335011E-4</v>
      </c>
      <c r="E113" s="20">
        <f t="shared" si="17"/>
        <v>1.1249772733705421</v>
      </c>
      <c r="F113" s="39">
        <v>40928</v>
      </c>
      <c r="G113" s="112">
        <v>63.988432000000003</v>
      </c>
      <c r="H113" s="40">
        <f t="shared" si="14"/>
        <v>-9.8342859585531794E-4</v>
      </c>
      <c r="I113" s="20">
        <f t="shared" si="15"/>
        <v>1.2082687851311653</v>
      </c>
      <c r="L113" s="19"/>
      <c r="N113" s="42">
        <f t="shared" si="9"/>
        <v>40928</v>
      </c>
      <c r="O113" s="43">
        <f t="shared" si="16"/>
        <v>111.5854072466818</v>
      </c>
      <c r="P113" s="43">
        <f t="shared" si="10"/>
        <v>117.61594162047861</v>
      </c>
      <c r="Q113" s="48">
        <f t="shared" si="11"/>
        <v>1315.380005</v>
      </c>
      <c r="R113" s="44">
        <f t="shared" si="12"/>
        <v>63.988432000000003</v>
      </c>
    </row>
    <row r="114" spans="2:18">
      <c r="B114" s="39">
        <v>40931</v>
      </c>
      <c r="C114" s="112">
        <v>1316</v>
      </c>
      <c r="D114" s="20">
        <f t="shared" si="13"/>
        <v>4.7134288011330128E-4</v>
      </c>
      <c r="E114" s="20">
        <f t="shared" si="17"/>
        <v>1.1254486162506554</v>
      </c>
      <c r="F114" s="39">
        <v>40931</v>
      </c>
      <c r="G114" s="112">
        <v>63.709480999999997</v>
      </c>
      <c r="H114" s="40">
        <f t="shared" si="14"/>
        <v>-4.3593973360686045E-3</v>
      </c>
      <c r="I114" s="20">
        <f t="shared" si="15"/>
        <v>1.2039093877950968</v>
      </c>
      <c r="N114" s="42">
        <f t="shared" si="9"/>
        <v>40931</v>
      </c>
      <c r="O114" s="43">
        <f t="shared" si="16"/>
        <v>111.63800223391208</v>
      </c>
      <c r="P114" s="43">
        <f t="shared" si="10"/>
        <v>117.10320699789909</v>
      </c>
      <c r="Q114" s="48">
        <f t="shared" si="11"/>
        <v>1316</v>
      </c>
      <c r="R114" s="44">
        <f t="shared" si="12"/>
        <v>63.709480999999997</v>
      </c>
    </row>
    <row r="115" spans="2:18">
      <c r="B115" s="39">
        <v>40932</v>
      </c>
      <c r="C115" s="112">
        <v>1314.650024</v>
      </c>
      <c r="D115" s="20">
        <f t="shared" si="13"/>
        <v>-1.0258176291793042E-3</v>
      </c>
      <c r="E115" s="20">
        <f t="shared" si="17"/>
        <v>1.1244227986214761</v>
      </c>
      <c r="F115" s="39">
        <v>40932</v>
      </c>
      <c r="G115" s="112">
        <v>62.890613000000002</v>
      </c>
      <c r="H115" s="40">
        <f t="shared" si="14"/>
        <v>-1.2853157601456444E-2</v>
      </c>
      <c r="I115" s="20">
        <f t="shared" si="15"/>
        <v>1.1910562301936403</v>
      </c>
      <c r="L115" s="19"/>
      <c r="N115" s="42">
        <f t="shared" si="9"/>
        <v>40932</v>
      </c>
      <c r="O115" s="43">
        <f t="shared" si="16"/>
        <v>111.52348200313415</v>
      </c>
      <c r="P115" s="43">
        <f t="shared" si="10"/>
        <v>115.59806102271912</v>
      </c>
      <c r="Q115" s="48">
        <f t="shared" si="11"/>
        <v>1314.650024</v>
      </c>
      <c r="R115" s="44">
        <f t="shared" si="12"/>
        <v>62.890613000000002</v>
      </c>
    </row>
    <row r="116" spans="2:18">
      <c r="B116" s="39">
        <v>40933</v>
      </c>
      <c r="C116" s="112">
        <v>1326.0600589999999</v>
      </c>
      <c r="D116" s="20">
        <f t="shared" si="13"/>
        <v>8.6791425791659105E-3</v>
      </c>
      <c r="E116" s="20">
        <f t="shared" si="17"/>
        <v>1.133101941200642</v>
      </c>
      <c r="F116" s="39">
        <v>40933</v>
      </c>
      <c r="G116" s="112">
        <v>65.095246000000003</v>
      </c>
      <c r="H116" s="40">
        <f t="shared" si="14"/>
        <v>3.5055040726030162E-2</v>
      </c>
      <c r="I116" s="20">
        <f t="shared" si="15"/>
        <v>1.2261112709196704</v>
      </c>
      <c r="L116" s="19"/>
      <c r="N116" s="42">
        <f t="shared" si="9"/>
        <v>40933</v>
      </c>
      <c r="O116" s="43">
        <f t="shared" si="16"/>
        <v>112.4914102043644</v>
      </c>
      <c r="P116" s="43">
        <f t="shared" si="10"/>
        <v>119.65035575972065</v>
      </c>
      <c r="Q116" s="48">
        <f t="shared" si="11"/>
        <v>1326.0600589999999</v>
      </c>
      <c r="R116" s="44">
        <f t="shared" si="12"/>
        <v>65.095246000000003</v>
      </c>
    </row>
    <row r="117" spans="2:18">
      <c r="B117" s="39">
        <v>40934</v>
      </c>
      <c r="C117" s="112">
        <v>1318.4300539999999</v>
      </c>
      <c r="D117" s="20">
        <f t="shared" si="13"/>
        <v>-5.7538909706351671E-3</v>
      </c>
      <c r="E117" s="20">
        <f t="shared" si="17"/>
        <v>1.1273480502300068</v>
      </c>
      <c r="F117" s="39">
        <v>40934</v>
      </c>
      <c r="G117" s="112">
        <v>65.284220000000005</v>
      </c>
      <c r="H117" s="40">
        <f t="shared" si="14"/>
        <v>2.9030384185044777E-3</v>
      </c>
      <c r="I117" s="20">
        <f t="shared" si="15"/>
        <v>1.2290143093381749</v>
      </c>
      <c r="L117" s="19"/>
      <c r="N117" s="42">
        <f t="shared" si="9"/>
        <v>40934</v>
      </c>
      <c r="O117" s="43">
        <f t="shared" si="16"/>
        <v>111.84414689491548</v>
      </c>
      <c r="P117" s="43">
        <f t="shared" si="10"/>
        <v>119.99770533927885</v>
      </c>
      <c r="Q117" s="48">
        <f t="shared" si="11"/>
        <v>1318.4300539999999</v>
      </c>
      <c r="R117" s="44">
        <f t="shared" si="12"/>
        <v>65.284220000000005</v>
      </c>
    </row>
    <row r="118" spans="2:18">
      <c r="B118" s="39">
        <v>40935</v>
      </c>
      <c r="C118" s="112">
        <v>1316.329956</v>
      </c>
      <c r="D118" s="20">
        <f t="shared" si="13"/>
        <v>-1.5928778274041377E-3</v>
      </c>
      <c r="E118" s="20">
        <f t="shared" si="17"/>
        <v>1.1257551724026027</v>
      </c>
      <c r="F118" s="39">
        <v>40935</v>
      </c>
      <c r="G118" s="112">
        <v>64.645319999999998</v>
      </c>
      <c r="H118" s="40">
        <f t="shared" si="14"/>
        <v>-9.7864384379564573E-3</v>
      </c>
      <c r="I118" s="20">
        <f t="shared" si="15"/>
        <v>1.2192278709002184</v>
      </c>
      <c r="N118" s="42">
        <f t="shared" si="9"/>
        <v>40935</v>
      </c>
      <c r="O118" s="43">
        <f t="shared" si="16"/>
        <v>111.66599283320164</v>
      </c>
      <c r="P118" s="43">
        <f t="shared" si="10"/>
        <v>118.82335518327996</v>
      </c>
      <c r="Q118" s="48">
        <f t="shared" si="11"/>
        <v>1316.329956</v>
      </c>
      <c r="R118" s="44">
        <f t="shared" si="12"/>
        <v>64.645319999999998</v>
      </c>
    </row>
    <row r="119" spans="2:18">
      <c r="B119" s="39">
        <v>40938</v>
      </c>
      <c r="C119" s="112">
        <v>1313.01001</v>
      </c>
      <c r="D119" s="20">
        <f t="shared" si="13"/>
        <v>-2.5221229562294445E-3</v>
      </c>
      <c r="E119" s="20">
        <f t="shared" si="17"/>
        <v>1.1232330494463731</v>
      </c>
      <c r="F119" s="39">
        <v>40938</v>
      </c>
      <c r="G119" s="112">
        <v>63.637490999999997</v>
      </c>
      <c r="H119" s="40">
        <f t="shared" si="14"/>
        <v>-1.5590130886505071E-2</v>
      </c>
      <c r="I119" s="20">
        <f t="shared" si="15"/>
        <v>1.2036377400137135</v>
      </c>
      <c r="L119" s="19"/>
      <c r="N119" s="42">
        <f t="shared" si="9"/>
        <v>40938</v>
      </c>
      <c r="O119" s="43">
        <f t="shared" si="16"/>
        <v>111.38435746924688</v>
      </c>
      <c r="P119" s="43">
        <f t="shared" si="10"/>
        <v>116.97088352359894</v>
      </c>
      <c r="Q119" s="48">
        <f t="shared" si="11"/>
        <v>1313.01001</v>
      </c>
      <c r="R119" s="44">
        <f t="shared" si="12"/>
        <v>63.637490999999997</v>
      </c>
    </row>
    <row r="120" spans="2:18">
      <c r="B120" s="39">
        <v>40939</v>
      </c>
      <c r="C120" s="112">
        <v>1312.410034</v>
      </c>
      <c r="D120" s="20">
        <f t="shared" si="13"/>
        <v>-4.5694701139409322E-4</v>
      </c>
      <c r="E120" s="20">
        <f t="shared" si="17"/>
        <v>1.1227761024349792</v>
      </c>
      <c r="F120" s="39">
        <v>40939</v>
      </c>
      <c r="G120" s="112">
        <v>63.15157</v>
      </c>
      <c r="H120" s="40">
        <f t="shared" si="14"/>
        <v>-7.635766155519863E-3</v>
      </c>
      <c r="I120" s="20">
        <f t="shared" si="15"/>
        <v>1.1960019738581935</v>
      </c>
      <c r="L120" s="19"/>
      <c r="N120" s="42">
        <f t="shared" si="9"/>
        <v>40939</v>
      </c>
      <c r="O120" s="43">
        <f t="shared" si="16"/>
        <v>111.33346071998527</v>
      </c>
      <c r="P120" s="43">
        <f t="shared" si="10"/>
        <v>116.07772121000821</v>
      </c>
      <c r="Q120" s="48">
        <f t="shared" si="11"/>
        <v>1312.410034</v>
      </c>
      <c r="R120" s="44">
        <f t="shared" si="12"/>
        <v>63.15157</v>
      </c>
    </row>
    <row r="121" spans="2:18">
      <c r="B121" s="39">
        <v>40940</v>
      </c>
      <c r="C121" s="112">
        <v>1324.089966</v>
      </c>
      <c r="D121" s="20">
        <f t="shared" si="13"/>
        <v>8.8996058376675791E-3</v>
      </c>
      <c r="E121" s="20">
        <f t="shared" si="17"/>
        <v>1.1316757082726467</v>
      </c>
      <c r="F121" s="39">
        <v>40940</v>
      </c>
      <c r="G121" s="112">
        <v>64.339374000000007</v>
      </c>
      <c r="H121" s="40">
        <f t="shared" si="14"/>
        <v>1.8808780209264908E-2</v>
      </c>
      <c r="I121" s="20">
        <f t="shared" si="15"/>
        <v>1.2148107540674584</v>
      </c>
      <c r="L121" s="19"/>
      <c r="N121" s="42">
        <f t="shared" si="9"/>
        <v>40940</v>
      </c>
      <c r="O121" s="43">
        <f t="shared" si="16"/>
        <v>112.32428463693658</v>
      </c>
      <c r="P121" s="43">
        <f t="shared" si="10"/>
        <v>118.26100155543958</v>
      </c>
      <c r="Q121" s="48">
        <f t="shared" si="11"/>
        <v>1324.089966</v>
      </c>
      <c r="R121" s="44">
        <f t="shared" si="12"/>
        <v>64.339374000000007</v>
      </c>
    </row>
    <row r="122" spans="2:18">
      <c r="B122" s="39">
        <v>40941</v>
      </c>
      <c r="C122" s="112">
        <v>1325.540039</v>
      </c>
      <c r="D122" s="20">
        <f t="shared" si="13"/>
        <v>1.0951468836974954E-3</v>
      </c>
      <c r="E122" s="20">
        <f t="shared" si="17"/>
        <v>1.1327708551563442</v>
      </c>
      <c r="F122" s="39">
        <v>40941</v>
      </c>
      <c r="G122" s="112">
        <v>64.276383999999993</v>
      </c>
      <c r="H122" s="40">
        <f t="shared" si="14"/>
        <v>-9.7902724387732842E-4</v>
      </c>
      <c r="I122" s="20">
        <f t="shared" si="15"/>
        <v>1.2138317268235812</v>
      </c>
      <c r="N122" s="42">
        <f t="shared" si="9"/>
        <v>40941</v>
      </c>
      <c r="O122" s="43">
        <f t="shared" si="16"/>
        <v>112.44729622722028</v>
      </c>
      <c r="P122" s="43">
        <f t="shared" si="10"/>
        <v>118.14522081302859</v>
      </c>
      <c r="Q122" s="48">
        <f t="shared" si="11"/>
        <v>1325.540039</v>
      </c>
      <c r="R122" s="44">
        <f t="shared" si="12"/>
        <v>64.276383999999993</v>
      </c>
    </row>
    <row r="123" spans="2:18">
      <c r="B123" s="39">
        <v>40942</v>
      </c>
      <c r="C123" s="112">
        <v>1344.900024</v>
      </c>
      <c r="D123" s="20">
        <f t="shared" si="13"/>
        <v>1.4605356632309219E-2</v>
      </c>
      <c r="E123" s="20">
        <f t="shared" si="17"/>
        <v>1.1473762117886535</v>
      </c>
      <c r="F123" s="39">
        <v>40942</v>
      </c>
      <c r="G123" s="112">
        <v>66.409035000000003</v>
      </c>
      <c r="H123" s="40">
        <f t="shared" si="14"/>
        <v>3.3179386693563906E-2</v>
      </c>
      <c r="I123" s="20">
        <f t="shared" si="15"/>
        <v>1.2470111135171451</v>
      </c>
      <c r="N123" s="42">
        <f t="shared" si="9"/>
        <v>40942</v>
      </c>
      <c r="O123" s="43">
        <f t="shared" si="16"/>
        <v>114.08962909095774</v>
      </c>
      <c r="P123" s="43">
        <f t="shared" si="10"/>
        <v>122.06520678038055</v>
      </c>
      <c r="Q123" s="48">
        <f t="shared" si="11"/>
        <v>1344.900024</v>
      </c>
      <c r="R123" s="44">
        <f t="shared" si="12"/>
        <v>66.409035000000003</v>
      </c>
    </row>
    <row r="124" spans="2:18">
      <c r="B124" s="39">
        <v>40945</v>
      </c>
      <c r="C124" s="112">
        <v>1344.329956</v>
      </c>
      <c r="D124" s="20">
        <f t="shared" si="13"/>
        <v>-4.2387388640574564E-4</v>
      </c>
      <c r="E124" s="20">
        <f t="shared" si="17"/>
        <v>1.1469523379022477</v>
      </c>
      <c r="F124" s="39">
        <v>40945</v>
      </c>
      <c r="G124" s="112">
        <v>66.678985999999995</v>
      </c>
      <c r="H124" s="40">
        <f t="shared" si="14"/>
        <v>4.0649739903613202E-3</v>
      </c>
      <c r="I124" s="20">
        <f t="shared" si="15"/>
        <v>1.2510760875075064</v>
      </c>
      <c r="L124" s="19"/>
      <c r="N124" s="42">
        <f t="shared" si="9"/>
        <v>40945</v>
      </c>
      <c r="O124" s="43">
        <f t="shared" si="16"/>
        <v>114.04126947647637</v>
      </c>
      <c r="P124" s="43">
        <f t="shared" si="10"/>
        <v>122.56139867107088</v>
      </c>
      <c r="Q124" s="48">
        <f t="shared" si="11"/>
        <v>1344.329956</v>
      </c>
      <c r="R124" s="44">
        <f t="shared" si="12"/>
        <v>66.678985999999995</v>
      </c>
    </row>
    <row r="125" spans="2:18">
      <c r="B125" s="39">
        <v>40946</v>
      </c>
      <c r="C125" s="112">
        <v>1347.0500489999999</v>
      </c>
      <c r="D125" s="20">
        <f t="shared" si="13"/>
        <v>2.0233819739414738E-3</v>
      </c>
      <c r="E125" s="20">
        <f t="shared" si="17"/>
        <v>1.1489757198761892</v>
      </c>
      <c r="F125" s="39">
        <v>40946</v>
      </c>
      <c r="G125" s="112">
        <v>66.912948999999998</v>
      </c>
      <c r="H125" s="40">
        <f t="shared" si="14"/>
        <v>3.5087966094746736E-3</v>
      </c>
      <c r="I125" s="20">
        <f t="shared" si="15"/>
        <v>1.2545848841169811</v>
      </c>
      <c r="N125" s="42">
        <f t="shared" si="9"/>
        <v>40946</v>
      </c>
      <c r="O125" s="43">
        <f t="shared" si="16"/>
        <v>114.27201852542048</v>
      </c>
      <c r="P125" s="43">
        <f t="shared" si="10"/>
        <v>122.9914416911804</v>
      </c>
      <c r="Q125" s="48">
        <f t="shared" si="11"/>
        <v>1347.0500489999999</v>
      </c>
      <c r="R125" s="44">
        <f t="shared" si="12"/>
        <v>66.912948999999998</v>
      </c>
    </row>
    <row r="126" spans="2:18">
      <c r="B126" s="39">
        <v>40947</v>
      </c>
      <c r="C126" s="112">
        <v>1349.959961</v>
      </c>
      <c r="D126" s="20">
        <f t="shared" si="13"/>
        <v>2.1602107524960612E-3</v>
      </c>
      <c r="E126" s="20">
        <f t="shared" si="17"/>
        <v>1.1511359306286852</v>
      </c>
      <c r="F126" s="39">
        <v>40947</v>
      </c>
      <c r="G126" s="112">
        <v>66.948943999999997</v>
      </c>
      <c r="H126" s="40">
        <f t="shared" si="14"/>
        <v>5.3793773160415448E-4</v>
      </c>
      <c r="I126" s="20">
        <f t="shared" si="15"/>
        <v>1.2551228218485853</v>
      </c>
      <c r="L126" s="19"/>
      <c r="N126" s="42">
        <f t="shared" si="9"/>
        <v>40947</v>
      </c>
      <c r="O126" s="43">
        <f t="shared" si="16"/>
        <v>114.51887016854852</v>
      </c>
      <c r="P126" s="43">
        <f t="shared" si="10"/>
        <v>123.05760342833045</v>
      </c>
      <c r="Q126" s="48">
        <f t="shared" si="11"/>
        <v>1349.959961</v>
      </c>
      <c r="R126" s="44">
        <f t="shared" si="12"/>
        <v>66.948943999999997</v>
      </c>
    </row>
    <row r="127" spans="2:18">
      <c r="B127" s="39">
        <v>40948</v>
      </c>
      <c r="C127" s="112">
        <v>1351.9499510000001</v>
      </c>
      <c r="D127" s="20">
        <f t="shared" si="13"/>
        <v>1.4741103865969496E-3</v>
      </c>
      <c r="E127" s="20">
        <f t="shared" si="17"/>
        <v>1.1526100410152822</v>
      </c>
      <c r="F127" s="39">
        <v>40948</v>
      </c>
      <c r="G127" s="112">
        <v>67.848795999999993</v>
      </c>
      <c r="H127" s="40">
        <f t="shared" si="14"/>
        <v>1.3440869209228934E-2</v>
      </c>
      <c r="I127" s="20">
        <f t="shared" si="15"/>
        <v>1.2685636910578142</v>
      </c>
      <c r="L127" s="19"/>
      <c r="N127" s="42">
        <f t="shared" si="9"/>
        <v>40948</v>
      </c>
      <c r="O127" s="43">
        <f t="shared" si="16"/>
        <v>114.68768362452531</v>
      </c>
      <c r="P127" s="43">
        <f t="shared" si="10"/>
        <v>124.71160458121182</v>
      </c>
      <c r="Q127" s="48">
        <f t="shared" si="11"/>
        <v>1351.9499510000001</v>
      </c>
      <c r="R127" s="44">
        <f t="shared" si="12"/>
        <v>67.848795999999993</v>
      </c>
    </row>
    <row r="128" spans="2:18">
      <c r="B128" s="39">
        <v>40949</v>
      </c>
      <c r="C128" s="112">
        <v>1342.6400149999999</v>
      </c>
      <c r="D128" s="20">
        <f t="shared" si="13"/>
        <v>-6.8863022577971833E-3</v>
      </c>
      <c r="E128" s="20">
        <f t="shared" si="17"/>
        <v>1.145723738757485</v>
      </c>
      <c r="F128" s="39">
        <v>40949</v>
      </c>
      <c r="G128" s="112">
        <v>67.560843000000006</v>
      </c>
      <c r="H128" s="40">
        <f t="shared" si="14"/>
        <v>-4.2440399384535699E-3</v>
      </c>
      <c r="I128" s="20">
        <f t="shared" si="15"/>
        <v>1.2643196511193606</v>
      </c>
      <c r="L128" s="19"/>
      <c r="N128" s="42">
        <f t="shared" si="9"/>
        <v>40949</v>
      </c>
      <c r="O128" s="43">
        <f t="shared" si="16"/>
        <v>113.89790956984021</v>
      </c>
      <c r="P128" s="43">
        <f t="shared" si="10"/>
        <v>124.18232355058055</v>
      </c>
      <c r="Q128" s="48">
        <f t="shared" si="11"/>
        <v>1342.6400149999999</v>
      </c>
      <c r="R128" s="44">
        <f t="shared" si="12"/>
        <v>67.560843000000006</v>
      </c>
    </row>
    <row r="129" spans="2:18">
      <c r="B129" s="39">
        <v>40952</v>
      </c>
      <c r="C129" s="112">
        <v>1351.7700199999999</v>
      </c>
      <c r="D129" s="20">
        <f t="shared" si="13"/>
        <v>6.8000393984979368E-3</v>
      </c>
      <c r="E129" s="20">
        <f t="shared" si="17"/>
        <v>1.1525237781559829</v>
      </c>
      <c r="F129" s="39">
        <v>40952</v>
      </c>
      <c r="G129" s="112">
        <v>67.839794999999995</v>
      </c>
      <c r="H129" s="40">
        <f t="shared" si="14"/>
        <v>4.1289005230440434E-3</v>
      </c>
      <c r="I129" s="20">
        <f t="shared" si="15"/>
        <v>1.2684485516424047</v>
      </c>
      <c r="L129" s="19"/>
      <c r="N129" s="42">
        <f t="shared" si="9"/>
        <v>40952</v>
      </c>
      <c r="O129" s="43">
        <f t="shared" si="16"/>
        <v>114.67241984232169</v>
      </c>
      <c r="P129" s="43">
        <f t="shared" si="10"/>
        <v>124.69506001124134</v>
      </c>
      <c r="Q129" s="48">
        <f t="shared" si="11"/>
        <v>1351.7700199999999</v>
      </c>
      <c r="R129" s="44">
        <f t="shared" si="12"/>
        <v>67.839794999999995</v>
      </c>
    </row>
    <row r="130" spans="2:18">
      <c r="B130" s="39">
        <v>40953</v>
      </c>
      <c r="C130" s="112">
        <v>1350.5</v>
      </c>
      <c r="D130" s="20">
        <f t="shared" si="13"/>
        <v>-9.3952372164607389E-4</v>
      </c>
      <c r="E130" s="20">
        <f t="shared" si="17"/>
        <v>1.1515842544343369</v>
      </c>
      <c r="F130" s="39">
        <v>40953</v>
      </c>
      <c r="G130" s="112">
        <v>68.118746999999999</v>
      </c>
      <c r="H130" s="40">
        <f t="shared" si="14"/>
        <v>4.1119228028327903E-3</v>
      </c>
      <c r="I130" s="20">
        <f t="shared" si="15"/>
        <v>1.2725604744452375</v>
      </c>
      <c r="L130" s="19"/>
      <c r="N130" s="42">
        <f t="shared" si="9"/>
        <v>40953</v>
      </c>
      <c r="O130" s="43">
        <f t="shared" si="16"/>
        <v>114.56468238366129</v>
      </c>
      <c r="P130" s="43">
        <f t="shared" si="10"/>
        <v>125.20779647190217</v>
      </c>
      <c r="Q130" s="48">
        <f t="shared" si="11"/>
        <v>1350.5</v>
      </c>
      <c r="R130" s="44">
        <f t="shared" si="12"/>
        <v>68.118746999999999</v>
      </c>
    </row>
    <row r="131" spans="2:18">
      <c r="B131" s="39">
        <v>40954</v>
      </c>
      <c r="C131" s="112">
        <v>1343.2299800000001</v>
      </c>
      <c r="D131" s="20">
        <f t="shared" si="13"/>
        <v>-5.3832062199185016E-3</v>
      </c>
      <c r="E131" s="20">
        <f t="shared" si="17"/>
        <v>1.1462010482144183</v>
      </c>
      <c r="F131" s="39">
        <v>40954</v>
      </c>
      <c r="G131" s="112">
        <v>67.164906999999999</v>
      </c>
      <c r="H131" s="40">
        <f t="shared" si="14"/>
        <v>-1.4002606360331349E-2</v>
      </c>
      <c r="I131" s="20">
        <f t="shared" si="15"/>
        <v>1.2585578680849061</v>
      </c>
      <c r="N131" s="42">
        <f t="shared" si="9"/>
        <v>40954</v>
      </c>
      <c r="O131" s="43">
        <f t="shared" si="16"/>
        <v>113.94795707287055</v>
      </c>
      <c r="P131" s="43">
        <f t="shared" si="10"/>
        <v>123.45456098466163</v>
      </c>
      <c r="Q131" s="48">
        <f t="shared" si="11"/>
        <v>1343.2299800000001</v>
      </c>
      <c r="R131" s="44">
        <f t="shared" si="12"/>
        <v>67.164906999999999</v>
      </c>
    </row>
    <row r="132" spans="2:18">
      <c r="B132" s="39">
        <v>40955</v>
      </c>
      <c r="C132" s="112">
        <v>1358.040039</v>
      </c>
      <c r="D132" s="20">
        <f t="shared" si="13"/>
        <v>1.1025706111770894E-2</v>
      </c>
      <c r="E132" s="20">
        <f t="shared" si="17"/>
        <v>1.1572267543261892</v>
      </c>
      <c r="F132" s="39">
        <v>40955</v>
      </c>
      <c r="G132" s="112">
        <v>67.272891000000001</v>
      </c>
      <c r="H132" s="40">
        <f t="shared" si="14"/>
        <v>1.6077443537589886E-3</v>
      </c>
      <c r="I132" s="20">
        <f t="shared" si="15"/>
        <v>1.2601656124386651</v>
      </c>
      <c r="L132" s="19"/>
      <c r="N132" s="42">
        <f t="shared" ref="N132:N195" si="18">B132</f>
        <v>40955</v>
      </c>
      <c r="O132" s="43">
        <f t="shared" si="16"/>
        <v>115.20431375959272</v>
      </c>
      <c r="P132" s="43">
        <f t="shared" ref="P132:P195" si="19">(R132/$R$3)*100</f>
        <v>123.65304435803053</v>
      </c>
      <c r="Q132" s="48">
        <f t="shared" ref="Q132:Q195" si="20">C132</f>
        <v>1358.040039</v>
      </c>
      <c r="R132" s="44">
        <f t="shared" ref="R132:R195" si="21">G132</f>
        <v>67.272891000000001</v>
      </c>
    </row>
    <row r="133" spans="2:18">
      <c r="B133" s="39">
        <v>40956</v>
      </c>
      <c r="C133" s="112">
        <v>1361.2299800000001</v>
      </c>
      <c r="D133" s="20">
        <f t="shared" ref="D133:D196" si="22">C133/C132-1</f>
        <v>2.3489300082411013E-3</v>
      </c>
      <c r="E133" s="20">
        <f t="shared" si="17"/>
        <v>1.1595756843344303</v>
      </c>
      <c r="F133" s="39">
        <v>40956</v>
      </c>
      <c r="G133" s="112">
        <v>67.812800999999993</v>
      </c>
      <c r="H133" s="40">
        <f t="shared" ref="H133:H196" si="23">G133/G132-1</f>
        <v>8.0256696564444674E-3</v>
      </c>
      <c r="I133" s="20">
        <f t="shared" ref="I133:I196" si="24">I132+H133</f>
        <v>1.2681912820951096</v>
      </c>
      <c r="L133" s="19"/>
      <c r="N133" s="42">
        <f t="shared" si="18"/>
        <v>40956</v>
      </c>
      <c r="O133" s="43">
        <f t="shared" ref="O133:O196" si="25">(Q133/$Q$3)*100</f>
        <v>115.47492062926146</v>
      </c>
      <c r="P133" s="43">
        <f t="shared" si="19"/>
        <v>124.64544284406176</v>
      </c>
      <c r="Q133" s="48">
        <f t="shared" si="20"/>
        <v>1361.2299800000001</v>
      </c>
      <c r="R133" s="44">
        <f t="shared" si="21"/>
        <v>67.812800999999993</v>
      </c>
    </row>
    <row r="134" spans="2:18">
      <c r="B134" s="39">
        <v>40960</v>
      </c>
      <c r="C134" s="112">
        <v>1362.209961</v>
      </c>
      <c r="D134" s="20">
        <f t="shared" si="22"/>
        <v>7.1992316830993275E-4</v>
      </c>
      <c r="E134" s="20">
        <f t="shared" ref="E134:E197" si="26">E133+D134</f>
        <v>1.1602956075027402</v>
      </c>
      <c r="F134" s="39">
        <v>40960</v>
      </c>
      <c r="G134" s="112">
        <v>67.839794999999995</v>
      </c>
      <c r="H134" s="40">
        <f t="shared" si="23"/>
        <v>3.9806643586359769E-4</v>
      </c>
      <c r="I134" s="20">
        <f t="shared" si="24"/>
        <v>1.2685893485309732</v>
      </c>
      <c r="N134" s="42">
        <f t="shared" si="18"/>
        <v>40960</v>
      </c>
      <c r="O134" s="43">
        <f t="shared" si="25"/>
        <v>115.5580536999812</v>
      </c>
      <c r="P134" s="43">
        <f t="shared" si="19"/>
        <v>124.69506001124134</v>
      </c>
      <c r="Q134" s="48">
        <f t="shared" si="20"/>
        <v>1362.209961</v>
      </c>
      <c r="R134" s="44">
        <f t="shared" si="21"/>
        <v>67.839794999999995</v>
      </c>
    </row>
    <row r="135" spans="2:18">
      <c r="B135" s="39">
        <v>40961</v>
      </c>
      <c r="C135" s="112">
        <v>1357.660034</v>
      </c>
      <c r="D135" s="20">
        <f t="shared" si="22"/>
        <v>-3.3401069807622585E-3</v>
      </c>
      <c r="E135" s="20">
        <f t="shared" si="26"/>
        <v>1.156955500521978</v>
      </c>
      <c r="F135" s="39">
        <v>40961</v>
      </c>
      <c r="G135" s="112">
        <v>66.804964999999996</v>
      </c>
      <c r="H135" s="40">
        <f t="shared" si="23"/>
        <v>-1.5254026047690772E-2</v>
      </c>
      <c r="I135" s="20">
        <f t="shared" si="24"/>
        <v>1.2533353224832824</v>
      </c>
      <c r="L135" s="19"/>
      <c r="N135" s="42">
        <f t="shared" si="18"/>
        <v>40961</v>
      </c>
      <c r="O135" s="43">
        <f t="shared" si="25"/>
        <v>115.17207743813461</v>
      </c>
      <c r="P135" s="43">
        <f t="shared" si="19"/>
        <v>122.7929583178115</v>
      </c>
      <c r="Q135" s="48">
        <f t="shared" si="20"/>
        <v>1357.660034</v>
      </c>
      <c r="R135" s="44">
        <f t="shared" si="21"/>
        <v>66.804964999999996</v>
      </c>
    </row>
    <row r="136" spans="2:18">
      <c r="B136" s="39">
        <v>40962</v>
      </c>
      <c r="C136" s="112">
        <v>1363.459961</v>
      </c>
      <c r="D136" s="20">
        <f t="shared" si="22"/>
        <v>4.2720024562497017E-3</v>
      </c>
      <c r="E136" s="20">
        <f t="shared" si="26"/>
        <v>1.1612275029782277</v>
      </c>
      <c r="F136" s="39">
        <v>40962</v>
      </c>
      <c r="G136" s="112">
        <v>67.803799999999995</v>
      </c>
      <c r="H136" s="40">
        <f t="shared" si="23"/>
        <v>1.49515084694678E-2</v>
      </c>
      <c r="I136" s="20">
        <f t="shared" si="24"/>
        <v>1.2682868309527502</v>
      </c>
      <c r="L136" s="19"/>
      <c r="N136" s="42">
        <f t="shared" si="18"/>
        <v>40962</v>
      </c>
      <c r="O136" s="43">
        <f t="shared" si="25"/>
        <v>115.66409283584169</v>
      </c>
      <c r="P136" s="43">
        <f t="shared" si="19"/>
        <v>124.62889827409127</v>
      </c>
      <c r="Q136" s="48">
        <f t="shared" si="20"/>
        <v>1363.459961</v>
      </c>
      <c r="R136" s="44">
        <f t="shared" si="21"/>
        <v>67.803799999999995</v>
      </c>
    </row>
    <row r="137" spans="2:18">
      <c r="B137" s="39">
        <v>40963</v>
      </c>
      <c r="C137" s="112">
        <v>1365.73999</v>
      </c>
      <c r="D137" s="20">
        <f t="shared" si="22"/>
        <v>1.6722375905544595E-3</v>
      </c>
      <c r="E137" s="20">
        <f t="shared" si="26"/>
        <v>1.1628997405687822</v>
      </c>
      <c r="F137" s="39">
        <v>40963</v>
      </c>
      <c r="G137" s="112">
        <v>67.353875000000002</v>
      </c>
      <c r="H137" s="40">
        <f t="shared" si="23"/>
        <v>-6.6356900350716952E-3</v>
      </c>
      <c r="I137" s="20">
        <f t="shared" si="24"/>
        <v>1.2616511409176785</v>
      </c>
      <c r="L137" s="19"/>
      <c r="N137" s="42">
        <f t="shared" si="18"/>
        <v>40963</v>
      </c>
      <c r="O137" s="43">
        <f t="shared" si="25"/>
        <v>115.85751067975916</v>
      </c>
      <c r="P137" s="43">
        <f t="shared" si="19"/>
        <v>123.80189953573191</v>
      </c>
      <c r="Q137" s="48">
        <f t="shared" si="20"/>
        <v>1365.73999</v>
      </c>
      <c r="R137" s="44">
        <f t="shared" si="21"/>
        <v>67.353875000000002</v>
      </c>
    </row>
    <row r="138" spans="2:18">
      <c r="B138" s="39">
        <v>40966</v>
      </c>
      <c r="C138" s="112">
        <v>1367.589966</v>
      </c>
      <c r="D138" s="20">
        <f t="shared" si="22"/>
        <v>1.3545594428994168E-3</v>
      </c>
      <c r="E138" s="20">
        <f t="shared" si="26"/>
        <v>1.1642543000116816</v>
      </c>
      <c r="F138" s="39">
        <v>40966</v>
      </c>
      <c r="G138" s="112">
        <v>67.686822000000006</v>
      </c>
      <c r="H138" s="40">
        <f t="shared" si="23"/>
        <v>4.9432493676124789E-3</v>
      </c>
      <c r="I138" s="20">
        <f t="shared" si="24"/>
        <v>1.266594390285291</v>
      </c>
      <c r="L138" s="19"/>
      <c r="N138" s="42">
        <f t="shared" si="18"/>
        <v>40966</v>
      </c>
      <c r="O138" s="43">
        <f t="shared" si="25"/>
        <v>116.01444656488124</v>
      </c>
      <c r="P138" s="43">
        <f t="shared" si="19"/>
        <v>124.41388319732116</v>
      </c>
      <c r="Q138" s="48">
        <f t="shared" si="20"/>
        <v>1367.589966</v>
      </c>
      <c r="R138" s="44">
        <f t="shared" si="21"/>
        <v>67.686822000000006</v>
      </c>
    </row>
    <row r="139" spans="2:18">
      <c r="B139" s="39">
        <v>40967</v>
      </c>
      <c r="C139" s="112">
        <v>1372.1800539999999</v>
      </c>
      <c r="D139" s="20">
        <f t="shared" si="22"/>
        <v>3.3563334874597839E-3</v>
      </c>
      <c r="E139" s="20">
        <f t="shared" si="26"/>
        <v>1.1676106334991414</v>
      </c>
      <c r="F139" s="39">
        <v>40967</v>
      </c>
      <c r="G139" s="112">
        <v>68.505683000000005</v>
      </c>
      <c r="H139" s="40">
        <f t="shared" si="23"/>
        <v>1.2097790615727133E-2</v>
      </c>
      <c r="I139" s="20">
        <f t="shared" si="24"/>
        <v>1.2786921809010181</v>
      </c>
      <c r="L139" s="19"/>
      <c r="N139" s="42">
        <f t="shared" si="18"/>
        <v>40967</v>
      </c>
      <c r="O139" s="43">
        <f t="shared" si="25"/>
        <v>116.40382973691608</v>
      </c>
      <c r="P139" s="43">
        <f t="shared" si="19"/>
        <v>125.91901630593189</v>
      </c>
      <c r="Q139" s="48">
        <f t="shared" si="20"/>
        <v>1372.1800539999999</v>
      </c>
      <c r="R139" s="44">
        <f t="shared" si="21"/>
        <v>68.505683000000005</v>
      </c>
    </row>
    <row r="140" spans="2:18">
      <c r="B140" s="39">
        <v>40968</v>
      </c>
      <c r="C140" s="112">
        <v>1365.6800539999999</v>
      </c>
      <c r="D140" s="20">
        <f t="shared" si="22"/>
        <v>-4.7369876723190041E-3</v>
      </c>
      <c r="E140" s="20">
        <f t="shared" si="26"/>
        <v>1.1628736458268225</v>
      </c>
      <c r="F140" s="39">
        <v>40968</v>
      </c>
      <c r="G140" s="112">
        <v>69.108588999999995</v>
      </c>
      <c r="H140" s="40">
        <f t="shared" si="23"/>
        <v>8.8008172986171473E-3</v>
      </c>
      <c r="I140" s="20">
        <f t="shared" si="24"/>
        <v>1.2874929981996353</v>
      </c>
      <c r="L140" s="19"/>
      <c r="N140" s="42">
        <f t="shared" si="18"/>
        <v>40968</v>
      </c>
      <c r="O140" s="43">
        <f t="shared" si="25"/>
        <v>115.85242623044158</v>
      </c>
      <c r="P140" s="43">
        <f t="shared" si="19"/>
        <v>127.02720656286199</v>
      </c>
      <c r="Q140" s="48">
        <f t="shared" si="20"/>
        <v>1365.6800539999999</v>
      </c>
      <c r="R140" s="44">
        <f t="shared" si="21"/>
        <v>69.108588999999995</v>
      </c>
    </row>
    <row r="141" spans="2:18">
      <c r="B141" s="39">
        <v>40969</v>
      </c>
      <c r="C141" s="112">
        <v>1374.089966</v>
      </c>
      <c r="D141" s="20">
        <f t="shared" si="22"/>
        <v>6.1580397073004445E-3</v>
      </c>
      <c r="E141" s="20">
        <f t="shared" si="26"/>
        <v>1.169031685534123</v>
      </c>
      <c r="F141" s="39">
        <v>40969</v>
      </c>
      <c r="G141" s="112">
        <v>69.099587999999997</v>
      </c>
      <c r="H141" s="40">
        <f t="shared" si="23"/>
        <v>-1.302443029186362E-4</v>
      </c>
      <c r="I141" s="20">
        <f t="shared" si="24"/>
        <v>1.2873627538967165</v>
      </c>
      <c r="N141" s="42">
        <f t="shared" si="18"/>
        <v>40969</v>
      </c>
      <c r="O141" s="43">
        <f t="shared" si="25"/>
        <v>116.56585007135574</v>
      </c>
      <c r="P141" s="43">
        <f t="shared" si="19"/>
        <v>127.01066199289153</v>
      </c>
      <c r="Q141" s="48">
        <f t="shared" si="20"/>
        <v>1374.089966</v>
      </c>
      <c r="R141" s="44">
        <f t="shared" si="21"/>
        <v>69.099587999999997</v>
      </c>
    </row>
    <row r="142" spans="2:18">
      <c r="B142" s="39">
        <v>40970</v>
      </c>
      <c r="C142" s="112">
        <v>1369.630005</v>
      </c>
      <c r="D142" s="20">
        <f t="shared" si="22"/>
        <v>-3.2457561807128776E-3</v>
      </c>
      <c r="E142" s="20">
        <f t="shared" si="26"/>
        <v>1.1657859293534101</v>
      </c>
      <c r="F142" s="39">
        <v>40970</v>
      </c>
      <c r="G142" s="112">
        <v>68.460695000000001</v>
      </c>
      <c r="H142" s="40">
        <f t="shared" si="23"/>
        <v>-9.2459740859814898E-3</v>
      </c>
      <c r="I142" s="20">
        <f t="shared" si="24"/>
        <v>1.2781167798107349</v>
      </c>
      <c r="N142" s="42">
        <f t="shared" si="18"/>
        <v>40970</v>
      </c>
      <c r="O142" s="43">
        <f t="shared" si="25"/>
        <v>116.18750574302659</v>
      </c>
      <c r="P142" s="43">
        <f t="shared" si="19"/>
        <v>125.83632470346188</v>
      </c>
      <c r="Q142" s="48">
        <f t="shared" si="20"/>
        <v>1369.630005</v>
      </c>
      <c r="R142" s="44">
        <f t="shared" si="21"/>
        <v>68.460695000000001</v>
      </c>
    </row>
    <row r="143" spans="2:18">
      <c r="B143" s="39">
        <v>40973</v>
      </c>
      <c r="C143" s="112">
        <v>1364.329956</v>
      </c>
      <c r="D143" s="20">
        <f t="shared" si="22"/>
        <v>-3.8696939908233752E-3</v>
      </c>
      <c r="E143" s="20">
        <f t="shared" si="26"/>
        <v>1.1619162353625867</v>
      </c>
      <c r="F143" s="39">
        <v>40973</v>
      </c>
      <c r="G143" s="112">
        <v>68.388313999999994</v>
      </c>
      <c r="H143" s="40">
        <f t="shared" si="23"/>
        <v>-1.0572635875228942E-3</v>
      </c>
      <c r="I143" s="20">
        <f t="shared" si="24"/>
        <v>1.2770595162232121</v>
      </c>
      <c r="L143" s="19"/>
      <c r="N143" s="42">
        <f t="shared" si="18"/>
        <v>40973</v>
      </c>
      <c r="O143" s="43">
        <f t="shared" si="25"/>
        <v>115.73789565024404</v>
      </c>
      <c r="P143" s="43">
        <f t="shared" si="19"/>
        <v>125.70328253936522</v>
      </c>
      <c r="Q143" s="48">
        <f t="shared" si="20"/>
        <v>1364.329956</v>
      </c>
      <c r="R143" s="44">
        <f t="shared" si="21"/>
        <v>68.388313999999994</v>
      </c>
    </row>
    <row r="144" spans="2:18">
      <c r="B144" s="39">
        <v>40974</v>
      </c>
      <c r="C144" s="112">
        <v>1343.3599850000001</v>
      </c>
      <c r="D144" s="20">
        <f t="shared" si="22"/>
        <v>-1.5370160940745281E-2</v>
      </c>
      <c r="E144" s="20">
        <f t="shared" si="26"/>
        <v>1.1465460744218414</v>
      </c>
      <c r="F144" s="39">
        <v>40974</v>
      </c>
      <c r="G144" s="112">
        <v>66.660289000000006</v>
      </c>
      <c r="H144" s="40">
        <f t="shared" si="23"/>
        <v>-2.5267840350618798E-2</v>
      </c>
      <c r="I144" s="20">
        <f t="shared" si="24"/>
        <v>1.2517916758725933</v>
      </c>
      <c r="L144" s="19"/>
      <c r="N144" s="42">
        <f t="shared" si="18"/>
        <v>40974</v>
      </c>
      <c r="O144" s="43">
        <f t="shared" si="25"/>
        <v>113.9589855671566</v>
      </c>
      <c r="P144" s="43">
        <f t="shared" si="19"/>
        <v>122.52703206461182</v>
      </c>
      <c r="Q144" s="48">
        <f t="shared" si="20"/>
        <v>1343.3599850000001</v>
      </c>
      <c r="R144" s="44">
        <f t="shared" si="21"/>
        <v>66.660289000000006</v>
      </c>
    </row>
    <row r="145" spans="2:18">
      <c r="B145" s="39">
        <v>40975</v>
      </c>
      <c r="C145" s="112">
        <v>1352.630005</v>
      </c>
      <c r="D145" s="20">
        <f t="shared" si="22"/>
        <v>6.900622397205014E-3</v>
      </c>
      <c r="E145" s="20">
        <f t="shared" si="26"/>
        <v>1.1534466968190464</v>
      </c>
      <c r="F145" s="39">
        <v>40975</v>
      </c>
      <c r="G145" s="112">
        <v>68.451650999999998</v>
      </c>
      <c r="H145" s="40">
        <f t="shared" si="23"/>
        <v>2.6873000805621938E-2</v>
      </c>
      <c r="I145" s="20">
        <f t="shared" si="24"/>
        <v>1.2786646766782153</v>
      </c>
      <c r="N145" s="42">
        <f t="shared" si="18"/>
        <v>40975</v>
      </c>
      <c r="O145" s="43">
        <f t="shared" si="25"/>
        <v>114.74537349532407</v>
      </c>
      <c r="P145" s="43">
        <f t="shared" si="19"/>
        <v>125.81970109599459</v>
      </c>
      <c r="Q145" s="48">
        <f t="shared" si="20"/>
        <v>1352.630005</v>
      </c>
      <c r="R145" s="44">
        <f t="shared" si="21"/>
        <v>68.451650999999998</v>
      </c>
    </row>
    <row r="146" spans="2:18">
      <c r="B146" s="39">
        <v>40976</v>
      </c>
      <c r="C146" s="112">
        <v>1365.910034</v>
      </c>
      <c r="D146" s="20">
        <f t="shared" si="22"/>
        <v>9.8179316967021979E-3</v>
      </c>
      <c r="E146" s="20">
        <f t="shared" si="26"/>
        <v>1.1632646285157486</v>
      </c>
      <c r="F146" s="39">
        <v>40976</v>
      </c>
      <c r="G146" s="112">
        <v>69.003528000000003</v>
      </c>
      <c r="H146" s="40">
        <f t="shared" si="23"/>
        <v>8.0622891038815148E-3</v>
      </c>
      <c r="I146" s="20">
        <f t="shared" si="24"/>
        <v>1.2867269657820968</v>
      </c>
      <c r="L146" s="19"/>
      <c r="N146" s="42">
        <f t="shared" si="18"/>
        <v>40976</v>
      </c>
      <c r="O146" s="43">
        <f t="shared" si="25"/>
        <v>115.87193573481376</v>
      </c>
      <c r="P146" s="43">
        <f t="shared" si="19"/>
        <v>126.83409590119446</v>
      </c>
      <c r="Q146" s="48">
        <f t="shared" si="20"/>
        <v>1365.910034</v>
      </c>
      <c r="R146" s="44">
        <f t="shared" si="21"/>
        <v>69.003528000000003</v>
      </c>
    </row>
    <row r="147" spans="2:18">
      <c r="B147" s="39">
        <v>40977</v>
      </c>
      <c r="C147" s="112">
        <v>1370.869995</v>
      </c>
      <c r="D147" s="20">
        <f t="shared" si="22"/>
        <v>3.6312501383968243E-3</v>
      </c>
      <c r="E147" s="20">
        <f t="shared" si="26"/>
        <v>1.1668958786541455</v>
      </c>
      <c r="F147" s="39">
        <v>40977</v>
      </c>
      <c r="G147" s="112">
        <v>70.233958000000001</v>
      </c>
      <c r="H147" s="40">
        <f t="shared" si="23"/>
        <v>1.7831407112981257E-2</v>
      </c>
      <c r="I147" s="20">
        <f t="shared" si="24"/>
        <v>1.304558372895078</v>
      </c>
      <c r="L147" s="19"/>
      <c r="N147" s="42">
        <f t="shared" si="18"/>
        <v>40977</v>
      </c>
      <c r="O147" s="43">
        <f t="shared" si="25"/>
        <v>116.29269571748711</v>
      </c>
      <c r="P147" s="43">
        <f t="shared" si="19"/>
        <v>129.09572630101556</v>
      </c>
      <c r="Q147" s="48">
        <f t="shared" si="20"/>
        <v>1370.869995</v>
      </c>
      <c r="R147" s="44">
        <f t="shared" si="21"/>
        <v>70.233958000000001</v>
      </c>
    </row>
    <row r="148" spans="2:18">
      <c r="B148" s="39">
        <v>40980</v>
      </c>
      <c r="C148" s="112">
        <v>1371.089966</v>
      </c>
      <c r="D148" s="20">
        <f t="shared" si="22"/>
        <v>1.6046087579590917E-4</v>
      </c>
      <c r="E148" s="20">
        <f t="shared" si="26"/>
        <v>1.1670563395299414</v>
      </c>
      <c r="F148" s="39">
        <v>40980</v>
      </c>
      <c r="G148" s="112">
        <v>70.252055999999996</v>
      </c>
      <c r="H148" s="40">
        <f t="shared" si="23"/>
        <v>2.5768161891148722E-4</v>
      </c>
      <c r="I148" s="20">
        <f t="shared" si="24"/>
        <v>1.3048160545139895</v>
      </c>
      <c r="L148" s="19"/>
      <c r="N148" s="42">
        <f t="shared" si="18"/>
        <v>40980</v>
      </c>
      <c r="O148" s="43">
        <f t="shared" si="25"/>
        <v>116.31135614529057</v>
      </c>
      <c r="P148" s="43">
        <f t="shared" si="19"/>
        <v>129.12899189676335</v>
      </c>
      <c r="Q148" s="48">
        <f t="shared" si="20"/>
        <v>1371.089966</v>
      </c>
      <c r="R148" s="44">
        <f t="shared" si="21"/>
        <v>70.252055999999996</v>
      </c>
    </row>
    <row r="149" spans="2:18">
      <c r="B149" s="39">
        <v>40981</v>
      </c>
      <c r="C149" s="112">
        <v>1395.9499510000001</v>
      </c>
      <c r="D149" s="20">
        <f t="shared" si="22"/>
        <v>1.8131549071521702E-2</v>
      </c>
      <c r="E149" s="20">
        <f t="shared" si="26"/>
        <v>1.1851878886014631</v>
      </c>
      <c r="F149" s="39">
        <v>40981</v>
      </c>
      <c r="G149" s="112">
        <v>73.047658999999996</v>
      </c>
      <c r="H149" s="40">
        <f t="shared" si="23"/>
        <v>3.9793895854094208E-2</v>
      </c>
      <c r="I149" s="20">
        <f t="shared" si="24"/>
        <v>1.3446099503680837</v>
      </c>
      <c r="L149" s="19"/>
      <c r="N149" s="42">
        <f t="shared" si="18"/>
        <v>40981</v>
      </c>
      <c r="O149" s="43">
        <f t="shared" si="25"/>
        <v>118.42026120681417</v>
      </c>
      <c r="P149" s="43">
        <f t="shared" si="19"/>
        <v>134.26753755204734</v>
      </c>
      <c r="Q149" s="48">
        <f t="shared" si="20"/>
        <v>1395.9499510000001</v>
      </c>
      <c r="R149" s="44">
        <f t="shared" si="21"/>
        <v>73.047658999999996</v>
      </c>
    </row>
    <row r="150" spans="2:18">
      <c r="B150" s="39">
        <v>40982</v>
      </c>
      <c r="C150" s="112">
        <v>1394.280029</v>
      </c>
      <c r="D150" s="20">
        <f t="shared" si="22"/>
        <v>-1.1962620857601802E-3</v>
      </c>
      <c r="E150" s="20">
        <f t="shared" si="26"/>
        <v>1.1839916265157029</v>
      </c>
      <c r="F150" s="39">
        <v>40982</v>
      </c>
      <c r="G150" s="112">
        <v>73.029567999999998</v>
      </c>
      <c r="H150" s="40">
        <f t="shared" si="23"/>
        <v>-2.4766022960431844E-4</v>
      </c>
      <c r="I150" s="20">
        <f t="shared" si="24"/>
        <v>1.3443622901384793</v>
      </c>
      <c r="L150" s="19"/>
      <c r="N150" s="42">
        <f t="shared" si="18"/>
        <v>40982</v>
      </c>
      <c r="O150" s="43">
        <f t="shared" si="25"/>
        <v>118.27859953814664</v>
      </c>
      <c r="P150" s="43">
        <f t="shared" si="19"/>
        <v>134.2342848228688</v>
      </c>
      <c r="Q150" s="48">
        <f t="shared" si="20"/>
        <v>1394.280029</v>
      </c>
      <c r="R150" s="44">
        <f t="shared" si="21"/>
        <v>73.029567999999998</v>
      </c>
    </row>
    <row r="151" spans="2:18">
      <c r="B151" s="39">
        <v>40983</v>
      </c>
      <c r="C151" s="112">
        <v>1402.599976</v>
      </c>
      <c r="D151" s="20">
        <f t="shared" si="22"/>
        <v>5.9671994340815271E-3</v>
      </c>
      <c r="E151" s="20">
        <f t="shared" si="26"/>
        <v>1.1899588259497844</v>
      </c>
      <c r="F151" s="39">
        <v>40983</v>
      </c>
      <c r="G151" s="112">
        <v>73.590494000000007</v>
      </c>
      <c r="H151" s="40">
        <f t="shared" si="23"/>
        <v>7.6808067658296064E-3</v>
      </c>
      <c r="I151" s="20">
        <f t="shared" si="24"/>
        <v>1.3520430969043089</v>
      </c>
      <c r="L151" s="19"/>
      <c r="N151" s="42">
        <f t="shared" si="18"/>
        <v>40983</v>
      </c>
      <c r="O151" s="43">
        <f t="shared" si="25"/>
        <v>118.98439153037461</v>
      </c>
      <c r="P151" s="43">
        <f t="shared" si="19"/>
        <v>135.26531242594257</v>
      </c>
      <c r="Q151" s="48">
        <f t="shared" si="20"/>
        <v>1402.599976</v>
      </c>
      <c r="R151" s="44">
        <f t="shared" si="21"/>
        <v>73.590494000000007</v>
      </c>
    </row>
    <row r="152" spans="2:18">
      <c r="B152" s="39">
        <v>40984</v>
      </c>
      <c r="C152" s="112">
        <v>1404.170044</v>
      </c>
      <c r="D152" s="20">
        <f t="shared" si="22"/>
        <v>1.1193982795276725E-3</v>
      </c>
      <c r="E152" s="20">
        <f t="shared" si="26"/>
        <v>1.1910782242293121</v>
      </c>
      <c r="F152" s="39">
        <v>40984</v>
      </c>
      <c r="G152" s="112">
        <v>72.568155000000004</v>
      </c>
      <c r="H152" s="40">
        <f t="shared" si="23"/>
        <v>-1.3892269835829696E-2</v>
      </c>
      <c r="I152" s="20">
        <f t="shared" si="24"/>
        <v>1.3381508270684792</v>
      </c>
      <c r="N152" s="42">
        <f t="shared" si="18"/>
        <v>40984</v>
      </c>
      <c r="O152" s="43">
        <f t="shared" si="25"/>
        <v>119.11758245354437</v>
      </c>
      <c r="P152" s="43">
        <f t="shared" si="19"/>
        <v>133.38617020629357</v>
      </c>
      <c r="Q152" s="48">
        <f t="shared" si="20"/>
        <v>1404.170044</v>
      </c>
      <c r="R152" s="44">
        <f t="shared" si="21"/>
        <v>72.568155000000004</v>
      </c>
    </row>
    <row r="153" spans="2:18">
      <c r="B153" s="39">
        <v>40987</v>
      </c>
      <c r="C153" s="112">
        <v>1409.75</v>
      </c>
      <c r="D153" s="20">
        <f t="shared" si="22"/>
        <v>3.9738463470597729E-3</v>
      </c>
      <c r="E153" s="20">
        <f t="shared" si="26"/>
        <v>1.1950520705763719</v>
      </c>
      <c r="F153" s="39">
        <v>40987</v>
      </c>
      <c r="G153" s="112">
        <v>72.531965</v>
      </c>
      <c r="H153" s="40">
        <f t="shared" si="23"/>
        <v>-4.9870359801773567E-4</v>
      </c>
      <c r="I153" s="20">
        <f t="shared" si="24"/>
        <v>1.3376521234704615</v>
      </c>
      <c r="N153" s="42">
        <f t="shared" si="18"/>
        <v>40987</v>
      </c>
      <c r="O153" s="43">
        <f t="shared" si="25"/>
        <v>119.59093742344797</v>
      </c>
      <c r="P153" s="43">
        <f t="shared" si="19"/>
        <v>133.31965004328589</v>
      </c>
      <c r="Q153" s="48">
        <f t="shared" si="20"/>
        <v>1409.75</v>
      </c>
      <c r="R153" s="44">
        <f t="shared" si="21"/>
        <v>72.531965</v>
      </c>
    </row>
    <row r="154" spans="2:18">
      <c r="B154" s="39">
        <v>40988</v>
      </c>
      <c r="C154" s="112">
        <v>1405.5200199999999</v>
      </c>
      <c r="D154" s="20">
        <f t="shared" si="22"/>
        <v>-3.0005178223089235E-3</v>
      </c>
      <c r="E154" s="20">
        <f t="shared" si="26"/>
        <v>1.1920515527540629</v>
      </c>
      <c r="F154" s="39">
        <v>40988</v>
      </c>
      <c r="G154" s="112">
        <v>71.663427999999996</v>
      </c>
      <c r="H154" s="40">
        <f t="shared" si="23"/>
        <v>-1.1974541155751139E-2</v>
      </c>
      <c r="I154" s="20">
        <f t="shared" si="24"/>
        <v>1.3256775823147104</v>
      </c>
      <c r="L154" s="19"/>
      <c r="N154" s="42">
        <f t="shared" si="18"/>
        <v>40988</v>
      </c>
      <c r="O154" s="43">
        <f t="shared" si="25"/>
        <v>119.23210268432227</v>
      </c>
      <c r="P154" s="43">
        <f t="shared" si="19"/>
        <v>131.72320840697222</v>
      </c>
      <c r="Q154" s="48">
        <f t="shared" si="20"/>
        <v>1405.5200199999999</v>
      </c>
      <c r="R154" s="44">
        <f t="shared" si="21"/>
        <v>71.663427999999996</v>
      </c>
    </row>
    <row r="155" spans="2:18">
      <c r="B155" s="39">
        <v>40989</v>
      </c>
      <c r="C155" s="112">
        <v>1402.8900149999999</v>
      </c>
      <c r="D155" s="20">
        <f t="shared" si="22"/>
        <v>-1.8711971103763103E-3</v>
      </c>
      <c r="E155" s="20">
        <f t="shared" si="26"/>
        <v>1.1901803556436867</v>
      </c>
      <c r="F155" s="39">
        <v>40989</v>
      </c>
      <c r="G155" s="112">
        <v>71.591048000000001</v>
      </c>
      <c r="H155" s="40">
        <f t="shared" si="23"/>
        <v>-1.0099991309373557E-3</v>
      </c>
      <c r="I155" s="20">
        <f t="shared" si="24"/>
        <v>1.3246675831837731</v>
      </c>
      <c r="L155" s="19"/>
      <c r="N155" s="42">
        <f t="shared" si="18"/>
        <v>40989</v>
      </c>
      <c r="O155" s="43">
        <f t="shared" si="25"/>
        <v>119.00899591831529</v>
      </c>
      <c r="P155" s="43">
        <f t="shared" si="19"/>
        <v>131.59016808095689</v>
      </c>
      <c r="Q155" s="48">
        <f t="shared" si="20"/>
        <v>1402.8900149999999</v>
      </c>
      <c r="R155" s="44">
        <f t="shared" si="21"/>
        <v>71.591048000000001</v>
      </c>
    </row>
    <row r="156" spans="2:18">
      <c r="B156" s="39">
        <v>40990</v>
      </c>
      <c r="C156" s="112">
        <v>1392.780029</v>
      </c>
      <c r="D156" s="20">
        <f t="shared" si="22"/>
        <v>-7.2065421322425882E-3</v>
      </c>
      <c r="E156" s="20">
        <f t="shared" si="26"/>
        <v>1.182973813511444</v>
      </c>
      <c r="F156" s="39">
        <v>40990</v>
      </c>
      <c r="G156" s="112">
        <v>70.432998999999995</v>
      </c>
      <c r="H156" s="40">
        <f t="shared" si="23"/>
        <v>-1.6175891153318522E-2</v>
      </c>
      <c r="I156" s="20">
        <f t="shared" si="24"/>
        <v>1.3084916920304546</v>
      </c>
      <c r="L156" s="19"/>
      <c r="N156" s="42">
        <f t="shared" si="18"/>
        <v>40990</v>
      </c>
      <c r="O156" s="43">
        <f t="shared" si="25"/>
        <v>118.15135257511406</v>
      </c>
      <c r="P156" s="43">
        <f t="shared" si="19"/>
        <v>129.46157984523245</v>
      </c>
      <c r="Q156" s="48">
        <f t="shared" si="20"/>
        <v>1392.780029</v>
      </c>
      <c r="R156" s="44">
        <f t="shared" si="21"/>
        <v>70.432998999999995</v>
      </c>
    </row>
    <row r="157" spans="2:18">
      <c r="B157" s="39">
        <v>40991</v>
      </c>
      <c r="C157" s="112">
        <v>1397.1099850000001</v>
      </c>
      <c r="D157" s="20">
        <f t="shared" si="22"/>
        <v>3.1088584771774563E-3</v>
      </c>
      <c r="E157" s="20">
        <f t="shared" si="26"/>
        <v>1.1860826719886215</v>
      </c>
      <c r="F157" s="39">
        <v>40991</v>
      </c>
      <c r="G157" s="112">
        <v>70.749651999999998</v>
      </c>
      <c r="H157" s="40">
        <f t="shared" si="23"/>
        <v>4.4958045872787178E-3</v>
      </c>
      <c r="I157" s="20">
        <f t="shared" si="24"/>
        <v>1.3129874966177333</v>
      </c>
      <c r="N157" s="42">
        <f t="shared" si="18"/>
        <v>40991</v>
      </c>
      <c r="O157" s="43">
        <f t="shared" si="25"/>
        <v>118.51866840915719</v>
      </c>
      <c r="P157" s="43">
        <f t="shared" si="19"/>
        <v>130.04361380977701</v>
      </c>
      <c r="Q157" s="48">
        <f t="shared" si="20"/>
        <v>1397.1099850000001</v>
      </c>
      <c r="R157" s="44">
        <f t="shared" si="21"/>
        <v>70.749651999999998</v>
      </c>
    </row>
    <row r="158" spans="2:18">
      <c r="B158" s="39">
        <v>40994</v>
      </c>
      <c r="C158" s="112">
        <v>1416.51001</v>
      </c>
      <c r="D158" s="20">
        <f t="shared" si="22"/>
        <v>1.3885825173599375E-2</v>
      </c>
      <c r="E158" s="20">
        <f t="shared" si="26"/>
        <v>1.1999684971622209</v>
      </c>
      <c r="F158" s="39">
        <v>40994</v>
      </c>
      <c r="G158" s="112">
        <v>71.636286999999996</v>
      </c>
      <c r="H158" s="40">
        <f t="shared" si="23"/>
        <v>1.2532005104420874E-2</v>
      </c>
      <c r="I158" s="20">
        <f t="shared" si="24"/>
        <v>1.3255195017221542</v>
      </c>
      <c r="L158" s="19"/>
      <c r="N158" s="42">
        <f t="shared" si="18"/>
        <v>40994</v>
      </c>
      <c r="O158" s="43">
        <f t="shared" si="25"/>
        <v>120.16439791849452</v>
      </c>
      <c r="P158" s="43">
        <f t="shared" si="19"/>
        <v>131.67332104183848</v>
      </c>
      <c r="Q158" s="48">
        <f t="shared" si="20"/>
        <v>1416.51001</v>
      </c>
      <c r="R158" s="44">
        <f t="shared" si="21"/>
        <v>71.636286999999996</v>
      </c>
    </row>
    <row r="159" spans="2:18">
      <c r="B159" s="39">
        <v>40995</v>
      </c>
      <c r="C159" s="112">
        <v>1412.5200199999999</v>
      </c>
      <c r="D159" s="20">
        <f t="shared" si="22"/>
        <v>-2.8167750117064072E-3</v>
      </c>
      <c r="E159" s="20">
        <f t="shared" si="26"/>
        <v>1.1971517221505144</v>
      </c>
      <c r="F159" s="39">
        <v>40995</v>
      </c>
      <c r="G159" s="112">
        <v>71.373915999999994</v>
      </c>
      <c r="H159" s="40">
        <f t="shared" si="23"/>
        <v>-3.6625432582791939E-3</v>
      </c>
      <c r="I159" s="20">
        <f t="shared" si="24"/>
        <v>1.3218569584638749</v>
      </c>
      <c r="L159" s="19"/>
      <c r="N159" s="42">
        <f t="shared" si="18"/>
        <v>40995</v>
      </c>
      <c r="O159" s="43">
        <f t="shared" si="25"/>
        <v>119.82592184514095</v>
      </c>
      <c r="P159" s="43">
        <f t="shared" si="19"/>
        <v>131.19106180756143</v>
      </c>
      <c r="Q159" s="48">
        <f t="shared" si="20"/>
        <v>1412.5200199999999</v>
      </c>
      <c r="R159" s="44">
        <f t="shared" si="21"/>
        <v>71.373915999999994</v>
      </c>
    </row>
    <row r="160" spans="2:18">
      <c r="B160" s="39">
        <v>40996</v>
      </c>
      <c r="C160" s="112">
        <v>1405.540039</v>
      </c>
      <c r="D160" s="20">
        <f t="shared" si="22"/>
        <v>-4.9415094307830865E-3</v>
      </c>
      <c r="E160" s="20">
        <f t="shared" si="26"/>
        <v>1.1922102127197314</v>
      </c>
      <c r="F160" s="39">
        <v>40996</v>
      </c>
      <c r="G160" s="112">
        <v>70.686321000000007</v>
      </c>
      <c r="H160" s="40">
        <f t="shared" si="23"/>
        <v>-9.6337014771613605E-3</v>
      </c>
      <c r="I160" s="20">
        <f t="shared" si="24"/>
        <v>1.3122232569867136</v>
      </c>
      <c r="N160" s="42">
        <f t="shared" si="18"/>
        <v>40996</v>
      </c>
      <c r="O160" s="43">
        <f t="shared" si="25"/>
        <v>119.23380092229092</v>
      </c>
      <c r="P160" s="43">
        <f t="shared" si="19"/>
        <v>129.92720628163559</v>
      </c>
      <c r="Q160" s="48">
        <f t="shared" si="20"/>
        <v>1405.540039</v>
      </c>
      <c r="R160" s="44">
        <f t="shared" si="21"/>
        <v>70.686321000000007</v>
      </c>
    </row>
    <row r="161" spans="2:18">
      <c r="B161" s="39">
        <v>40997</v>
      </c>
      <c r="C161" s="112">
        <v>1403.280029</v>
      </c>
      <c r="D161" s="20">
        <f t="shared" si="22"/>
        <v>-1.6079300036219157E-3</v>
      </c>
      <c r="E161" s="20">
        <f t="shared" si="26"/>
        <v>1.1906022827161094</v>
      </c>
      <c r="F161" s="39">
        <v>40997</v>
      </c>
      <c r="G161" s="112">
        <v>70.442048</v>
      </c>
      <c r="H161" s="40">
        <f t="shared" si="23"/>
        <v>-3.4557322625407005E-3</v>
      </c>
      <c r="I161" s="20">
        <f t="shared" si="24"/>
        <v>1.308767524724173</v>
      </c>
      <c r="N161" s="42">
        <f t="shared" si="18"/>
        <v>40997</v>
      </c>
      <c r="O161" s="43">
        <f t="shared" si="25"/>
        <v>119.04208131634209</v>
      </c>
      <c r="P161" s="43">
        <f t="shared" si="19"/>
        <v>129.47821264310636</v>
      </c>
      <c r="Q161" s="48">
        <f t="shared" si="20"/>
        <v>1403.280029</v>
      </c>
      <c r="R161" s="44">
        <f t="shared" si="21"/>
        <v>70.442048</v>
      </c>
    </row>
    <row r="162" spans="2:18">
      <c r="B162" s="39">
        <v>40998</v>
      </c>
      <c r="C162" s="112">
        <v>1408.469971</v>
      </c>
      <c r="D162" s="20">
        <f t="shared" si="22"/>
        <v>3.6984364437213646E-3</v>
      </c>
      <c r="E162" s="20">
        <f t="shared" si="26"/>
        <v>1.1943007191598307</v>
      </c>
      <c r="F162" s="39">
        <v>40998</v>
      </c>
      <c r="G162" s="112">
        <v>69.627791999999999</v>
      </c>
      <c r="H162" s="40">
        <f t="shared" si="23"/>
        <v>-1.1559232349405812E-2</v>
      </c>
      <c r="I162" s="20">
        <f t="shared" si="24"/>
        <v>1.2972082923747672</v>
      </c>
      <c r="N162" s="42">
        <f t="shared" si="18"/>
        <v>40998</v>
      </c>
      <c r="O162" s="43">
        <f t="shared" si="25"/>
        <v>119.48235088821887</v>
      </c>
      <c r="P162" s="43">
        <f t="shared" si="19"/>
        <v>127.98154389897891</v>
      </c>
      <c r="Q162" s="48">
        <f t="shared" si="20"/>
        <v>1408.469971</v>
      </c>
      <c r="R162" s="44">
        <f t="shared" si="21"/>
        <v>69.627791999999999</v>
      </c>
    </row>
    <row r="163" spans="2:18">
      <c r="B163" s="39">
        <v>41001</v>
      </c>
      <c r="C163" s="112">
        <v>1419.040039</v>
      </c>
      <c r="D163" s="20">
        <f t="shared" si="22"/>
        <v>7.5046456208756052E-3</v>
      </c>
      <c r="E163" s="20">
        <f t="shared" si="26"/>
        <v>1.2018053647807063</v>
      </c>
      <c r="F163" s="39">
        <v>41001</v>
      </c>
      <c r="G163" s="112">
        <v>70.659181000000004</v>
      </c>
      <c r="H163" s="40">
        <f t="shared" si="23"/>
        <v>1.4812892530040367E-2</v>
      </c>
      <c r="I163" s="20">
        <f t="shared" si="24"/>
        <v>1.3120211849048076</v>
      </c>
      <c r="L163" s="19"/>
      <c r="N163" s="42">
        <f t="shared" si="18"/>
        <v>41001</v>
      </c>
      <c r="O163" s="43">
        <f t="shared" si="25"/>
        <v>120.37902358958408</v>
      </c>
      <c r="P163" s="43">
        <f t="shared" si="19"/>
        <v>129.87732075458314</v>
      </c>
      <c r="Q163" s="48">
        <f t="shared" si="20"/>
        <v>1419.040039</v>
      </c>
      <c r="R163" s="44">
        <f t="shared" si="21"/>
        <v>70.659181000000004</v>
      </c>
    </row>
    <row r="164" spans="2:18">
      <c r="B164" s="39">
        <v>41002</v>
      </c>
      <c r="C164" s="112">
        <v>1413.380005</v>
      </c>
      <c r="D164" s="20">
        <f t="shared" si="22"/>
        <v>-3.9886358696323843E-3</v>
      </c>
      <c r="E164" s="20">
        <f t="shared" si="26"/>
        <v>1.1978167289110739</v>
      </c>
      <c r="F164" s="39">
        <v>41002</v>
      </c>
      <c r="G164" s="112">
        <v>70.668229999999994</v>
      </c>
      <c r="H164" s="40">
        <f t="shared" si="23"/>
        <v>1.280654526689684E-4</v>
      </c>
      <c r="I164" s="20">
        <f t="shared" si="24"/>
        <v>1.3121492503574765</v>
      </c>
      <c r="L164" s="19"/>
      <c r="N164" s="42">
        <f t="shared" si="18"/>
        <v>41002</v>
      </c>
      <c r="O164" s="43">
        <f t="shared" si="25"/>
        <v>119.89887549814335</v>
      </c>
      <c r="P164" s="43">
        <f t="shared" si="19"/>
        <v>129.89395355245702</v>
      </c>
      <c r="Q164" s="48">
        <f t="shared" si="20"/>
        <v>1413.380005</v>
      </c>
      <c r="R164" s="44">
        <f t="shared" si="21"/>
        <v>70.668229999999994</v>
      </c>
    </row>
    <row r="165" spans="2:18">
      <c r="B165" s="39">
        <v>41003</v>
      </c>
      <c r="C165" s="112">
        <v>1398.959961</v>
      </c>
      <c r="D165" s="20">
        <f t="shared" si="22"/>
        <v>-1.020252440885494E-2</v>
      </c>
      <c r="E165" s="20">
        <f t="shared" si="26"/>
        <v>1.1876142045022191</v>
      </c>
      <c r="F165" s="39">
        <v>41003</v>
      </c>
      <c r="G165" s="112">
        <v>69.899213000000003</v>
      </c>
      <c r="H165" s="40">
        <f t="shared" si="23"/>
        <v>-1.0882075297485083E-2</v>
      </c>
      <c r="I165" s="20">
        <f t="shared" si="24"/>
        <v>1.3012671750599916</v>
      </c>
      <c r="N165" s="42">
        <f t="shared" si="18"/>
        <v>41003</v>
      </c>
      <c r="O165" s="43">
        <f t="shared" si="25"/>
        <v>118.67560429427928</v>
      </c>
      <c r="P165" s="43">
        <f t="shared" si="19"/>
        <v>128.48043776921114</v>
      </c>
      <c r="Q165" s="48">
        <f t="shared" si="20"/>
        <v>1398.959961</v>
      </c>
      <c r="R165" s="44">
        <f t="shared" si="21"/>
        <v>69.899213000000003</v>
      </c>
    </row>
    <row r="166" spans="2:18">
      <c r="B166" s="39">
        <v>41004</v>
      </c>
      <c r="C166" s="112">
        <v>1398.079956</v>
      </c>
      <c r="D166" s="20">
        <f t="shared" si="22"/>
        <v>-6.2904230609350797E-4</v>
      </c>
      <c r="E166" s="20">
        <f t="shared" si="26"/>
        <v>1.1869851621961256</v>
      </c>
      <c r="F166" s="39">
        <v>41004</v>
      </c>
      <c r="G166" s="112">
        <v>70.270148000000006</v>
      </c>
      <c r="H166" s="40">
        <f t="shared" si="23"/>
        <v>5.306712108475331E-3</v>
      </c>
      <c r="I166" s="20">
        <f t="shared" si="24"/>
        <v>1.3065738871684669</v>
      </c>
      <c r="L166" s="19"/>
      <c r="N166" s="42">
        <f t="shared" si="18"/>
        <v>41004</v>
      </c>
      <c r="O166" s="43">
        <f t="shared" si="25"/>
        <v>118.60095231847696</v>
      </c>
      <c r="P166" s="43">
        <f t="shared" si="19"/>
        <v>129.16224646402324</v>
      </c>
      <c r="Q166" s="48">
        <f t="shared" si="20"/>
        <v>1398.079956</v>
      </c>
      <c r="R166" s="44">
        <f t="shared" si="21"/>
        <v>70.270148000000006</v>
      </c>
    </row>
    <row r="167" spans="2:18">
      <c r="B167" s="39">
        <v>41008</v>
      </c>
      <c r="C167" s="112">
        <v>1382.1999510000001</v>
      </c>
      <c r="D167" s="20">
        <f t="shared" si="22"/>
        <v>-1.135843835815642E-2</v>
      </c>
      <c r="E167" s="20">
        <f t="shared" si="26"/>
        <v>1.1756267238379692</v>
      </c>
      <c r="F167" s="39">
        <v>41008</v>
      </c>
      <c r="G167" s="112">
        <v>69.175428999999994</v>
      </c>
      <c r="H167" s="40">
        <f t="shared" si="23"/>
        <v>-1.5578720568512394E-2</v>
      </c>
      <c r="I167" s="20">
        <f t="shared" si="24"/>
        <v>1.2909951665999544</v>
      </c>
      <c r="N167" s="42">
        <f t="shared" si="18"/>
        <v>41008</v>
      </c>
      <c r="O167" s="43">
        <f t="shared" si="25"/>
        <v>117.2538307123489</v>
      </c>
      <c r="P167" s="43">
        <f t="shared" si="19"/>
        <v>127.1500639183589</v>
      </c>
      <c r="Q167" s="48">
        <f t="shared" si="20"/>
        <v>1382.1999510000001</v>
      </c>
      <c r="R167" s="44">
        <f t="shared" si="21"/>
        <v>69.175428999999994</v>
      </c>
    </row>
    <row r="168" spans="2:18">
      <c r="B168" s="39">
        <v>41009</v>
      </c>
      <c r="C168" s="112">
        <v>1358.589966</v>
      </c>
      <c r="D168" s="20">
        <f t="shared" si="22"/>
        <v>-1.708145408550954E-2</v>
      </c>
      <c r="E168" s="20">
        <f t="shared" si="26"/>
        <v>1.1585452697524596</v>
      </c>
      <c r="F168" s="39">
        <v>41009</v>
      </c>
      <c r="G168" s="112">
        <v>67.736915999999994</v>
      </c>
      <c r="H168" s="40">
        <f t="shared" si="23"/>
        <v>-2.0795143894228652E-2</v>
      </c>
      <c r="I168" s="20">
        <f t="shared" si="24"/>
        <v>1.2702000227057257</v>
      </c>
      <c r="L168" s="19"/>
      <c r="N168" s="42">
        <f t="shared" si="18"/>
        <v>41009</v>
      </c>
      <c r="O168" s="43">
        <f t="shared" si="25"/>
        <v>115.2509647866858</v>
      </c>
      <c r="P168" s="43">
        <f t="shared" si="19"/>
        <v>124.50596004301624</v>
      </c>
      <c r="Q168" s="48">
        <f t="shared" si="20"/>
        <v>1358.589966</v>
      </c>
      <c r="R168" s="44">
        <f t="shared" si="21"/>
        <v>67.736915999999994</v>
      </c>
    </row>
    <row r="169" spans="2:18">
      <c r="B169" s="39">
        <v>41010</v>
      </c>
      <c r="C169" s="112">
        <v>1368.709961</v>
      </c>
      <c r="D169" s="20">
        <f t="shared" si="22"/>
        <v>7.4488957325333782E-3</v>
      </c>
      <c r="E169" s="20">
        <f t="shared" si="26"/>
        <v>1.165994165484993</v>
      </c>
      <c r="F169" s="39">
        <v>41010</v>
      </c>
      <c r="G169" s="112">
        <v>68.786395999999996</v>
      </c>
      <c r="H169" s="40">
        <f t="shared" si="23"/>
        <v>1.5493471831519612E-2</v>
      </c>
      <c r="I169" s="20">
        <f t="shared" si="24"/>
        <v>1.2856934945372454</v>
      </c>
      <c r="L169" s="19"/>
      <c r="N169" s="42">
        <f t="shared" si="18"/>
        <v>41010</v>
      </c>
      <c r="O169" s="43">
        <f t="shared" si="25"/>
        <v>116.10945720645569</v>
      </c>
      <c r="P169" s="43">
        <f t="shared" si="19"/>
        <v>126.434989627799</v>
      </c>
      <c r="Q169" s="48">
        <f t="shared" si="20"/>
        <v>1368.709961</v>
      </c>
      <c r="R169" s="44">
        <f t="shared" si="21"/>
        <v>68.786395999999996</v>
      </c>
    </row>
    <row r="170" spans="2:18">
      <c r="B170" s="39">
        <v>41011</v>
      </c>
      <c r="C170" s="112">
        <v>1387.5699460000001</v>
      </c>
      <c r="D170" s="20">
        <f t="shared" si="22"/>
        <v>1.3779387552802502E-2</v>
      </c>
      <c r="E170" s="20">
        <f t="shared" si="26"/>
        <v>1.1797735530377955</v>
      </c>
      <c r="F170" s="39">
        <v>41011</v>
      </c>
      <c r="G170" s="112">
        <v>70.252055999999996</v>
      </c>
      <c r="H170" s="40">
        <f t="shared" si="23"/>
        <v>2.1307410843272034E-2</v>
      </c>
      <c r="I170" s="20">
        <f t="shared" si="24"/>
        <v>1.3070009053805174</v>
      </c>
      <c r="N170" s="42">
        <f t="shared" si="18"/>
        <v>41011</v>
      </c>
      <c r="O170" s="43">
        <f t="shared" si="25"/>
        <v>117.70937441584897</v>
      </c>
      <c r="P170" s="43">
        <f t="shared" si="19"/>
        <v>129.12899189676335</v>
      </c>
      <c r="Q170" s="48">
        <f t="shared" si="20"/>
        <v>1387.5699460000001</v>
      </c>
      <c r="R170" s="44">
        <f t="shared" si="21"/>
        <v>70.252055999999996</v>
      </c>
    </row>
    <row r="171" spans="2:18">
      <c r="B171" s="39">
        <v>41012</v>
      </c>
      <c r="C171" s="112">
        <v>1370.26001</v>
      </c>
      <c r="D171" s="20">
        <f t="shared" si="22"/>
        <v>-1.2475000665660207E-2</v>
      </c>
      <c r="E171" s="20">
        <f t="shared" si="26"/>
        <v>1.1672985523721353</v>
      </c>
      <c r="F171" s="39">
        <v>41012</v>
      </c>
      <c r="G171" s="112">
        <v>69.356378000000007</v>
      </c>
      <c r="H171" s="40">
        <f t="shared" si="23"/>
        <v>-1.2749491630536625E-2</v>
      </c>
      <c r="I171" s="20">
        <f t="shared" si="24"/>
        <v>1.2942514137499808</v>
      </c>
      <c r="L171" s="19"/>
      <c r="N171" s="42">
        <f t="shared" si="18"/>
        <v>41012</v>
      </c>
      <c r="O171" s="43">
        <f t="shared" si="25"/>
        <v>116.24094989165681</v>
      </c>
      <c r="P171" s="43">
        <f t="shared" si="19"/>
        <v>127.48266289531594</v>
      </c>
      <c r="Q171" s="48">
        <f t="shared" si="20"/>
        <v>1370.26001</v>
      </c>
      <c r="R171" s="44">
        <f t="shared" si="21"/>
        <v>69.356378000000007</v>
      </c>
    </row>
    <row r="172" spans="2:18">
      <c r="B172" s="39">
        <v>41015</v>
      </c>
      <c r="C172" s="112">
        <v>1369.5699460000001</v>
      </c>
      <c r="D172" s="20">
        <f t="shared" si="22"/>
        <v>-5.0360077281963456E-4</v>
      </c>
      <c r="E172" s="20">
        <f t="shared" si="26"/>
        <v>1.1667949515993157</v>
      </c>
      <c r="F172" s="39">
        <v>41015</v>
      </c>
      <c r="G172" s="112">
        <v>69.989683999999997</v>
      </c>
      <c r="H172" s="40">
        <f t="shared" si="23"/>
        <v>9.1311861758407442E-3</v>
      </c>
      <c r="I172" s="20">
        <f t="shared" si="24"/>
        <v>1.3033825999258215</v>
      </c>
      <c r="L172" s="19"/>
      <c r="N172" s="42">
        <f t="shared" si="18"/>
        <v>41015</v>
      </c>
      <c r="O172" s="43">
        <f t="shared" si="25"/>
        <v>116.18241085945809</v>
      </c>
      <c r="P172" s="43">
        <f t="shared" si="19"/>
        <v>128.64673082440504</v>
      </c>
      <c r="Q172" s="48">
        <f t="shared" si="20"/>
        <v>1369.5699460000001</v>
      </c>
      <c r="R172" s="44">
        <f t="shared" si="21"/>
        <v>69.989683999999997</v>
      </c>
    </row>
    <row r="173" spans="2:18">
      <c r="B173" s="39">
        <v>41016</v>
      </c>
      <c r="C173" s="112">
        <v>1390.780029</v>
      </c>
      <c r="D173" s="20">
        <f t="shared" si="22"/>
        <v>1.5486673800010564E-2</v>
      </c>
      <c r="E173" s="20">
        <f t="shared" si="26"/>
        <v>1.1822816253993262</v>
      </c>
      <c r="F173" s="39">
        <v>41016</v>
      </c>
      <c r="G173" s="112">
        <v>71.491528000000002</v>
      </c>
      <c r="H173" s="40">
        <f t="shared" si="23"/>
        <v>2.1458076593116271E-2</v>
      </c>
      <c r="I173" s="20">
        <f t="shared" si="24"/>
        <v>1.3248406765189378</v>
      </c>
      <c r="L173" s="19"/>
      <c r="N173" s="42">
        <f t="shared" si="18"/>
        <v>41016</v>
      </c>
      <c r="O173" s="43">
        <f t="shared" si="25"/>
        <v>117.9816899577373</v>
      </c>
      <c r="P173" s="43">
        <f t="shared" si="19"/>
        <v>131.4072422278891</v>
      </c>
      <c r="Q173" s="48">
        <f t="shared" si="20"/>
        <v>1390.780029</v>
      </c>
      <c r="R173" s="44">
        <f t="shared" si="21"/>
        <v>71.491528000000002</v>
      </c>
    </row>
    <row r="174" spans="2:18">
      <c r="B174" s="39">
        <v>41017</v>
      </c>
      <c r="C174" s="112">
        <v>1385.1400149999999</v>
      </c>
      <c r="D174" s="20">
        <f t="shared" si="22"/>
        <v>-4.0552883147562113E-3</v>
      </c>
      <c r="E174" s="20">
        <f t="shared" si="26"/>
        <v>1.17822633708457</v>
      </c>
      <c r="F174" s="39">
        <v>41017</v>
      </c>
      <c r="G174" s="112">
        <v>71.012023999999997</v>
      </c>
      <c r="H174" s="40">
        <f t="shared" si="23"/>
        <v>-6.7071443766036909E-3</v>
      </c>
      <c r="I174" s="20">
        <f t="shared" si="24"/>
        <v>1.3181335321423342</v>
      </c>
      <c r="L174" s="19"/>
      <c r="N174" s="42">
        <f t="shared" si="18"/>
        <v>41017</v>
      </c>
      <c r="O174" s="43">
        <f t="shared" si="25"/>
        <v>117.50324018909649</v>
      </c>
      <c r="P174" s="43">
        <f t="shared" si="19"/>
        <v>130.52587488213533</v>
      </c>
      <c r="Q174" s="48">
        <f t="shared" si="20"/>
        <v>1385.1400149999999</v>
      </c>
      <c r="R174" s="44">
        <f t="shared" si="21"/>
        <v>71.012023999999997</v>
      </c>
    </row>
    <row r="175" spans="2:18">
      <c r="B175" s="39">
        <v>41018</v>
      </c>
      <c r="C175" s="112">
        <v>1376.920044</v>
      </c>
      <c r="D175" s="20">
        <f t="shared" si="22"/>
        <v>-5.9343971807788165E-3</v>
      </c>
      <c r="E175" s="20">
        <f t="shared" si="26"/>
        <v>1.1722919399037912</v>
      </c>
      <c r="F175" s="39">
        <v>41018</v>
      </c>
      <c r="G175" s="112">
        <v>65.963651999999996</v>
      </c>
      <c r="H175" s="40">
        <f t="shared" si="23"/>
        <v>-7.1091791440841101E-2</v>
      </c>
      <c r="I175" s="20">
        <f t="shared" si="24"/>
        <v>1.2470417407014931</v>
      </c>
      <c r="L175" s="19"/>
      <c r="N175" s="42">
        <f t="shared" si="18"/>
        <v>41018</v>
      </c>
      <c r="O175" s="43">
        <f t="shared" si="25"/>
        <v>116.80592929178593</v>
      </c>
      <c r="P175" s="43">
        <f t="shared" si="19"/>
        <v>121.24655660738127</v>
      </c>
      <c r="Q175" s="48">
        <f t="shared" si="20"/>
        <v>1376.920044</v>
      </c>
      <c r="R175" s="44">
        <f t="shared" si="21"/>
        <v>65.963651999999996</v>
      </c>
    </row>
    <row r="176" spans="2:18">
      <c r="B176" s="39">
        <v>41019</v>
      </c>
      <c r="C176" s="112">
        <v>1378.530029</v>
      </c>
      <c r="D176" s="20">
        <f t="shared" si="22"/>
        <v>1.1692654246815426E-3</v>
      </c>
      <c r="E176" s="20">
        <f t="shared" si="26"/>
        <v>1.1734612053284728</v>
      </c>
      <c r="F176" s="39">
        <v>41019</v>
      </c>
      <c r="G176" s="112">
        <v>66.416015000000002</v>
      </c>
      <c r="H176" s="40">
        <f t="shared" si="23"/>
        <v>6.8577616048306478E-3</v>
      </c>
      <c r="I176" s="20">
        <f t="shared" si="24"/>
        <v>1.2538995023063237</v>
      </c>
      <c r="L176" s="19"/>
      <c r="N176" s="42">
        <f t="shared" si="18"/>
        <v>41019</v>
      </c>
      <c r="O176" s="43">
        <f t="shared" si="25"/>
        <v>116.94250642630462</v>
      </c>
      <c r="P176" s="43">
        <f t="shared" si="19"/>
        <v>122.07803658800127</v>
      </c>
      <c r="Q176" s="48">
        <f t="shared" si="20"/>
        <v>1378.530029</v>
      </c>
      <c r="R176" s="44">
        <f t="shared" si="21"/>
        <v>66.416015000000002</v>
      </c>
    </row>
    <row r="177" spans="2:18">
      <c r="B177" s="39">
        <v>41022</v>
      </c>
      <c r="C177" s="112">
        <v>1366.9399410000001</v>
      </c>
      <c r="D177" s="20">
        <f t="shared" si="22"/>
        <v>-8.4075702060748547E-3</v>
      </c>
      <c r="E177" s="20">
        <f t="shared" si="26"/>
        <v>1.1650536351223979</v>
      </c>
      <c r="F177" s="39">
        <v>41022</v>
      </c>
      <c r="G177" s="112">
        <v>65.574618999999998</v>
      </c>
      <c r="H177" s="40">
        <f t="shared" si="23"/>
        <v>-1.2668570976443028E-2</v>
      </c>
      <c r="I177" s="20">
        <f t="shared" si="24"/>
        <v>1.2412309313298806</v>
      </c>
      <c r="L177" s="19"/>
      <c r="N177" s="42">
        <f t="shared" si="18"/>
        <v>41022</v>
      </c>
      <c r="O177" s="43">
        <f t="shared" si="25"/>
        <v>115.9593040934511</v>
      </c>
      <c r="P177" s="43">
        <f t="shared" si="19"/>
        <v>120.53148231682135</v>
      </c>
      <c r="Q177" s="48">
        <f t="shared" si="20"/>
        <v>1366.9399410000001</v>
      </c>
      <c r="R177" s="44">
        <f t="shared" si="21"/>
        <v>65.574618999999998</v>
      </c>
    </row>
    <row r="178" spans="2:18">
      <c r="B178" s="39">
        <v>41023</v>
      </c>
      <c r="C178" s="112">
        <v>1371.969971</v>
      </c>
      <c r="D178" s="20">
        <f t="shared" si="22"/>
        <v>3.6797739601639456E-3</v>
      </c>
      <c r="E178" s="20">
        <f t="shared" si="26"/>
        <v>1.1687334090825618</v>
      </c>
      <c r="F178" s="39">
        <v>41023</v>
      </c>
      <c r="G178" s="112">
        <v>65.728420999999997</v>
      </c>
      <c r="H178" s="40">
        <f t="shared" si="23"/>
        <v>2.3454501504613923E-3</v>
      </c>
      <c r="I178" s="20">
        <f t="shared" si="24"/>
        <v>1.243576381480342</v>
      </c>
      <c r="L178" s="19"/>
      <c r="N178" s="42">
        <f t="shared" si="18"/>
        <v>41023</v>
      </c>
      <c r="O178" s="43">
        <f t="shared" si="25"/>
        <v>116.3860081210929</v>
      </c>
      <c r="P178" s="43">
        <f t="shared" si="19"/>
        <v>120.81418290015668</v>
      </c>
      <c r="Q178" s="48">
        <f t="shared" si="20"/>
        <v>1371.969971</v>
      </c>
      <c r="R178" s="44">
        <f t="shared" si="21"/>
        <v>65.728420999999997</v>
      </c>
    </row>
    <row r="179" spans="2:18">
      <c r="B179" s="39">
        <v>41024</v>
      </c>
      <c r="C179" s="112">
        <v>1390.6899410000001</v>
      </c>
      <c r="D179" s="20">
        <f t="shared" si="22"/>
        <v>1.3644591642450798E-2</v>
      </c>
      <c r="E179" s="20">
        <f t="shared" si="26"/>
        <v>1.1823780007250126</v>
      </c>
      <c r="F179" s="39">
        <v>41024</v>
      </c>
      <c r="G179" s="112">
        <v>66.008883999999995</v>
      </c>
      <c r="H179" s="40">
        <f t="shared" si="23"/>
        <v>4.2669973769793312E-3</v>
      </c>
      <c r="I179" s="20">
        <f t="shared" si="24"/>
        <v>1.2478433788573213</v>
      </c>
      <c r="L179" s="19"/>
      <c r="N179" s="42">
        <f t="shared" si="18"/>
        <v>41024</v>
      </c>
      <c r="O179" s="43">
        <f t="shared" si="25"/>
        <v>117.97404767480018</v>
      </c>
      <c r="P179" s="43">
        <f t="shared" si="19"/>
        <v>121.32969670169358</v>
      </c>
      <c r="Q179" s="48">
        <f t="shared" si="20"/>
        <v>1390.6899410000001</v>
      </c>
      <c r="R179" s="44">
        <f t="shared" si="21"/>
        <v>66.008883999999995</v>
      </c>
    </row>
    <row r="180" spans="2:18">
      <c r="B180" s="39">
        <v>41025</v>
      </c>
      <c r="C180" s="112">
        <v>1399.9799800000001</v>
      </c>
      <c r="D180" s="20">
        <f t="shared" si="22"/>
        <v>6.6801655251205183E-3</v>
      </c>
      <c r="E180" s="20">
        <f t="shared" si="26"/>
        <v>1.1890581662501332</v>
      </c>
      <c r="F180" s="39">
        <v>41025</v>
      </c>
      <c r="G180" s="112">
        <v>66.985990999999999</v>
      </c>
      <c r="H180" s="40">
        <f t="shared" si="23"/>
        <v>1.4802658987538742E-2</v>
      </c>
      <c r="I180" s="20">
        <f t="shared" si="24"/>
        <v>1.2626460378448601</v>
      </c>
      <c r="L180" s="19"/>
      <c r="N180" s="42">
        <f t="shared" si="18"/>
        <v>41025</v>
      </c>
      <c r="O180" s="43">
        <f t="shared" si="25"/>
        <v>118.7621338409363</v>
      </c>
      <c r="P180" s="43">
        <f t="shared" si="19"/>
        <v>123.12569882703023</v>
      </c>
      <c r="Q180" s="48">
        <f t="shared" si="20"/>
        <v>1399.9799800000001</v>
      </c>
      <c r="R180" s="44">
        <f t="shared" si="21"/>
        <v>66.985990999999999</v>
      </c>
    </row>
    <row r="181" spans="2:18">
      <c r="B181" s="39">
        <v>41026</v>
      </c>
      <c r="C181" s="112">
        <v>1403.3599850000001</v>
      </c>
      <c r="D181" s="20">
        <f t="shared" si="22"/>
        <v>2.4143238105447384E-3</v>
      </c>
      <c r="E181" s="20">
        <f t="shared" si="26"/>
        <v>1.1914724900606779</v>
      </c>
      <c r="F181" s="39">
        <v>41026</v>
      </c>
      <c r="G181" s="112">
        <v>67.347882999999996</v>
      </c>
      <c r="H181" s="40">
        <f t="shared" si="23"/>
        <v>5.40250274120746E-3</v>
      </c>
      <c r="I181" s="20">
        <f t="shared" si="24"/>
        <v>1.2680485405860675</v>
      </c>
      <c r="L181" s="19"/>
      <c r="N181" s="42">
        <f t="shared" si="18"/>
        <v>41026</v>
      </c>
      <c r="O181" s="43">
        <f t="shared" si="25"/>
        <v>119.04886408845958</v>
      </c>
      <c r="P181" s="43">
        <f t="shared" si="19"/>
        <v>123.79088575245636</v>
      </c>
      <c r="Q181" s="48">
        <f t="shared" si="20"/>
        <v>1403.3599850000001</v>
      </c>
      <c r="R181" s="44">
        <f t="shared" si="21"/>
        <v>67.347882999999996</v>
      </c>
    </row>
    <row r="182" spans="2:18">
      <c r="B182" s="39">
        <v>41029</v>
      </c>
      <c r="C182" s="112">
        <v>1397.910034</v>
      </c>
      <c r="D182" s="20">
        <f t="shared" si="22"/>
        <v>-3.8835017801936988E-3</v>
      </c>
      <c r="E182" s="20">
        <f t="shared" si="26"/>
        <v>1.1875889882804842</v>
      </c>
      <c r="F182" s="39">
        <v>41029</v>
      </c>
      <c r="G182" s="112">
        <v>66.189834000000005</v>
      </c>
      <c r="H182" s="40">
        <f t="shared" si="23"/>
        <v>-1.7195031950744344E-2</v>
      </c>
      <c r="I182" s="20">
        <f t="shared" si="24"/>
        <v>1.2508535086353232</v>
      </c>
      <c r="N182" s="42">
        <f t="shared" si="18"/>
        <v>41029</v>
      </c>
      <c r="O182" s="43">
        <f t="shared" si="25"/>
        <v>118.58653761284201</v>
      </c>
      <c r="P182" s="43">
        <f t="shared" si="19"/>
        <v>121.66229751673193</v>
      </c>
      <c r="Q182" s="48">
        <f t="shared" si="20"/>
        <v>1397.910034</v>
      </c>
      <c r="R182" s="44">
        <f t="shared" si="21"/>
        <v>66.189834000000005</v>
      </c>
    </row>
    <row r="183" spans="2:18">
      <c r="B183" s="39">
        <v>41030</v>
      </c>
      <c r="C183" s="112">
        <v>1405.8199460000001</v>
      </c>
      <c r="D183" s="20">
        <f t="shared" si="22"/>
        <v>5.6583841646564714E-3</v>
      </c>
      <c r="E183" s="20">
        <f t="shared" si="26"/>
        <v>1.1932473724451407</v>
      </c>
      <c r="F183" s="39">
        <v>41030</v>
      </c>
      <c r="G183" s="112">
        <v>66.669337999999996</v>
      </c>
      <c r="H183" s="40">
        <f t="shared" si="23"/>
        <v>7.2443753220470253E-3</v>
      </c>
      <c r="I183" s="20">
        <f t="shared" si="24"/>
        <v>1.2580978839573702</v>
      </c>
      <c r="L183" s="19"/>
      <c r="N183" s="42">
        <f t="shared" si="18"/>
        <v>41030</v>
      </c>
      <c r="O183" s="43">
        <f t="shared" si="25"/>
        <v>119.25754579941197</v>
      </c>
      <c r="P183" s="43">
        <f t="shared" si="19"/>
        <v>122.54366486248568</v>
      </c>
      <c r="Q183" s="48">
        <f t="shared" si="20"/>
        <v>1405.8199460000001</v>
      </c>
      <c r="R183" s="44">
        <f t="shared" si="21"/>
        <v>66.669337999999996</v>
      </c>
    </row>
    <row r="184" spans="2:18">
      <c r="B184" s="39">
        <v>41031</v>
      </c>
      <c r="C184" s="112">
        <v>1402.3100589999999</v>
      </c>
      <c r="D184" s="20">
        <f t="shared" si="22"/>
        <v>-2.4966831705488524E-3</v>
      </c>
      <c r="E184" s="20">
        <f t="shared" si="26"/>
        <v>1.1907506892745918</v>
      </c>
      <c r="F184" s="39">
        <v>41031</v>
      </c>
      <c r="G184" s="112">
        <v>67.049322000000004</v>
      </c>
      <c r="H184" s="40">
        <f t="shared" si="23"/>
        <v>5.6995316197681056E-3</v>
      </c>
      <c r="I184" s="20">
        <f t="shared" si="24"/>
        <v>1.2637974155771383</v>
      </c>
      <c r="L184" s="19"/>
      <c r="N184" s="42">
        <f t="shared" si="18"/>
        <v>41031</v>
      </c>
      <c r="O184" s="43">
        <f t="shared" si="25"/>
        <v>118.95979749185361</v>
      </c>
      <c r="P184" s="43">
        <f t="shared" si="19"/>
        <v>123.2421063551717</v>
      </c>
      <c r="Q184" s="48">
        <f t="shared" si="20"/>
        <v>1402.3100589999999</v>
      </c>
      <c r="R184" s="44">
        <f t="shared" si="21"/>
        <v>67.049322000000004</v>
      </c>
    </row>
    <row r="185" spans="2:18">
      <c r="B185" s="39">
        <v>41032</v>
      </c>
      <c r="C185" s="112">
        <v>1391.5699460000001</v>
      </c>
      <c r="D185" s="20">
        <f t="shared" si="22"/>
        <v>-7.6588718244371412E-3</v>
      </c>
      <c r="E185" s="20">
        <f t="shared" si="26"/>
        <v>1.1830918174501548</v>
      </c>
      <c r="F185" s="39">
        <v>41032</v>
      </c>
      <c r="G185" s="112">
        <v>66.307445999999999</v>
      </c>
      <c r="H185" s="40">
        <f t="shared" si="23"/>
        <v>-1.1064630899623507E-2</v>
      </c>
      <c r="I185" s="20">
        <f t="shared" si="24"/>
        <v>1.2527327846775149</v>
      </c>
      <c r="N185" s="42">
        <f t="shared" si="18"/>
        <v>41032</v>
      </c>
      <c r="O185" s="43">
        <f t="shared" si="25"/>
        <v>118.0486996506025</v>
      </c>
      <c r="P185" s="43">
        <f t="shared" si="19"/>
        <v>121.87847793705957</v>
      </c>
      <c r="Q185" s="48">
        <f t="shared" si="20"/>
        <v>1391.5699460000001</v>
      </c>
      <c r="R185" s="44">
        <f t="shared" si="21"/>
        <v>66.307445999999999</v>
      </c>
    </row>
    <row r="186" spans="2:18">
      <c r="B186" s="39">
        <v>41033</v>
      </c>
      <c r="C186" s="112">
        <v>1369.099976</v>
      </c>
      <c r="D186" s="20">
        <f t="shared" si="22"/>
        <v>-1.6147208456598894E-2</v>
      </c>
      <c r="E186" s="20">
        <f t="shared" si="26"/>
        <v>1.166944608993556</v>
      </c>
      <c r="F186" s="39">
        <v>41033</v>
      </c>
      <c r="G186" s="112">
        <v>65.339388</v>
      </c>
      <c r="H186" s="40">
        <f t="shared" si="23"/>
        <v>-1.4599536830298021E-2</v>
      </c>
      <c r="I186" s="20">
        <f t="shared" si="24"/>
        <v>1.2381332478472169</v>
      </c>
      <c r="L186" s="19"/>
      <c r="N186" s="42">
        <f t="shared" si="18"/>
        <v>41033</v>
      </c>
      <c r="O186" s="43">
        <f t="shared" si="25"/>
        <v>116.14254268931379</v>
      </c>
      <c r="P186" s="43">
        <f t="shared" si="19"/>
        <v>120.09910860959681</v>
      </c>
      <c r="Q186" s="48">
        <f t="shared" si="20"/>
        <v>1369.099976</v>
      </c>
      <c r="R186" s="44">
        <f t="shared" si="21"/>
        <v>65.339388</v>
      </c>
    </row>
    <row r="187" spans="2:18">
      <c r="B187" s="39">
        <v>41036</v>
      </c>
      <c r="C187" s="112">
        <v>1369.579956</v>
      </c>
      <c r="D187" s="20">
        <f t="shared" si="22"/>
        <v>3.5058067958071426E-4</v>
      </c>
      <c r="E187" s="20">
        <f t="shared" si="26"/>
        <v>1.1672951896731367</v>
      </c>
      <c r="F187" s="39">
        <v>41036</v>
      </c>
      <c r="G187" s="112">
        <v>65.665090000000006</v>
      </c>
      <c r="H187" s="40">
        <f t="shared" si="23"/>
        <v>4.9847727376939321E-3</v>
      </c>
      <c r="I187" s="20">
        <f t="shared" si="24"/>
        <v>1.2431180205849108</v>
      </c>
      <c r="L187" s="19"/>
      <c r="N187" s="42">
        <f t="shared" si="18"/>
        <v>41036</v>
      </c>
      <c r="O187" s="43">
        <f t="shared" si="25"/>
        <v>116.18326002085804</v>
      </c>
      <c r="P187" s="43">
        <f t="shared" si="19"/>
        <v>120.69777537201527</v>
      </c>
      <c r="Q187" s="48">
        <f t="shared" si="20"/>
        <v>1369.579956</v>
      </c>
      <c r="R187" s="44">
        <f t="shared" si="21"/>
        <v>65.665090000000006</v>
      </c>
    </row>
    <row r="188" spans="2:18">
      <c r="B188" s="39">
        <v>41037</v>
      </c>
      <c r="C188" s="112">
        <v>1363.719971</v>
      </c>
      <c r="D188" s="20">
        <f t="shared" si="22"/>
        <v>-4.2786731613061457E-3</v>
      </c>
      <c r="E188" s="20">
        <f t="shared" si="26"/>
        <v>1.1630165165118305</v>
      </c>
      <c r="F188" s="39">
        <v>41037</v>
      </c>
      <c r="G188" s="112">
        <v>65.185586000000001</v>
      </c>
      <c r="H188" s="40">
        <f t="shared" si="23"/>
        <v>-7.3022666990939511E-3</v>
      </c>
      <c r="I188" s="20">
        <f t="shared" si="24"/>
        <v>1.235815753885817</v>
      </c>
      <c r="L188" s="19"/>
      <c r="N188" s="42">
        <f t="shared" si="18"/>
        <v>41037</v>
      </c>
      <c r="O188" s="43">
        <f t="shared" si="25"/>
        <v>115.68614982441375</v>
      </c>
      <c r="P188" s="43">
        <f t="shared" si="19"/>
        <v>119.81640802626148</v>
      </c>
      <c r="Q188" s="48">
        <f t="shared" si="20"/>
        <v>1363.719971</v>
      </c>
      <c r="R188" s="44">
        <f t="shared" si="21"/>
        <v>65.185586000000001</v>
      </c>
    </row>
    <row r="189" spans="2:18">
      <c r="B189" s="39">
        <v>41038</v>
      </c>
      <c r="C189" s="112">
        <v>1354.579956</v>
      </c>
      <c r="D189" s="20">
        <f t="shared" si="22"/>
        <v>-6.7022667368416E-3</v>
      </c>
      <c r="E189" s="20">
        <f t="shared" si="26"/>
        <v>1.1563142497749888</v>
      </c>
      <c r="F189" s="39">
        <v>41038</v>
      </c>
      <c r="G189" s="112">
        <v>64.452753000000001</v>
      </c>
      <c r="H189" s="40">
        <f t="shared" si="23"/>
        <v>-1.1242255304723336E-2</v>
      </c>
      <c r="I189" s="20">
        <f t="shared" si="24"/>
        <v>1.2245734985810937</v>
      </c>
      <c r="L189" s="19"/>
      <c r="N189" s="42">
        <f t="shared" si="18"/>
        <v>41038</v>
      </c>
      <c r="O189" s="43">
        <f t="shared" si="25"/>
        <v>114.9107903905323</v>
      </c>
      <c r="P189" s="43">
        <f t="shared" si="19"/>
        <v>118.46940137753535</v>
      </c>
      <c r="Q189" s="48">
        <f t="shared" si="20"/>
        <v>1354.579956</v>
      </c>
      <c r="R189" s="44">
        <f t="shared" si="21"/>
        <v>64.452753000000001</v>
      </c>
    </row>
    <row r="190" spans="2:18">
      <c r="B190" s="39">
        <v>41039</v>
      </c>
      <c r="C190" s="112">
        <v>1357.98999</v>
      </c>
      <c r="D190" s="20">
        <f t="shared" si="22"/>
        <v>2.5174106444552091E-3</v>
      </c>
      <c r="E190" s="20">
        <f t="shared" si="26"/>
        <v>1.158831660419444</v>
      </c>
      <c r="F190" s="39">
        <v>41039</v>
      </c>
      <c r="G190" s="112">
        <v>64.145149000000004</v>
      </c>
      <c r="H190" s="40">
        <f t="shared" si="23"/>
        <v>-4.7725502120909979E-3</v>
      </c>
      <c r="I190" s="20">
        <f t="shared" si="24"/>
        <v>1.2198009483690027</v>
      </c>
      <c r="L190" s="19"/>
      <c r="N190" s="42">
        <f t="shared" si="18"/>
        <v>41039</v>
      </c>
      <c r="O190" s="43">
        <f t="shared" si="25"/>
        <v>115.20006803742417</v>
      </c>
      <c r="P190" s="43">
        <f t="shared" si="19"/>
        <v>117.90400021086471</v>
      </c>
      <c r="Q190" s="48">
        <f t="shared" si="20"/>
        <v>1357.98999</v>
      </c>
      <c r="R190" s="44">
        <f t="shared" si="21"/>
        <v>64.145149000000004</v>
      </c>
    </row>
    <row r="191" spans="2:18">
      <c r="B191" s="39">
        <v>41040</v>
      </c>
      <c r="C191" s="112">
        <v>1353.3900149999999</v>
      </c>
      <c r="D191" s="20">
        <f t="shared" si="22"/>
        <v>-3.3873408742873812E-3</v>
      </c>
      <c r="E191" s="20">
        <f t="shared" si="26"/>
        <v>1.1554443195451567</v>
      </c>
      <c r="F191" s="39">
        <v>41040</v>
      </c>
      <c r="G191" s="112">
        <v>64.027529999999999</v>
      </c>
      <c r="H191" s="40">
        <f t="shared" si="23"/>
        <v>-1.8336382693570075E-3</v>
      </c>
      <c r="I191" s="20">
        <f t="shared" si="24"/>
        <v>1.2179673100996458</v>
      </c>
      <c r="L191" s="19"/>
      <c r="N191" s="42">
        <f t="shared" si="18"/>
        <v>41040</v>
      </c>
      <c r="O191" s="43">
        <f t="shared" si="25"/>
        <v>114.80984613824032</v>
      </c>
      <c r="P191" s="43">
        <f t="shared" si="19"/>
        <v>117.68780692396778</v>
      </c>
      <c r="Q191" s="48">
        <f t="shared" si="20"/>
        <v>1353.3900149999999</v>
      </c>
      <c r="R191" s="44">
        <f t="shared" si="21"/>
        <v>64.027529999999999</v>
      </c>
    </row>
    <row r="192" spans="2:18">
      <c r="B192" s="39">
        <v>41043</v>
      </c>
      <c r="C192" s="112">
        <v>1338.349976</v>
      </c>
      <c r="D192" s="20">
        <f t="shared" si="22"/>
        <v>-1.1112863870212597E-2</v>
      </c>
      <c r="E192" s="20">
        <f t="shared" si="26"/>
        <v>1.1443314556749442</v>
      </c>
      <c r="F192" s="39">
        <v>41043</v>
      </c>
      <c r="G192" s="112">
        <v>62.905670000000001</v>
      </c>
      <c r="H192" s="40">
        <f t="shared" si="23"/>
        <v>-1.7521525506293933E-2</v>
      </c>
      <c r="I192" s="20">
        <f t="shared" si="24"/>
        <v>1.2004457845933518</v>
      </c>
      <c r="L192" s="19"/>
      <c r="N192" s="42">
        <f t="shared" si="18"/>
        <v>41043</v>
      </c>
      <c r="O192" s="43">
        <f t="shared" si="25"/>
        <v>113.53397994714601</v>
      </c>
      <c r="P192" s="43">
        <f t="shared" si="19"/>
        <v>115.6257370131697</v>
      </c>
      <c r="Q192" s="48">
        <f t="shared" si="20"/>
        <v>1338.349976</v>
      </c>
      <c r="R192" s="44">
        <f t="shared" si="21"/>
        <v>62.905670000000001</v>
      </c>
    </row>
    <row r="193" spans="2:18">
      <c r="B193" s="39">
        <v>41044</v>
      </c>
      <c r="C193" s="112">
        <v>1330.660034</v>
      </c>
      <c r="D193" s="20">
        <f t="shared" si="22"/>
        <v>-5.7458378883700201E-3</v>
      </c>
      <c r="E193" s="20">
        <f t="shared" si="26"/>
        <v>1.1385856177865743</v>
      </c>
      <c r="F193" s="39">
        <v>41044</v>
      </c>
      <c r="G193" s="112">
        <v>61.449058999999998</v>
      </c>
      <c r="H193" s="40">
        <f t="shared" si="23"/>
        <v>-2.3155480261159322E-2</v>
      </c>
      <c r="I193" s="20">
        <f t="shared" si="24"/>
        <v>1.1772903043321925</v>
      </c>
      <c r="L193" s="19"/>
      <c r="N193" s="42">
        <f t="shared" si="18"/>
        <v>41044</v>
      </c>
      <c r="O193" s="43">
        <f t="shared" si="25"/>
        <v>112.88163210354824</v>
      </c>
      <c r="P193" s="43">
        <f t="shared" si="19"/>
        <v>112.94836754207924</v>
      </c>
      <c r="Q193" s="48">
        <f t="shared" si="20"/>
        <v>1330.660034</v>
      </c>
      <c r="R193" s="44">
        <f t="shared" si="21"/>
        <v>61.449058999999998</v>
      </c>
    </row>
    <row r="194" spans="2:18">
      <c r="B194" s="39">
        <v>41045</v>
      </c>
      <c r="C194" s="112">
        <v>1324.8000489999999</v>
      </c>
      <c r="D194" s="20">
        <f t="shared" si="22"/>
        <v>-4.4038182933808789E-3</v>
      </c>
      <c r="E194" s="20">
        <f t="shared" si="26"/>
        <v>1.1341817994931933</v>
      </c>
      <c r="F194" s="39">
        <v>41045</v>
      </c>
      <c r="G194" s="112">
        <v>61.639051000000002</v>
      </c>
      <c r="H194" s="40">
        <f t="shared" si="23"/>
        <v>3.0918618298125811E-3</v>
      </c>
      <c r="I194" s="20">
        <f t="shared" si="24"/>
        <v>1.1803821661620051</v>
      </c>
      <c r="L194" s="19"/>
      <c r="N194" s="42">
        <f t="shared" si="18"/>
        <v>41045</v>
      </c>
      <c r="O194" s="43">
        <f t="shared" si="25"/>
        <v>112.38452190710395</v>
      </c>
      <c r="P194" s="43">
        <f t="shared" si="19"/>
        <v>113.29758828842225</v>
      </c>
      <c r="Q194" s="48">
        <f t="shared" si="20"/>
        <v>1324.8000489999999</v>
      </c>
      <c r="R194" s="44">
        <f t="shared" si="21"/>
        <v>61.639051000000002</v>
      </c>
    </row>
    <row r="195" spans="2:18">
      <c r="B195" s="39">
        <v>41046</v>
      </c>
      <c r="C195" s="112">
        <v>1304.8599850000001</v>
      </c>
      <c r="D195" s="20">
        <f t="shared" si="22"/>
        <v>-1.5051376254893167E-2</v>
      </c>
      <c r="E195" s="20">
        <f t="shared" si="26"/>
        <v>1.1191304232383001</v>
      </c>
      <c r="F195" s="39">
        <v>41046</v>
      </c>
      <c r="G195" s="112">
        <v>59.142009000000002</v>
      </c>
      <c r="H195" s="40">
        <f t="shared" si="23"/>
        <v>-4.0510714546854398E-2</v>
      </c>
      <c r="I195" s="20">
        <f t="shared" si="24"/>
        <v>1.1398714516151507</v>
      </c>
      <c r="N195" s="42">
        <f t="shared" si="18"/>
        <v>41046</v>
      </c>
      <c r="O195" s="43">
        <f t="shared" si="25"/>
        <v>110.69298018265386</v>
      </c>
      <c r="P195" s="43">
        <f t="shared" si="19"/>
        <v>108.70782203042293</v>
      </c>
      <c r="Q195" s="48">
        <f t="shared" si="20"/>
        <v>1304.8599850000001</v>
      </c>
      <c r="R195" s="44">
        <f t="shared" si="21"/>
        <v>59.142009000000002</v>
      </c>
    </row>
    <row r="196" spans="2:18">
      <c r="B196" s="39">
        <v>41047</v>
      </c>
      <c r="C196" s="112">
        <v>1295.219971</v>
      </c>
      <c r="D196" s="20">
        <f t="shared" si="22"/>
        <v>-7.3877765513670202E-3</v>
      </c>
      <c r="E196" s="20">
        <f t="shared" si="26"/>
        <v>1.1117426466869331</v>
      </c>
      <c r="F196" s="39">
        <v>41047</v>
      </c>
      <c r="G196" s="112">
        <v>59.711984999999999</v>
      </c>
      <c r="H196" s="40">
        <f t="shared" si="23"/>
        <v>9.6374135684162976E-3</v>
      </c>
      <c r="I196" s="20">
        <f t="shared" si="24"/>
        <v>1.149508865183567</v>
      </c>
      <c r="N196" s="42">
        <f t="shared" ref="N196:N259" si="27">B196</f>
        <v>41047</v>
      </c>
      <c r="O196" s="43">
        <f t="shared" si="25"/>
        <v>109.87520517925951</v>
      </c>
      <c r="P196" s="43">
        <f t="shared" ref="P196:P259" si="28">(R196/$R$3)*100</f>
        <v>109.75548426945193</v>
      </c>
      <c r="Q196" s="48">
        <f t="shared" ref="Q196:Q259" si="29">C196</f>
        <v>1295.219971</v>
      </c>
      <c r="R196" s="44">
        <f t="shared" ref="R196:R259" si="30">G196</f>
        <v>59.711984999999999</v>
      </c>
    </row>
    <row r="197" spans="2:18">
      <c r="B197" s="39">
        <v>41050</v>
      </c>
      <c r="C197" s="112">
        <v>1315.98999</v>
      </c>
      <c r="D197" s="20">
        <f t="shared" ref="D197:D260" si="31">C197/C196-1</f>
        <v>1.6035900823829996E-2</v>
      </c>
      <c r="E197" s="20">
        <f t="shared" si="26"/>
        <v>1.1277785475107631</v>
      </c>
      <c r="F197" s="39">
        <v>41050</v>
      </c>
      <c r="G197" s="112">
        <v>61.213835000000003</v>
      </c>
      <c r="H197" s="40">
        <f t="shared" ref="H197:H260" si="32">G197/G196-1</f>
        <v>2.5151567143514075E-2</v>
      </c>
      <c r="I197" s="20">
        <f t="shared" ref="I197:I260" si="33">I196+H197</f>
        <v>1.1746604323270811</v>
      </c>
      <c r="L197" s="19"/>
      <c r="N197" s="42">
        <f t="shared" si="27"/>
        <v>41050</v>
      </c>
      <c r="O197" s="43">
        <f t="shared" ref="O197:O260" si="34">(Q197/$Q$3)*100</f>
        <v>111.63715307251209</v>
      </c>
      <c r="P197" s="43">
        <f t="shared" si="28"/>
        <v>112.51600670142395</v>
      </c>
      <c r="Q197" s="48">
        <f t="shared" si="29"/>
        <v>1315.98999</v>
      </c>
      <c r="R197" s="44">
        <f t="shared" si="30"/>
        <v>61.213835000000003</v>
      </c>
    </row>
    <row r="198" spans="2:18">
      <c r="B198" s="39">
        <v>41051</v>
      </c>
      <c r="C198" s="112">
        <v>1316.630005</v>
      </c>
      <c r="D198" s="20">
        <f t="shared" si="31"/>
        <v>4.8633728589364544E-4</v>
      </c>
      <c r="E198" s="20">
        <f t="shared" ref="E198:E261" si="35">E197+D198</f>
        <v>1.1282648847966568</v>
      </c>
      <c r="F198" s="39">
        <v>41051</v>
      </c>
      <c r="G198" s="112">
        <v>61.982852000000001</v>
      </c>
      <c r="H198" s="40">
        <f t="shared" si="32"/>
        <v>1.2562797282673177E-2</v>
      </c>
      <c r="I198" s="20">
        <f t="shared" si="33"/>
        <v>1.1872232296097542</v>
      </c>
      <c r="L198" s="19"/>
      <c r="N198" s="42">
        <f t="shared" si="27"/>
        <v>41051</v>
      </c>
      <c r="O198" s="43">
        <f t="shared" si="34"/>
        <v>111.6914463825423</v>
      </c>
      <c r="P198" s="43">
        <f t="shared" si="28"/>
        <v>113.9295224846698</v>
      </c>
      <c r="Q198" s="48">
        <f t="shared" si="29"/>
        <v>1316.630005</v>
      </c>
      <c r="R198" s="44">
        <f t="shared" si="30"/>
        <v>61.982852000000001</v>
      </c>
    </row>
    <row r="199" spans="2:18">
      <c r="B199" s="39">
        <v>41052</v>
      </c>
      <c r="C199" s="112">
        <v>1318.8599850000001</v>
      </c>
      <c r="D199" s="20">
        <f t="shared" si="31"/>
        <v>1.6937028561794243E-3</v>
      </c>
      <c r="E199" s="20">
        <f t="shared" si="35"/>
        <v>1.1299585876528362</v>
      </c>
      <c r="F199" s="39">
        <v>41052</v>
      </c>
      <c r="G199" s="112">
        <v>63.674686999999999</v>
      </c>
      <c r="H199" s="40">
        <f t="shared" si="32"/>
        <v>2.7295210617284793E-2</v>
      </c>
      <c r="I199" s="20">
        <f t="shared" si="33"/>
        <v>1.214518440227039</v>
      </c>
      <c r="N199" s="42">
        <f t="shared" si="27"/>
        <v>41052</v>
      </c>
      <c r="O199" s="43">
        <f t="shared" si="34"/>
        <v>111.88061850429121</v>
      </c>
      <c r="P199" s="43">
        <f t="shared" si="28"/>
        <v>117.03925279641555</v>
      </c>
      <c r="Q199" s="48">
        <f t="shared" si="29"/>
        <v>1318.8599850000001</v>
      </c>
      <c r="R199" s="44">
        <f t="shared" si="30"/>
        <v>63.674686999999999</v>
      </c>
    </row>
    <row r="200" spans="2:18">
      <c r="B200" s="39">
        <v>41053</v>
      </c>
      <c r="C200" s="112">
        <v>1320.6800539999999</v>
      </c>
      <c r="D200" s="20">
        <f t="shared" si="31"/>
        <v>1.3800320130266108E-3</v>
      </c>
      <c r="E200" s="20">
        <f t="shared" si="35"/>
        <v>1.1313386196658628</v>
      </c>
      <c r="F200" s="39">
        <v>41053</v>
      </c>
      <c r="G200" s="112">
        <v>62.290455000000001</v>
      </c>
      <c r="H200" s="40">
        <f t="shared" si="32"/>
        <v>-2.1739125313643082E-2</v>
      </c>
      <c r="I200" s="20">
        <f t="shared" si="33"/>
        <v>1.1927793149133961</v>
      </c>
      <c r="N200" s="42">
        <f t="shared" si="27"/>
        <v>41053</v>
      </c>
      <c r="O200" s="43">
        <f t="shared" si="34"/>
        <v>112.03501733946435</v>
      </c>
      <c r="P200" s="43">
        <f t="shared" si="28"/>
        <v>114.49492181325915</v>
      </c>
      <c r="Q200" s="48">
        <f t="shared" si="29"/>
        <v>1320.6800539999999</v>
      </c>
      <c r="R200" s="44">
        <f t="shared" si="30"/>
        <v>62.290455000000001</v>
      </c>
    </row>
    <row r="201" spans="2:18">
      <c r="B201" s="39">
        <v>41054</v>
      </c>
      <c r="C201" s="112">
        <v>1317.8199460000001</v>
      </c>
      <c r="D201" s="20">
        <f t="shared" si="31"/>
        <v>-2.1656327672530118E-3</v>
      </c>
      <c r="E201" s="20">
        <f t="shared" si="35"/>
        <v>1.1291729868986098</v>
      </c>
      <c r="F201" s="39">
        <v>41054</v>
      </c>
      <c r="G201" s="113">
        <v>62.000942999999999</v>
      </c>
      <c r="H201" s="40">
        <f t="shared" si="32"/>
        <v>-4.6477746871491643E-3</v>
      </c>
      <c r="I201" s="20">
        <f t="shared" si="33"/>
        <v>1.1881315402262469</v>
      </c>
      <c r="L201" s="19"/>
      <c r="N201" s="42">
        <f t="shared" si="27"/>
        <v>41054</v>
      </c>
      <c r="O201" s="43">
        <f t="shared" si="34"/>
        <v>111.79239063483426</v>
      </c>
      <c r="P201" s="43">
        <f t="shared" si="28"/>
        <v>113.96277521384836</v>
      </c>
      <c r="Q201" s="48">
        <f t="shared" si="29"/>
        <v>1317.8199460000001</v>
      </c>
      <c r="R201" s="44">
        <f t="shared" si="30"/>
        <v>62.000942999999999</v>
      </c>
    </row>
    <row r="202" spans="2:18">
      <c r="B202" s="39">
        <v>41058</v>
      </c>
      <c r="C202" s="112">
        <v>1332.420044</v>
      </c>
      <c r="D202" s="20">
        <f t="shared" si="31"/>
        <v>1.1078977856053607E-2</v>
      </c>
      <c r="E202" s="20">
        <f t="shared" si="35"/>
        <v>1.1402519647546634</v>
      </c>
      <c r="F202" s="39">
        <v>41058</v>
      </c>
      <c r="G202" s="112">
        <v>62.335695000000001</v>
      </c>
      <c r="H202" s="40">
        <f t="shared" si="32"/>
        <v>5.3991436872178333E-3</v>
      </c>
      <c r="I202" s="20">
        <f t="shared" si="33"/>
        <v>1.1935306839134647</v>
      </c>
      <c r="N202" s="42">
        <f t="shared" si="27"/>
        <v>41058</v>
      </c>
      <c r="O202" s="43">
        <f t="shared" si="34"/>
        <v>113.03093605515289</v>
      </c>
      <c r="P202" s="43">
        <f t="shared" si="28"/>
        <v>114.57807661222203</v>
      </c>
      <c r="Q202" s="48">
        <f t="shared" si="29"/>
        <v>1332.420044</v>
      </c>
      <c r="R202" s="44">
        <f t="shared" si="30"/>
        <v>62.335695000000001</v>
      </c>
    </row>
    <row r="203" spans="2:18">
      <c r="B203" s="39">
        <v>41059</v>
      </c>
      <c r="C203" s="112">
        <v>1313.3199460000001</v>
      </c>
      <c r="D203" s="20">
        <f t="shared" si="31"/>
        <v>-1.4334892428261803E-2</v>
      </c>
      <c r="E203" s="20">
        <f t="shared" si="35"/>
        <v>1.1259170723264016</v>
      </c>
      <c r="F203" s="39">
        <v>41059</v>
      </c>
      <c r="G203" s="112">
        <v>60.399579000000003</v>
      </c>
      <c r="H203" s="40">
        <f t="shared" si="32"/>
        <v>-3.1059507718651402E-2</v>
      </c>
      <c r="I203" s="20">
        <f t="shared" si="33"/>
        <v>1.1624711761948134</v>
      </c>
      <c r="N203" s="42">
        <f t="shared" si="27"/>
        <v>41059</v>
      </c>
      <c r="O203" s="43">
        <f t="shared" si="34"/>
        <v>111.41064974573654</v>
      </c>
      <c r="P203" s="43">
        <f t="shared" si="28"/>
        <v>111.01933795729649</v>
      </c>
      <c r="Q203" s="48">
        <f t="shared" si="29"/>
        <v>1313.3199460000001</v>
      </c>
      <c r="R203" s="44">
        <f t="shared" si="30"/>
        <v>60.399579000000003</v>
      </c>
    </row>
    <row r="204" spans="2:18">
      <c r="B204" s="39">
        <v>41060</v>
      </c>
      <c r="C204" s="112">
        <v>1310.329956</v>
      </c>
      <c r="D204" s="20">
        <f t="shared" si="31"/>
        <v>-2.2766653389425517E-3</v>
      </c>
      <c r="E204" s="20">
        <f t="shared" si="35"/>
        <v>1.123640406987459</v>
      </c>
      <c r="F204" s="39">
        <v>41060</v>
      </c>
      <c r="G204" s="112">
        <v>59.938167</v>
      </c>
      <c r="H204" s="40">
        <f t="shared" si="32"/>
        <v>-7.6393247707902123E-3</v>
      </c>
      <c r="I204" s="20">
        <f t="shared" si="33"/>
        <v>1.1548318514240232</v>
      </c>
      <c r="L204" s="19"/>
      <c r="N204" s="42">
        <f t="shared" si="27"/>
        <v>41060</v>
      </c>
      <c r="O204" s="43">
        <f t="shared" si="34"/>
        <v>111.15700498107135</v>
      </c>
      <c r="P204" s="43">
        <f t="shared" si="28"/>
        <v>110.17122517880257</v>
      </c>
      <c r="Q204" s="48">
        <f t="shared" si="29"/>
        <v>1310.329956</v>
      </c>
      <c r="R204" s="44">
        <f t="shared" si="30"/>
        <v>59.938167</v>
      </c>
    </row>
    <row r="205" spans="2:18">
      <c r="B205" s="39">
        <v>41061</v>
      </c>
      <c r="C205" s="112">
        <v>1278.040039</v>
      </c>
      <c r="D205" s="20">
        <f t="shared" si="31"/>
        <v>-2.4642584756720654E-2</v>
      </c>
      <c r="E205" s="20">
        <f t="shared" si="35"/>
        <v>1.0989978222307384</v>
      </c>
      <c r="F205" s="39">
        <v>41061</v>
      </c>
      <c r="G205" s="112">
        <v>57.613017999999997</v>
      </c>
      <c r="H205" s="40">
        <f t="shared" si="32"/>
        <v>-3.8792460903917969E-2</v>
      </c>
      <c r="I205" s="20">
        <f t="shared" si="33"/>
        <v>1.1160393905201054</v>
      </c>
      <c r="N205" s="42">
        <f t="shared" si="27"/>
        <v>41061</v>
      </c>
      <c r="O205" s="43">
        <f t="shared" si="34"/>
        <v>108.41780906452207</v>
      </c>
      <c r="P205" s="43">
        <f t="shared" si="28"/>
        <v>105.89741223331714</v>
      </c>
      <c r="Q205" s="48">
        <f t="shared" si="29"/>
        <v>1278.040039</v>
      </c>
      <c r="R205" s="44">
        <f t="shared" si="30"/>
        <v>57.613017999999997</v>
      </c>
    </row>
    <row r="206" spans="2:18">
      <c r="B206" s="39">
        <v>41064</v>
      </c>
      <c r="C206" s="112">
        <v>1278.1800539999999</v>
      </c>
      <c r="D206" s="20">
        <f t="shared" si="31"/>
        <v>1.0955447069527224E-4</v>
      </c>
      <c r="E206" s="20">
        <f t="shared" si="35"/>
        <v>1.0991073767014337</v>
      </c>
      <c r="F206" s="39">
        <v>41064</v>
      </c>
      <c r="G206" s="112">
        <v>56.520308999999997</v>
      </c>
      <c r="H206" s="40">
        <f t="shared" si="32"/>
        <v>-1.8966355832982007E-2</v>
      </c>
      <c r="I206" s="20">
        <f t="shared" si="33"/>
        <v>1.0970730346871234</v>
      </c>
      <c r="L206" s="19"/>
      <c r="N206" s="42">
        <f t="shared" si="27"/>
        <v>41064</v>
      </c>
      <c r="O206" s="43">
        <f t="shared" si="34"/>
        <v>108.42968672020807</v>
      </c>
      <c r="P206" s="43">
        <f t="shared" si="28"/>
        <v>103.88892423110806</v>
      </c>
      <c r="Q206" s="48">
        <f t="shared" si="29"/>
        <v>1278.1800539999999</v>
      </c>
      <c r="R206" s="44">
        <f t="shared" si="30"/>
        <v>56.520308999999997</v>
      </c>
    </row>
    <row r="207" spans="2:18">
      <c r="B207" s="39">
        <v>41065</v>
      </c>
      <c r="C207" s="112">
        <v>1285.5</v>
      </c>
      <c r="D207" s="20">
        <f t="shared" si="31"/>
        <v>5.7268504363627848E-3</v>
      </c>
      <c r="E207" s="20">
        <f t="shared" si="35"/>
        <v>1.1048342271377964</v>
      </c>
      <c r="F207" s="39">
        <v>41065</v>
      </c>
      <c r="G207" s="112">
        <v>57.294308999999998</v>
      </c>
      <c r="H207" s="40">
        <f t="shared" si="32"/>
        <v>1.3694192648522119E-2</v>
      </c>
      <c r="I207" s="20">
        <f t="shared" si="33"/>
        <v>1.1107672273356455</v>
      </c>
      <c r="L207" s="19"/>
      <c r="N207" s="42">
        <f t="shared" si="27"/>
        <v>41065</v>
      </c>
      <c r="O207" s="43">
        <f t="shared" si="34"/>
        <v>109.05064731891639</v>
      </c>
      <c r="P207" s="43">
        <f t="shared" si="28"/>
        <v>105.31159917357658</v>
      </c>
      <c r="Q207" s="48">
        <f t="shared" si="29"/>
        <v>1285.5</v>
      </c>
      <c r="R207" s="44">
        <f t="shared" si="30"/>
        <v>57.294308999999998</v>
      </c>
    </row>
    <row r="208" spans="2:18">
      <c r="B208" s="39">
        <v>41066</v>
      </c>
      <c r="C208" s="112">
        <v>1315.130005</v>
      </c>
      <c r="D208" s="20">
        <f t="shared" si="31"/>
        <v>2.3049401011279613E-2</v>
      </c>
      <c r="E208" s="20">
        <f t="shared" si="35"/>
        <v>1.1278836281490761</v>
      </c>
      <c r="F208" s="39">
        <v>41066</v>
      </c>
      <c r="G208" s="112">
        <v>58.896948999999999</v>
      </c>
      <c r="H208" s="40">
        <f t="shared" si="32"/>
        <v>2.7972062635400752E-2</v>
      </c>
      <c r="I208" s="20">
        <f t="shared" si="33"/>
        <v>1.1387392899710462</v>
      </c>
      <c r="N208" s="42">
        <f t="shared" si="27"/>
        <v>41066</v>
      </c>
      <c r="O208" s="43">
        <f t="shared" si="34"/>
        <v>111.56419941950971</v>
      </c>
      <c r="P208" s="43">
        <f t="shared" si="28"/>
        <v>108.25738182189409</v>
      </c>
      <c r="Q208" s="48">
        <f t="shared" si="29"/>
        <v>1315.130005</v>
      </c>
      <c r="R208" s="44">
        <f t="shared" si="30"/>
        <v>58.896948999999999</v>
      </c>
    </row>
    <row r="209" spans="2:18">
      <c r="B209" s="39">
        <v>41067</v>
      </c>
      <c r="C209" s="112">
        <v>1314.98999</v>
      </c>
      <c r="D209" s="20">
        <f t="shared" si="31"/>
        <v>-1.0646475973297154E-4</v>
      </c>
      <c r="E209" s="20">
        <f t="shared" si="35"/>
        <v>1.127777163389343</v>
      </c>
      <c r="F209" s="39">
        <v>41067</v>
      </c>
      <c r="G209" s="112">
        <v>58.013675999999997</v>
      </c>
      <c r="H209" s="40">
        <f t="shared" si="32"/>
        <v>-1.4996922845697869E-2</v>
      </c>
      <c r="I209" s="20">
        <f t="shared" si="33"/>
        <v>1.1237423671253484</v>
      </c>
      <c r="N209" s="42">
        <f t="shared" si="27"/>
        <v>41067</v>
      </c>
      <c r="O209" s="43">
        <f t="shared" si="34"/>
        <v>111.5523217638237</v>
      </c>
      <c r="P209" s="43">
        <f t="shared" si="28"/>
        <v>106.63385421923388</v>
      </c>
      <c r="Q209" s="48">
        <f t="shared" si="29"/>
        <v>1314.98999</v>
      </c>
      <c r="R209" s="44">
        <f t="shared" si="30"/>
        <v>58.013675999999997</v>
      </c>
    </row>
    <row r="210" spans="2:18">
      <c r="B210" s="39">
        <v>41068</v>
      </c>
      <c r="C210" s="112">
        <v>1325.660034</v>
      </c>
      <c r="D210" s="20">
        <f t="shared" si="31"/>
        <v>8.1141636675119422E-3</v>
      </c>
      <c r="E210" s="20">
        <f t="shared" si="35"/>
        <v>1.1358913270568549</v>
      </c>
      <c r="F210" s="39">
        <v>41068</v>
      </c>
      <c r="G210" s="112">
        <v>58.887841999999999</v>
      </c>
      <c r="H210" s="40">
        <f t="shared" si="32"/>
        <v>1.5068274590977593E-2</v>
      </c>
      <c r="I210" s="20">
        <f t="shared" si="33"/>
        <v>1.138810641716326</v>
      </c>
      <c r="L210" s="19"/>
      <c r="N210" s="42">
        <f t="shared" si="27"/>
        <v>41068</v>
      </c>
      <c r="O210" s="43">
        <f t="shared" si="34"/>
        <v>112.45747556010635</v>
      </c>
      <c r="P210" s="43">
        <f t="shared" si="28"/>
        <v>108.24064241530355</v>
      </c>
      <c r="Q210" s="48">
        <f t="shared" si="29"/>
        <v>1325.660034</v>
      </c>
      <c r="R210" s="44">
        <f t="shared" si="30"/>
        <v>58.887841999999999</v>
      </c>
    </row>
    <row r="211" spans="2:18">
      <c r="B211" s="39">
        <v>41071</v>
      </c>
      <c r="C211" s="112">
        <v>1308.9300539999999</v>
      </c>
      <c r="D211" s="20">
        <f t="shared" si="31"/>
        <v>-1.262011343098246E-2</v>
      </c>
      <c r="E211" s="20">
        <f t="shared" si="35"/>
        <v>1.1232712136258725</v>
      </c>
      <c r="F211" s="39">
        <v>41071</v>
      </c>
      <c r="G211" s="112">
        <v>57.949935000000004</v>
      </c>
      <c r="H211" s="40">
        <f t="shared" si="32"/>
        <v>-1.5927005781600778E-2</v>
      </c>
      <c r="I211" s="20">
        <f t="shared" si="33"/>
        <v>1.1228836359347252</v>
      </c>
      <c r="L211" s="19"/>
      <c r="N211" s="42">
        <f t="shared" si="27"/>
        <v>41071</v>
      </c>
      <c r="O211" s="43">
        <f t="shared" si="34"/>
        <v>111.03824946237586</v>
      </c>
      <c r="P211" s="43">
        <f t="shared" si="28"/>
        <v>106.51669307775083</v>
      </c>
      <c r="Q211" s="48">
        <f t="shared" si="29"/>
        <v>1308.9300539999999</v>
      </c>
      <c r="R211" s="44">
        <f t="shared" si="30"/>
        <v>57.949935000000004</v>
      </c>
    </row>
    <row r="212" spans="2:18">
      <c r="B212" s="39">
        <v>41072</v>
      </c>
      <c r="C212" s="112">
        <v>1324.1800539999999</v>
      </c>
      <c r="D212" s="20">
        <f t="shared" si="31"/>
        <v>1.1650737144736745E-2</v>
      </c>
      <c r="E212" s="20">
        <f t="shared" si="35"/>
        <v>1.1349219507706092</v>
      </c>
      <c r="F212" s="39">
        <v>41072</v>
      </c>
      <c r="G212" s="112">
        <v>57.849769999999999</v>
      </c>
      <c r="H212" s="40">
        <f t="shared" si="32"/>
        <v>-1.7284747601529205E-3</v>
      </c>
      <c r="I212" s="20">
        <f t="shared" si="33"/>
        <v>1.1211551611745723</v>
      </c>
      <c r="L212" s="19"/>
      <c r="N212" s="42">
        <f t="shared" si="27"/>
        <v>41072</v>
      </c>
      <c r="O212" s="43">
        <f t="shared" si="34"/>
        <v>112.33192691987371</v>
      </c>
      <c r="P212" s="43">
        <f t="shared" si="28"/>
        <v>106.33258166223098</v>
      </c>
      <c r="Q212" s="48">
        <f t="shared" si="29"/>
        <v>1324.1800539999999</v>
      </c>
      <c r="R212" s="44">
        <f t="shared" si="30"/>
        <v>57.849769999999999</v>
      </c>
    </row>
    <row r="213" spans="2:18">
      <c r="B213" s="39">
        <v>41073</v>
      </c>
      <c r="C213" s="112">
        <v>1314.880005</v>
      </c>
      <c r="D213" s="20">
        <f t="shared" si="31"/>
        <v>-7.0232510842517248E-3</v>
      </c>
      <c r="E213" s="20">
        <f t="shared" si="35"/>
        <v>1.1278986996863574</v>
      </c>
      <c r="F213" s="39">
        <v>41073</v>
      </c>
      <c r="G213" s="112">
        <v>56.884546999999998</v>
      </c>
      <c r="H213" s="40">
        <f t="shared" si="32"/>
        <v>-1.6684992870326099E-2</v>
      </c>
      <c r="I213" s="20">
        <f t="shared" si="33"/>
        <v>1.1044701683042462</v>
      </c>
      <c r="L213" s="19"/>
      <c r="N213" s="42">
        <f t="shared" si="27"/>
        <v>41073</v>
      </c>
      <c r="O213" s="43">
        <f t="shared" si="34"/>
        <v>111.54299159233763</v>
      </c>
      <c r="P213" s="43">
        <f t="shared" si="28"/>
        <v>104.5584232953133</v>
      </c>
      <c r="Q213" s="48">
        <f t="shared" si="29"/>
        <v>1314.880005</v>
      </c>
      <c r="R213" s="44">
        <f t="shared" si="30"/>
        <v>56.884546999999998</v>
      </c>
    </row>
    <row r="214" spans="2:18">
      <c r="B214" s="39">
        <v>41074</v>
      </c>
      <c r="C214" s="112">
        <v>1329.099976</v>
      </c>
      <c r="D214" s="20">
        <f t="shared" si="31"/>
        <v>1.0814653007062747E-2</v>
      </c>
      <c r="E214" s="20">
        <f t="shared" si="35"/>
        <v>1.1387133526934201</v>
      </c>
      <c r="F214" s="39">
        <v>41074</v>
      </c>
      <c r="G214" s="112">
        <v>56.474781</v>
      </c>
      <c r="H214" s="40">
        <f t="shared" si="32"/>
        <v>-7.2034677537292646E-3</v>
      </c>
      <c r="I214" s="20">
        <f t="shared" si="33"/>
        <v>1.097266700550517</v>
      </c>
      <c r="N214" s="42">
        <f t="shared" si="27"/>
        <v>41074</v>
      </c>
      <c r="O214" s="43">
        <f t="shared" si="34"/>
        <v>112.74929034177848</v>
      </c>
      <c r="P214" s="43">
        <f t="shared" si="28"/>
        <v>103.80524006472473</v>
      </c>
      <c r="Q214" s="48">
        <f t="shared" si="29"/>
        <v>1329.099976</v>
      </c>
      <c r="R214" s="44">
        <f t="shared" si="30"/>
        <v>56.474781</v>
      </c>
    </row>
    <row r="215" spans="2:18">
      <c r="B215" s="39">
        <v>41075</v>
      </c>
      <c r="C215" s="112">
        <v>1342.839966</v>
      </c>
      <c r="D215" s="20">
        <f t="shared" si="31"/>
        <v>1.033781524949795E-2</v>
      </c>
      <c r="E215" s="20">
        <f t="shared" si="35"/>
        <v>1.1490511679429181</v>
      </c>
      <c r="F215" s="39">
        <v>41075</v>
      </c>
      <c r="G215" s="112">
        <v>57.649442000000001</v>
      </c>
      <c r="H215" s="40">
        <f t="shared" si="32"/>
        <v>2.0799744225657113E-2</v>
      </c>
      <c r="I215" s="20">
        <f t="shared" si="33"/>
        <v>1.1180664447761741</v>
      </c>
      <c r="N215" s="42">
        <f t="shared" si="27"/>
        <v>41075</v>
      </c>
      <c r="O215" s="43">
        <f t="shared" si="34"/>
        <v>113.91487167484378</v>
      </c>
      <c r="P215" s="43">
        <f t="shared" si="28"/>
        <v>105.96436250735395</v>
      </c>
      <c r="Q215" s="48">
        <f t="shared" si="29"/>
        <v>1342.839966</v>
      </c>
      <c r="R215" s="44">
        <f t="shared" si="30"/>
        <v>57.649442000000001</v>
      </c>
    </row>
    <row r="216" spans="2:18">
      <c r="B216" s="39">
        <v>41078</v>
      </c>
      <c r="C216" s="112">
        <v>1344.780029</v>
      </c>
      <c r="D216" s="20">
        <f t="shared" si="31"/>
        <v>1.4447462461062432E-3</v>
      </c>
      <c r="E216" s="20">
        <f t="shared" si="35"/>
        <v>1.1504959141890243</v>
      </c>
      <c r="F216" s="39">
        <v>41078</v>
      </c>
      <c r="G216" s="112">
        <v>57.412686999999998</v>
      </c>
      <c r="H216" s="40">
        <f t="shared" si="32"/>
        <v>-4.106804711136669E-3</v>
      </c>
      <c r="I216" s="20">
        <f t="shared" si="33"/>
        <v>1.1139596400650373</v>
      </c>
      <c r="N216" s="42">
        <f t="shared" si="27"/>
        <v>41078</v>
      </c>
      <c r="O216" s="43">
        <f t="shared" si="34"/>
        <v>114.07944975807168</v>
      </c>
      <c r="P216" s="43">
        <f t="shared" si="28"/>
        <v>105.52918756419614</v>
      </c>
      <c r="Q216" s="48">
        <f t="shared" si="29"/>
        <v>1344.780029</v>
      </c>
      <c r="R216" s="44">
        <f t="shared" si="30"/>
        <v>57.412686999999998</v>
      </c>
    </row>
    <row r="217" spans="2:18">
      <c r="B217" s="39">
        <v>41079</v>
      </c>
      <c r="C217" s="112">
        <v>1357.9799800000001</v>
      </c>
      <c r="D217" s="20">
        <f t="shared" si="31"/>
        <v>9.815695292423321E-3</v>
      </c>
      <c r="E217" s="20">
        <f t="shared" si="35"/>
        <v>1.1603116094814476</v>
      </c>
      <c r="F217" s="39">
        <v>41079</v>
      </c>
      <c r="G217" s="112">
        <v>58.077416999999997</v>
      </c>
      <c r="H217" s="40">
        <f t="shared" si="32"/>
        <v>1.157810293742223E-2</v>
      </c>
      <c r="I217" s="20">
        <f t="shared" si="33"/>
        <v>1.1255377430024596</v>
      </c>
      <c r="N217" s="42">
        <f t="shared" si="27"/>
        <v>41079</v>
      </c>
      <c r="O217" s="43">
        <f t="shared" si="34"/>
        <v>115.19921887602422</v>
      </c>
      <c r="P217" s="43">
        <f t="shared" si="28"/>
        <v>106.75101536071693</v>
      </c>
      <c r="Q217" s="48">
        <f t="shared" si="29"/>
        <v>1357.9799800000001</v>
      </c>
      <c r="R217" s="44">
        <f t="shared" si="30"/>
        <v>58.077416999999997</v>
      </c>
    </row>
    <row r="218" spans="2:18">
      <c r="B218" s="39">
        <v>41080</v>
      </c>
      <c r="C218" s="112">
        <v>1355.6899410000001</v>
      </c>
      <c r="D218" s="20">
        <f t="shared" si="31"/>
        <v>-1.6863569667646683E-3</v>
      </c>
      <c r="E218" s="20">
        <f t="shared" si="35"/>
        <v>1.158625252514683</v>
      </c>
      <c r="F218" s="39">
        <v>41080</v>
      </c>
      <c r="G218" s="112">
        <v>57.276100999999997</v>
      </c>
      <c r="H218" s="40">
        <f t="shared" si="32"/>
        <v>-1.3797376698071795E-2</v>
      </c>
      <c r="I218" s="20">
        <f t="shared" si="33"/>
        <v>1.1117403663043879</v>
      </c>
      <c r="N218" s="42">
        <f t="shared" si="27"/>
        <v>41080</v>
      </c>
      <c r="O218" s="43">
        <f t="shared" si="34"/>
        <v>115.00495187070679</v>
      </c>
      <c r="P218" s="43">
        <f t="shared" si="28"/>
        <v>105.27813138888347</v>
      </c>
      <c r="Q218" s="48">
        <f t="shared" si="29"/>
        <v>1355.6899410000001</v>
      </c>
      <c r="R218" s="44">
        <f t="shared" si="30"/>
        <v>57.276100999999997</v>
      </c>
    </row>
    <row r="219" spans="2:18">
      <c r="B219" s="39">
        <v>41081</v>
      </c>
      <c r="C219" s="112">
        <v>1325.51001</v>
      </c>
      <c r="D219" s="20">
        <f t="shared" si="31"/>
        <v>-2.2261676573139155E-2</v>
      </c>
      <c r="E219" s="20">
        <f t="shared" si="35"/>
        <v>1.1363635759415438</v>
      </c>
      <c r="F219" s="39">
        <v>41081</v>
      </c>
      <c r="G219" s="112">
        <v>55.983060999999999</v>
      </c>
      <c r="H219" s="40">
        <f t="shared" si="32"/>
        <v>-2.2575559045124205E-2</v>
      </c>
      <c r="I219" s="20">
        <f t="shared" si="33"/>
        <v>1.0891648072592637</v>
      </c>
      <c r="N219" s="42">
        <f t="shared" si="27"/>
        <v>41081</v>
      </c>
      <c r="O219" s="43">
        <f t="shared" si="34"/>
        <v>112.44474882785167</v>
      </c>
      <c r="P219" s="43">
        <f t="shared" si="28"/>
        <v>102.90141871755338</v>
      </c>
      <c r="Q219" s="48">
        <f t="shared" si="29"/>
        <v>1325.51001</v>
      </c>
      <c r="R219" s="44">
        <f t="shared" si="30"/>
        <v>55.983060999999999</v>
      </c>
    </row>
    <row r="220" spans="2:18">
      <c r="B220" s="39">
        <v>41082</v>
      </c>
      <c r="C220" s="112">
        <v>1335.0200199999999</v>
      </c>
      <c r="D220" s="20">
        <f t="shared" si="31"/>
        <v>7.174604437728771E-3</v>
      </c>
      <c r="E220" s="20">
        <f t="shared" si="35"/>
        <v>1.1435381803792726</v>
      </c>
      <c r="F220" s="39">
        <v>41082</v>
      </c>
      <c r="G220" s="112">
        <v>56.137863000000003</v>
      </c>
      <c r="H220" s="40">
        <f t="shared" si="32"/>
        <v>2.7651578394400911E-3</v>
      </c>
      <c r="I220" s="20">
        <f t="shared" si="33"/>
        <v>1.0919299650987038</v>
      </c>
      <c r="L220" s="19"/>
      <c r="N220" s="42">
        <f t="shared" si="27"/>
        <v>41082</v>
      </c>
      <c r="O220" s="43">
        <f t="shared" si="34"/>
        <v>113.25149542179128</v>
      </c>
      <c r="P220" s="43">
        <f t="shared" si="28"/>
        <v>103.18595738220975</v>
      </c>
      <c r="Q220" s="48">
        <f t="shared" si="29"/>
        <v>1335.0200199999999</v>
      </c>
      <c r="R220" s="44">
        <f t="shared" si="30"/>
        <v>56.137863000000003</v>
      </c>
    </row>
    <row r="221" spans="2:18">
      <c r="B221" s="39">
        <v>41085</v>
      </c>
      <c r="C221" s="112">
        <v>1313.719971</v>
      </c>
      <c r="D221" s="20">
        <f t="shared" si="31"/>
        <v>-1.5954853620846809E-2</v>
      </c>
      <c r="E221" s="20">
        <f t="shared" si="35"/>
        <v>1.1275833267584257</v>
      </c>
      <c r="F221" s="39">
        <v>41085</v>
      </c>
      <c r="G221" s="112">
        <v>55.190849</v>
      </c>
      <c r="H221" s="40">
        <f t="shared" si="32"/>
        <v>-1.6869434449259368E-2</v>
      </c>
      <c r="I221" s="20">
        <f t="shared" si="33"/>
        <v>1.0750605306494445</v>
      </c>
      <c r="N221" s="42">
        <f t="shared" si="27"/>
        <v>41085</v>
      </c>
      <c r="O221" s="43">
        <f t="shared" si="34"/>
        <v>111.4445843899946</v>
      </c>
      <c r="P221" s="43">
        <f t="shared" si="28"/>
        <v>101.44526863806649</v>
      </c>
      <c r="Q221" s="48">
        <f t="shared" si="29"/>
        <v>1313.719971</v>
      </c>
      <c r="R221" s="44">
        <f t="shared" si="30"/>
        <v>55.190849</v>
      </c>
    </row>
    <row r="222" spans="2:18">
      <c r="B222" s="39">
        <v>41086</v>
      </c>
      <c r="C222" s="112">
        <v>1319.98999</v>
      </c>
      <c r="D222" s="20">
        <f t="shared" si="31"/>
        <v>4.7727210809067611E-3</v>
      </c>
      <c r="E222" s="20">
        <f t="shared" si="35"/>
        <v>1.1323560478393324</v>
      </c>
      <c r="F222" s="39">
        <v>41086</v>
      </c>
      <c r="G222" s="112">
        <v>55.500450000000001</v>
      </c>
      <c r="H222" s="40">
        <f t="shared" si="32"/>
        <v>5.6096437291623946E-3</v>
      </c>
      <c r="I222" s="20">
        <f t="shared" si="33"/>
        <v>1.0806701743786069</v>
      </c>
      <c r="N222" s="42">
        <f t="shared" si="27"/>
        <v>41086</v>
      </c>
      <c r="O222" s="43">
        <f t="shared" si="34"/>
        <v>111.97647830726562</v>
      </c>
      <c r="P222" s="43">
        <f t="shared" si="28"/>
        <v>102.0143404531352</v>
      </c>
      <c r="Q222" s="48">
        <f t="shared" si="29"/>
        <v>1319.98999</v>
      </c>
      <c r="R222" s="44">
        <f t="shared" si="30"/>
        <v>55.500450000000001</v>
      </c>
    </row>
    <row r="223" spans="2:18">
      <c r="B223" s="39">
        <v>41087</v>
      </c>
      <c r="C223" s="112">
        <v>1331.849976</v>
      </c>
      <c r="D223" s="20">
        <f t="shared" si="31"/>
        <v>8.9849060143250004E-3</v>
      </c>
      <c r="E223" s="20">
        <f t="shared" si="35"/>
        <v>1.1413409538536574</v>
      </c>
      <c r="F223" s="39">
        <v>41087</v>
      </c>
      <c r="G223" s="112">
        <v>56.119650999999998</v>
      </c>
      <c r="H223" s="40">
        <f t="shared" si="32"/>
        <v>1.1156684315172249E-2</v>
      </c>
      <c r="I223" s="20">
        <f t="shared" si="33"/>
        <v>1.0918268586937792</v>
      </c>
      <c r="L223" s="19"/>
      <c r="N223" s="42">
        <f t="shared" si="27"/>
        <v>41087</v>
      </c>
      <c r="O223" s="43">
        <f t="shared" si="34"/>
        <v>112.98257644067151</v>
      </c>
      <c r="P223" s="43">
        <f t="shared" si="28"/>
        <v>103.15248224519134</v>
      </c>
      <c r="Q223" s="48">
        <f t="shared" si="29"/>
        <v>1331.849976</v>
      </c>
      <c r="R223" s="44">
        <f t="shared" si="30"/>
        <v>56.119650999999998</v>
      </c>
    </row>
    <row r="224" spans="2:18">
      <c r="B224" s="39">
        <v>41088</v>
      </c>
      <c r="C224" s="112">
        <v>1329.040039</v>
      </c>
      <c r="D224" s="20">
        <f t="shared" si="31"/>
        <v>-2.1097999404100509E-3</v>
      </c>
      <c r="E224" s="20">
        <f t="shared" si="35"/>
        <v>1.1392311539132474</v>
      </c>
      <c r="F224" s="39">
        <v>41088</v>
      </c>
      <c r="G224" s="112">
        <v>56.474781</v>
      </c>
      <c r="H224" s="40">
        <f t="shared" si="32"/>
        <v>6.328086395262833E-3</v>
      </c>
      <c r="I224" s="20">
        <f t="shared" si="33"/>
        <v>1.098154945089042</v>
      </c>
      <c r="L224" s="19"/>
      <c r="N224" s="42">
        <f t="shared" si="27"/>
        <v>41088</v>
      </c>
      <c r="O224" s="43">
        <f t="shared" si="34"/>
        <v>112.74420580762961</v>
      </c>
      <c r="P224" s="43">
        <f t="shared" si="28"/>
        <v>103.80524006472473</v>
      </c>
      <c r="Q224" s="48">
        <f t="shared" si="29"/>
        <v>1329.040039</v>
      </c>
      <c r="R224" s="44">
        <f t="shared" si="30"/>
        <v>56.474781</v>
      </c>
    </row>
    <row r="225" spans="2:18">
      <c r="B225" s="39">
        <v>41089</v>
      </c>
      <c r="C225" s="112">
        <v>1362.160034</v>
      </c>
      <c r="D225" s="20">
        <f t="shared" si="31"/>
        <v>2.4920238689663643E-2</v>
      </c>
      <c r="E225" s="20">
        <f t="shared" si="35"/>
        <v>1.164151392602911</v>
      </c>
      <c r="F225" s="39">
        <v>41089</v>
      </c>
      <c r="G225" s="112">
        <v>58.605561000000002</v>
      </c>
      <c r="H225" s="40">
        <f t="shared" si="32"/>
        <v>3.7729761183137756E-2</v>
      </c>
      <c r="I225" s="20">
        <f t="shared" si="33"/>
        <v>1.1358847062721797</v>
      </c>
      <c r="L225" s="19"/>
      <c r="N225" s="42">
        <f t="shared" si="27"/>
        <v>41089</v>
      </c>
      <c r="O225" s="43">
        <f t="shared" si="34"/>
        <v>115.55381832723232</v>
      </c>
      <c r="P225" s="43">
        <f t="shared" si="28"/>
        <v>107.72178698192508</v>
      </c>
      <c r="Q225" s="48">
        <f t="shared" si="29"/>
        <v>1362.160034</v>
      </c>
      <c r="R225" s="44">
        <f t="shared" si="30"/>
        <v>58.605561000000002</v>
      </c>
    </row>
    <row r="226" spans="2:18">
      <c r="B226" s="39">
        <v>41092</v>
      </c>
      <c r="C226" s="112">
        <v>1365.51001</v>
      </c>
      <c r="D226" s="20">
        <f t="shared" si="31"/>
        <v>2.4593116200617438E-3</v>
      </c>
      <c r="E226" s="20">
        <f t="shared" si="35"/>
        <v>1.1666107042229727</v>
      </c>
      <c r="F226" s="39">
        <v>41092</v>
      </c>
      <c r="G226" s="112">
        <v>57.376263000000002</v>
      </c>
      <c r="H226" s="40">
        <f t="shared" si="32"/>
        <v>-2.0975791017511125E-2</v>
      </c>
      <c r="I226" s="20">
        <f t="shared" si="33"/>
        <v>1.1149089152546687</v>
      </c>
      <c r="L226" s="19"/>
      <c r="N226" s="42">
        <f t="shared" si="27"/>
        <v>41092</v>
      </c>
      <c r="O226" s="43">
        <f t="shared" si="34"/>
        <v>115.83800117538698</v>
      </c>
      <c r="P226" s="43">
        <f t="shared" si="28"/>
        <v>105.46223729015935</v>
      </c>
      <c r="Q226" s="48">
        <f t="shared" si="29"/>
        <v>1365.51001</v>
      </c>
      <c r="R226" s="44">
        <f t="shared" si="30"/>
        <v>57.376263000000002</v>
      </c>
    </row>
    <row r="227" spans="2:18">
      <c r="B227" s="39">
        <v>41093</v>
      </c>
      <c r="C227" s="112">
        <v>1374.0200199999999</v>
      </c>
      <c r="D227" s="20">
        <f t="shared" si="31"/>
        <v>6.2321110337375529E-3</v>
      </c>
      <c r="E227" s="20">
        <f t="shared" si="35"/>
        <v>1.1728428152567103</v>
      </c>
      <c r="F227" s="39">
        <v>41093</v>
      </c>
      <c r="G227" s="112">
        <v>57.731395999999997</v>
      </c>
      <c r="H227" s="40">
        <f t="shared" si="32"/>
        <v>6.1895456662974802E-3</v>
      </c>
      <c r="I227" s="20">
        <f t="shared" si="33"/>
        <v>1.1210984609209662</v>
      </c>
      <c r="L227" s="19"/>
      <c r="N227" s="42">
        <f t="shared" si="27"/>
        <v>41093</v>
      </c>
      <c r="O227" s="43">
        <f t="shared" si="34"/>
        <v>116.55991646063822</v>
      </c>
      <c r="P227" s="43">
        <f t="shared" si="28"/>
        <v>106.11500062393671</v>
      </c>
      <c r="Q227" s="48">
        <f t="shared" si="29"/>
        <v>1374.0200199999999</v>
      </c>
      <c r="R227" s="44">
        <f t="shared" si="30"/>
        <v>57.731395999999997</v>
      </c>
    </row>
    <row r="228" spans="2:18">
      <c r="B228" s="39">
        <v>41095</v>
      </c>
      <c r="C228" s="112">
        <v>1367.579956</v>
      </c>
      <c r="D228" s="20">
        <f t="shared" si="31"/>
        <v>-4.6870234103284503E-3</v>
      </c>
      <c r="E228" s="20">
        <f t="shared" si="35"/>
        <v>1.1681557918463819</v>
      </c>
      <c r="F228" s="39">
        <v>41095</v>
      </c>
      <c r="G228" s="112">
        <v>57.758712000000003</v>
      </c>
      <c r="H228" s="40">
        <f t="shared" si="32"/>
        <v>4.7315675512171751E-4</v>
      </c>
      <c r="I228" s="20">
        <f t="shared" si="33"/>
        <v>1.1215716176760879</v>
      </c>
      <c r="L228" s="19"/>
      <c r="N228" s="42">
        <f t="shared" si="27"/>
        <v>41095</v>
      </c>
      <c r="O228" s="43">
        <f t="shared" si="34"/>
        <v>116.01359740348127</v>
      </c>
      <c r="P228" s="43">
        <f t="shared" si="28"/>
        <v>106.16520965330167</v>
      </c>
      <c r="Q228" s="48">
        <f t="shared" si="29"/>
        <v>1367.579956</v>
      </c>
      <c r="R228" s="44">
        <f t="shared" si="30"/>
        <v>57.758712000000003</v>
      </c>
    </row>
    <row r="229" spans="2:18">
      <c r="B229" s="39">
        <v>41096</v>
      </c>
      <c r="C229" s="112">
        <v>1354.6800539999999</v>
      </c>
      <c r="D229" s="20">
        <f t="shared" si="31"/>
        <v>-9.4326492161603825E-3</v>
      </c>
      <c r="E229" s="20">
        <f t="shared" si="35"/>
        <v>1.1587231426302216</v>
      </c>
      <c r="F229" s="39">
        <v>41096</v>
      </c>
      <c r="G229" s="112">
        <v>56.957391999999999</v>
      </c>
      <c r="H229" s="40">
        <f t="shared" si="32"/>
        <v>-1.3873578067322589E-2</v>
      </c>
      <c r="I229" s="20">
        <f t="shared" si="33"/>
        <v>1.1076980396087652</v>
      </c>
      <c r="N229" s="42">
        <f t="shared" si="27"/>
        <v>41096</v>
      </c>
      <c r="O229" s="43">
        <f t="shared" si="34"/>
        <v>114.91928183486939</v>
      </c>
      <c r="P229" s="43">
        <f t="shared" si="28"/>
        <v>104.69231832914292</v>
      </c>
      <c r="Q229" s="48">
        <f t="shared" si="29"/>
        <v>1354.6800539999999</v>
      </c>
      <c r="R229" s="44">
        <f t="shared" si="30"/>
        <v>56.957391999999999</v>
      </c>
    </row>
    <row r="230" spans="2:18">
      <c r="B230" s="39">
        <v>41099</v>
      </c>
      <c r="C230" s="112">
        <v>1352.459961</v>
      </c>
      <c r="D230" s="20">
        <f t="shared" si="31"/>
        <v>-1.638831983570288E-3</v>
      </c>
      <c r="E230" s="20">
        <f t="shared" si="35"/>
        <v>1.1570843106466513</v>
      </c>
      <c r="F230" s="39">
        <v>41099</v>
      </c>
      <c r="G230" s="112">
        <v>56.065015000000002</v>
      </c>
      <c r="H230" s="40">
        <f t="shared" si="32"/>
        <v>-1.56674483972159E-2</v>
      </c>
      <c r="I230" s="20">
        <f t="shared" si="33"/>
        <v>1.0920305912115493</v>
      </c>
      <c r="L230" s="19"/>
      <c r="N230" s="42">
        <f t="shared" si="27"/>
        <v>41099</v>
      </c>
      <c r="O230" s="43">
        <f t="shared" si="34"/>
        <v>114.73094844026947</v>
      </c>
      <c r="P230" s="43">
        <f t="shared" si="28"/>
        <v>103.05205683413617</v>
      </c>
      <c r="Q230" s="48">
        <f t="shared" si="29"/>
        <v>1352.459961</v>
      </c>
      <c r="R230" s="44">
        <f t="shared" si="30"/>
        <v>56.065015000000002</v>
      </c>
    </row>
    <row r="231" spans="2:18">
      <c r="B231" s="39">
        <v>41100</v>
      </c>
      <c r="C231" s="112">
        <v>1341.469971</v>
      </c>
      <c r="D231" s="20">
        <f t="shared" si="31"/>
        <v>-8.125926324557553E-3</v>
      </c>
      <c r="E231" s="20">
        <f t="shared" si="35"/>
        <v>1.1489583843220936</v>
      </c>
      <c r="F231" s="39">
        <v>41100</v>
      </c>
      <c r="G231" s="112">
        <v>54.808399999999999</v>
      </c>
      <c r="H231" s="40">
        <f t="shared" si="32"/>
        <v>-2.2413531861179448E-2</v>
      </c>
      <c r="I231" s="20">
        <f t="shared" si="33"/>
        <v>1.06961705935037</v>
      </c>
      <c r="N231" s="42">
        <f t="shared" si="27"/>
        <v>41100</v>
      </c>
      <c r="O231" s="43">
        <f t="shared" si="34"/>
        <v>113.79865320609723</v>
      </c>
      <c r="P231" s="43">
        <f t="shared" si="28"/>
        <v>100.74229627492417</v>
      </c>
      <c r="Q231" s="48">
        <f t="shared" si="29"/>
        <v>1341.469971</v>
      </c>
      <c r="R231" s="44">
        <f t="shared" si="30"/>
        <v>54.808399999999999</v>
      </c>
    </row>
    <row r="232" spans="2:18">
      <c r="B232" s="39">
        <v>41101</v>
      </c>
      <c r="C232" s="112">
        <v>1341.4499510000001</v>
      </c>
      <c r="D232" s="20">
        <f t="shared" si="31"/>
        <v>-1.4923927059706799E-5</v>
      </c>
      <c r="E232" s="20">
        <f t="shared" si="35"/>
        <v>1.1489434603950339</v>
      </c>
      <c r="F232" s="39">
        <v>41101</v>
      </c>
      <c r="G232" s="112">
        <v>54.198306000000002</v>
      </c>
      <c r="H232" s="40">
        <f t="shared" si="32"/>
        <v>-1.1131395917414078E-2</v>
      </c>
      <c r="I232" s="20">
        <f t="shared" si="33"/>
        <v>1.0584856634329558</v>
      </c>
      <c r="L232" s="19"/>
      <c r="N232" s="42">
        <f t="shared" si="27"/>
        <v>41101</v>
      </c>
      <c r="O232" s="43">
        <f t="shared" si="34"/>
        <v>113.79695488329729</v>
      </c>
      <c r="P232" s="43">
        <f t="shared" si="28"/>
        <v>99.620893889458571</v>
      </c>
      <c r="Q232" s="48">
        <f t="shared" si="29"/>
        <v>1341.4499510000001</v>
      </c>
      <c r="R232" s="44">
        <f t="shared" si="30"/>
        <v>54.198306000000002</v>
      </c>
    </row>
    <row r="233" spans="2:18">
      <c r="B233" s="39">
        <v>41102</v>
      </c>
      <c r="C233" s="112">
        <v>1334.76001</v>
      </c>
      <c r="D233" s="20">
        <f t="shared" si="31"/>
        <v>-4.9870969804076681E-3</v>
      </c>
      <c r="E233" s="20">
        <f t="shared" si="35"/>
        <v>1.1439563634146261</v>
      </c>
      <c r="F233" s="39">
        <v>41102</v>
      </c>
      <c r="G233" s="112">
        <v>54.216518000000001</v>
      </c>
      <c r="H233" s="40">
        <f t="shared" si="32"/>
        <v>3.3602526248688314E-4</v>
      </c>
      <c r="I233" s="20">
        <f t="shared" si="33"/>
        <v>1.0588216886954427</v>
      </c>
      <c r="L233" s="19"/>
      <c r="N233" s="42">
        <f t="shared" si="27"/>
        <v>41102</v>
      </c>
      <c r="O233" s="43">
        <f t="shared" si="34"/>
        <v>113.22943843321922</v>
      </c>
      <c r="P233" s="43">
        <f t="shared" si="28"/>
        <v>99.654369026476957</v>
      </c>
      <c r="Q233" s="48">
        <f t="shared" si="29"/>
        <v>1334.76001</v>
      </c>
      <c r="R233" s="44">
        <f t="shared" si="30"/>
        <v>54.216518000000001</v>
      </c>
    </row>
    <row r="234" spans="2:18">
      <c r="B234" s="39">
        <v>41103</v>
      </c>
      <c r="C234" s="112">
        <v>1356.780029</v>
      </c>
      <c r="D234" s="20">
        <f t="shared" si="31"/>
        <v>1.6497361948984324E-2</v>
      </c>
      <c r="E234" s="20">
        <f t="shared" si="35"/>
        <v>1.1604537253636105</v>
      </c>
      <c r="F234" s="39">
        <v>41103</v>
      </c>
      <c r="G234" s="112">
        <v>54.808399999999999</v>
      </c>
      <c r="H234" s="40">
        <f t="shared" si="32"/>
        <v>1.0917005035255167E-2</v>
      </c>
      <c r="I234" s="20">
        <f t="shared" si="33"/>
        <v>1.0697386937306979</v>
      </c>
      <c r="N234" s="42">
        <f t="shared" si="27"/>
        <v>41103</v>
      </c>
      <c r="O234" s="43">
        <f t="shared" si="34"/>
        <v>115.09742546233228</v>
      </c>
      <c r="P234" s="43">
        <f t="shared" si="28"/>
        <v>100.74229627492417</v>
      </c>
      <c r="Q234" s="48">
        <f t="shared" si="29"/>
        <v>1356.780029</v>
      </c>
      <c r="R234" s="44">
        <f t="shared" si="30"/>
        <v>54.808399999999999</v>
      </c>
    </row>
    <row r="235" spans="2:18">
      <c r="B235" s="39">
        <v>41106</v>
      </c>
      <c r="C235" s="112">
        <v>1353.6400149999999</v>
      </c>
      <c r="D235" s="20">
        <f t="shared" si="31"/>
        <v>-2.3143132511423969E-3</v>
      </c>
      <c r="E235" s="20">
        <f t="shared" si="35"/>
        <v>1.158139412112468</v>
      </c>
      <c r="F235" s="39">
        <v>41106</v>
      </c>
      <c r="G235" s="112">
        <v>53.952446000000002</v>
      </c>
      <c r="H235" s="40">
        <f t="shared" si="32"/>
        <v>-1.561720466205907E-2</v>
      </c>
      <c r="I235" s="20">
        <f t="shared" si="33"/>
        <v>1.0541214890686388</v>
      </c>
      <c r="L235" s="19"/>
      <c r="N235" s="42">
        <f t="shared" si="27"/>
        <v>41106</v>
      </c>
      <c r="O235" s="43">
        <f t="shared" si="34"/>
        <v>114.83105396541242</v>
      </c>
      <c r="P235" s="43">
        <f t="shared" si="28"/>
        <v>99.168983215872899</v>
      </c>
      <c r="Q235" s="48">
        <f t="shared" si="29"/>
        <v>1353.6400149999999</v>
      </c>
      <c r="R235" s="44">
        <f t="shared" si="30"/>
        <v>53.952446000000002</v>
      </c>
    </row>
    <row r="236" spans="2:18">
      <c r="B236" s="39">
        <v>41107</v>
      </c>
      <c r="C236" s="112">
        <v>1363.670044</v>
      </c>
      <c r="D236" s="20">
        <f t="shared" si="31"/>
        <v>7.409672356649466E-3</v>
      </c>
      <c r="E236" s="20">
        <f t="shared" si="35"/>
        <v>1.1655490844691174</v>
      </c>
      <c r="F236" s="39">
        <v>41107</v>
      </c>
      <c r="G236" s="112">
        <v>54.380425000000002</v>
      </c>
      <c r="H236" s="40">
        <f t="shared" si="32"/>
        <v>7.9325226515216674E-3</v>
      </c>
      <c r="I236" s="20">
        <f t="shared" si="33"/>
        <v>1.0620540117201605</v>
      </c>
      <c r="N236" s="42">
        <f t="shared" si="27"/>
        <v>41107</v>
      </c>
      <c r="O236" s="43">
        <f t="shared" si="34"/>
        <v>115.68191445166487</v>
      </c>
      <c r="P236" s="43">
        <f t="shared" si="28"/>
        <v>99.955643421561192</v>
      </c>
      <c r="Q236" s="48">
        <f t="shared" si="29"/>
        <v>1363.670044</v>
      </c>
      <c r="R236" s="44">
        <f t="shared" si="30"/>
        <v>54.380425000000002</v>
      </c>
    </row>
    <row r="237" spans="2:18">
      <c r="B237" s="39">
        <v>41108</v>
      </c>
      <c r="C237" s="112">
        <v>1372.780029</v>
      </c>
      <c r="D237" s="20">
        <f t="shared" si="31"/>
        <v>6.6804906656732221E-3</v>
      </c>
      <c r="E237" s="20">
        <f t="shared" si="35"/>
        <v>1.1722295751347906</v>
      </c>
      <c r="F237" s="39">
        <v>41108</v>
      </c>
      <c r="G237" s="112">
        <v>57.603909999999999</v>
      </c>
      <c r="H237" s="40">
        <f t="shared" si="32"/>
        <v>5.9276568728545254E-2</v>
      </c>
      <c r="I237" s="20">
        <f t="shared" si="33"/>
        <v>1.1213305804487057</v>
      </c>
      <c r="N237" s="42">
        <f t="shared" si="27"/>
        <v>41108</v>
      </c>
      <c r="O237" s="43">
        <f t="shared" si="34"/>
        <v>116.45472640134639</v>
      </c>
      <c r="P237" s="43">
        <f t="shared" si="28"/>
        <v>105.88067098864531</v>
      </c>
      <c r="Q237" s="48">
        <f t="shared" si="29"/>
        <v>1372.780029</v>
      </c>
      <c r="R237" s="44">
        <f t="shared" si="30"/>
        <v>57.603909999999999</v>
      </c>
    </row>
    <row r="238" spans="2:18">
      <c r="B238" s="39">
        <v>41109</v>
      </c>
      <c r="C238" s="112">
        <v>1376.51001</v>
      </c>
      <c r="D238" s="20">
        <f t="shared" si="31"/>
        <v>2.7171002791446242E-3</v>
      </c>
      <c r="E238" s="20">
        <f t="shared" si="35"/>
        <v>1.1749466754139353</v>
      </c>
      <c r="F238" s="39">
        <v>41109</v>
      </c>
      <c r="G238" s="112">
        <v>60.180877000000002</v>
      </c>
      <c r="H238" s="40">
        <f t="shared" si="32"/>
        <v>4.4735973651788719E-2</v>
      </c>
      <c r="I238" s="20">
        <f t="shared" si="33"/>
        <v>1.1660665541004944</v>
      </c>
      <c r="L238" s="19"/>
      <c r="N238" s="42">
        <f t="shared" si="27"/>
        <v>41109</v>
      </c>
      <c r="O238" s="43">
        <f t="shared" si="34"/>
        <v>116.77114557095921</v>
      </c>
      <c r="P238" s="43">
        <f t="shared" si="28"/>
        <v>110.61734589622705</v>
      </c>
      <c r="Q238" s="48">
        <f t="shared" si="29"/>
        <v>1376.51001</v>
      </c>
      <c r="R238" s="44">
        <f t="shared" si="30"/>
        <v>60.180877000000002</v>
      </c>
    </row>
    <row r="239" spans="2:18">
      <c r="B239" s="39">
        <v>41110</v>
      </c>
      <c r="C239" s="112">
        <v>1362.660034</v>
      </c>
      <c r="D239" s="20">
        <f t="shared" si="31"/>
        <v>-1.006166021269983E-2</v>
      </c>
      <c r="E239" s="20">
        <f t="shared" si="35"/>
        <v>1.1648850152012353</v>
      </c>
      <c r="F239" s="39">
        <v>41110</v>
      </c>
      <c r="G239" s="112">
        <v>60.508690000000001</v>
      </c>
      <c r="H239" s="40">
        <f t="shared" si="32"/>
        <v>5.4471289941486756E-3</v>
      </c>
      <c r="I239" s="20">
        <f t="shared" si="33"/>
        <v>1.1715136830946431</v>
      </c>
      <c r="L239" s="19"/>
      <c r="N239" s="42">
        <f t="shared" si="27"/>
        <v>41110</v>
      </c>
      <c r="O239" s="43">
        <f t="shared" si="34"/>
        <v>115.5962339815765</v>
      </c>
      <c r="P239" s="43">
        <f t="shared" si="28"/>
        <v>111.21989284831417</v>
      </c>
      <c r="Q239" s="48">
        <f t="shared" si="29"/>
        <v>1362.660034</v>
      </c>
      <c r="R239" s="44">
        <f t="shared" si="30"/>
        <v>60.508690000000001</v>
      </c>
    </row>
    <row r="240" spans="2:18">
      <c r="B240" s="39">
        <v>41113</v>
      </c>
      <c r="C240" s="112">
        <v>1350.5200199999999</v>
      </c>
      <c r="D240" s="20">
        <f t="shared" si="31"/>
        <v>-8.9090555950069872E-3</v>
      </c>
      <c r="E240" s="20">
        <f t="shared" si="35"/>
        <v>1.1559759596062285</v>
      </c>
      <c r="F240" s="39">
        <v>41113</v>
      </c>
      <c r="G240" s="112">
        <v>59.179229999999997</v>
      </c>
      <c r="H240" s="40">
        <f t="shared" si="32"/>
        <v>-2.1971389564044541E-2</v>
      </c>
      <c r="I240" s="20">
        <f t="shared" si="33"/>
        <v>1.1495422935305986</v>
      </c>
      <c r="L240" s="19"/>
      <c r="N240" s="42">
        <f t="shared" si="27"/>
        <v>41113</v>
      </c>
      <c r="O240" s="43">
        <f t="shared" si="34"/>
        <v>114.56638070646122</v>
      </c>
      <c r="P240" s="43">
        <f t="shared" si="28"/>
        <v>108.77623725527256</v>
      </c>
      <c r="Q240" s="48">
        <f t="shared" si="29"/>
        <v>1350.5200199999999</v>
      </c>
      <c r="R240" s="44">
        <f t="shared" si="30"/>
        <v>59.179229999999997</v>
      </c>
    </row>
    <row r="241" spans="2:18">
      <c r="B241" s="39">
        <v>41114</v>
      </c>
      <c r="C241" s="112">
        <v>1338.3100589999999</v>
      </c>
      <c r="D241" s="20">
        <f t="shared" si="31"/>
        <v>-9.0409329881685485E-3</v>
      </c>
      <c r="E241" s="20">
        <f t="shared" si="35"/>
        <v>1.1469350266180598</v>
      </c>
      <c r="F241" s="39">
        <v>41114</v>
      </c>
      <c r="G241" s="112">
        <v>58.669302000000002</v>
      </c>
      <c r="H241" s="40">
        <f t="shared" si="32"/>
        <v>-8.6166717613593846E-3</v>
      </c>
      <c r="I241" s="20">
        <f t="shared" si="33"/>
        <v>1.1409256217692392</v>
      </c>
      <c r="L241" s="19"/>
      <c r="N241" s="42">
        <f t="shared" si="27"/>
        <v>41114</v>
      </c>
      <c r="O241" s="43">
        <f t="shared" si="34"/>
        <v>113.5305937357971</v>
      </c>
      <c r="P241" s="43">
        <f t="shared" si="28"/>
        <v>107.83894812340813</v>
      </c>
      <c r="Q241" s="48">
        <f t="shared" si="29"/>
        <v>1338.3100589999999</v>
      </c>
      <c r="R241" s="44">
        <f t="shared" si="30"/>
        <v>58.669302000000002</v>
      </c>
    </row>
    <row r="242" spans="2:18">
      <c r="B242" s="39">
        <v>41115</v>
      </c>
      <c r="C242" s="112">
        <v>1337.8900149999999</v>
      </c>
      <c r="D242" s="20">
        <f t="shared" si="31"/>
        <v>-3.1386149807000052E-4</v>
      </c>
      <c r="E242" s="20">
        <f t="shared" si="35"/>
        <v>1.1466211651199898</v>
      </c>
      <c r="F242" s="39">
        <v>41115</v>
      </c>
      <c r="G242" s="112">
        <v>58.459862999999999</v>
      </c>
      <c r="H242" s="40">
        <f t="shared" si="32"/>
        <v>-3.5698225964918562E-3</v>
      </c>
      <c r="I242" s="20">
        <f t="shared" si="33"/>
        <v>1.1373557991727474</v>
      </c>
      <c r="L242" s="19"/>
      <c r="N242" s="42">
        <f t="shared" si="27"/>
        <v>41115</v>
      </c>
      <c r="O242" s="43">
        <f t="shared" si="34"/>
        <v>113.4949608535704</v>
      </c>
      <c r="P242" s="43">
        <f t="shared" si="28"/>
        <v>107.45398220961529</v>
      </c>
      <c r="Q242" s="48">
        <f t="shared" si="29"/>
        <v>1337.8900149999999</v>
      </c>
      <c r="R242" s="44">
        <f t="shared" si="30"/>
        <v>58.459862999999999</v>
      </c>
    </row>
    <row r="243" spans="2:18">
      <c r="B243" s="39">
        <v>41116</v>
      </c>
      <c r="C243" s="112">
        <v>1360.0200199999999</v>
      </c>
      <c r="D243" s="20">
        <f t="shared" si="31"/>
        <v>1.654097478259442E-2</v>
      </c>
      <c r="E243" s="20">
        <f t="shared" si="35"/>
        <v>1.1631621399025842</v>
      </c>
      <c r="F243" s="39">
        <v>41116</v>
      </c>
      <c r="G243" s="112">
        <v>60.126244</v>
      </c>
      <c r="H243" s="40">
        <f t="shared" si="32"/>
        <v>2.8504702448584274E-2</v>
      </c>
      <c r="I243" s="20">
        <f t="shared" si="33"/>
        <v>1.1658605016213317</v>
      </c>
      <c r="L243" s="19"/>
      <c r="N243" s="42">
        <f t="shared" si="27"/>
        <v>41116</v>
      </c>
      <c r="O243" s="43">
        <f t="shared" si="34"/>
        <v>115.37227813900085</v>
      </c>
      <c r="P243" s="43">
        <f t="shared" si="28"/>
        <v>110.51692599941583</v>
      </c>
      <c r="Q243" s="48">
        <f t="shared" si="29"/>
        <v>1360.0200199999999</v>
      </c>
      <c r="R243" s="44">
        <f t="shared" si="30"/>
        <v>60.126244</v>
      </c>
    </row>
    <row r="244" spans="2:18">
      <c r="B244" s="39">
        <v>41117</v>
      </c>
      <c r="C244" s="112">
        <v>1385.969971</v>
      </c>
      <c r="D244" s="20">
        <f t="shared" si="31"/>
        <v>1.9080565446382147E-2</v>
      </c>
      <c r="E244" s="20">
        <f t="shared" si="35"/>
        <v>1.1822427053489664</v>
      </c>
      <c r="F244" s="39">
        <v>41117</v>
      </c>
      <c r="G244" s="112">
        <v>62.511991999999999</v>
      </c>
      <c r="H244" s="40">
        <f t="shared" si="32"/>
        <v>3.9678979448641405E-2</v>
      </c>
      <c r="I244" s="20">
        <f t="shared" si="33"/>
        <v>1.2055394810699731</v>
      </c>
      <c r="L244" s="19"/>
      <c r="N244" s="42">
        <f t="shared" si="27"/>
        <v>41117</v>
      </c>
      <c r="O244" s="43">
        <f t="shared" si="34"/>
        <v>117.57364644273028</v>
      </c>
      <c r="P244" s="43">
        <f t="shared" si="28"/>
        <v>114.90212483487367</v>
      </c>
      <c r="Q244" s="48">
        <f t="shared" si="29"/>
        <v>1385.969971</v>
      </c>
      <c r="R244" s="44">
        <f t="shared" si="30"/>
        <v>62.511991999999999</v>
      </c>
    </row>
    <row r="245" spans="2:18">
      <c r="B245" s="39">
        <v>41120</v>
      </c>
      <c r="C245" s="112">
        <v>1385.3000489999999</v>
      </c>
      <c r="D245" s="20">
        <f t="shared" si="31"/>
        <v>-4.8335967879353792E-4</v>
      </c>
      <c r="E245" s="20">
        <f t="shared" si="35"/>
        <v>1.1817593456701729</v>
      </c>
      <c r="F245" s="39">
        <v>41120</v>
      </c>
      <c r="G245" s="112">
        <v>62.375402000000001</v>
      </c>
      <c r="H245" s="40">
        <f t="shared" si="32"/>
        <v>-2.1850207556974865E-3</v>
      </c>
      <c r="I245" s="20">
        <f t="shared" si="33"/>
        <v>1.2033544603142756</v>
      </c>
      <c r="N245" s="42">
        <f t="shared" si="27"/>
        <v>41120</v>
      </c>
      <c r="O245" s="43">
        <f t="shared" si="34"/>
        <v>117.51681608275113</v>
      </c>
      <c r="P245" s="43">
        <f t="shared" si="28"/>
        <v>114.65106130723572</v>
      </c>
      <c r="Q245" s="48">
        <f t="shared" si="29"/>
        <v>1385.3000489999999</v>
      </c>
      <c r="R245" s="44">
        <f t="shared" si="30"/>
        <v>62.375402000000001</v>
      </c>
    </row>
    <row r="246" spans="2:18">
      <c r="B246" s="39">
        <v>41121</v>
      </c>
      <c r="C246" s="112">
        <v>1379.3199460000001</v>
      </c>
      <c r="D246" s="20">
        <f t="shared" si="31"/>
        <v>-4.3168286930450606E-3</v>
      </c>
      <c r="E246" s="20">
        <f t="shared" si="35"/>
        <v>1.1774425169771279</v>
      </c>
      <c r="F246" s="39">
        <v>41121</v>
      </c>
      <c r="G246" s="112">
        <v>60.909351999999998</v>
      </c>
      <c r="H246" s="40">
        <f t="shared" si="32"/>
        <v>-2.3503656136757312E-2</v>
      </c>
      <c r="I246" s="20">
        <f t="shared" si="33"/>
        <v>1.1798508041775184</v>
      </c>
      <c r="L246" s="19"/>
      <c r="N246" s="42">
        <f t="shared" si="27"/>
        <v>41121</v>
      </c>
      <c r="O246" s="43">
        <f t="shared" si="34"/>
        <v>117.0095161191698</v>
      </c>
      <c r="P246" s="43">
        <f t="shared" si="28"/>
        <v>111.95634218655617</v>
      </c>
      <c r="Q246" s="48">
        <f t="shared" si="29"/>
        <v>1379.3199460000001</v>
      </c>
      <c r="R246" s="44">
        <f t="shared" si="30"/>
        <v>60.909351999999998</v>
      </c>
    </row>
    <row r="247" spans="2:18">
      <c r="B247" s="39">
        <v>41122</v>
      </c>
      <c r="C247" s="112">
        <v>1375.3199460000001</v>
      </c>
      <c r="D247" s="20">
        <f t="shared" si="31"/>
        <v>-2.8999798136755128E-3</v>
      </c>
      <c r="E247" s="20">
        <f t="shared" si="35"/>
        <v>1.1745425371634524</v>
      </c>
      <c r="F247" s="39">
        <v>41122</v>
      </c>
      <c r="G247" s="112">
        <v>60.709021</v>
      </c>
      <c r="H247" s="40">
        <f t="shared" si="32"/>
        <v>-3.289002319381118E-3</v>
      </c>
      <c r="I247" s="20">
        <f t="shared" si="33"/>
        <v>1.1765618018581372</v>
      </c>
      <c r="L247" s="19"/>
      <c r="N247" s="42">
        <f t="shared" si="27"/>
        <v>41122</v>
      </c>
      <c r="O247" s="43">
        <f t="shared" si="34"/>
        <v>116.67019088441629</v>
      </c>
      <c r="P247" s="43">
        <f t="shared" si="28"/>
        <v>111.58811751743518</v>
      </c>
      <c r="Q247" s="48">
        <f t="shared" si="29"/>
        <v>1375.3199460000001</v>
      </c>
      <c r="R247" s="44">
        <f t="shared" si="30"/>
        <v>60.709021</v>
      </c>
    </row>
    <row r="248" spans="2:18">
      <c r="B248" s="39">
        <v>41123</v>
      </c>
      <c r="C248" s="112">
        <v>1365</v>
      </c>
      <c r="D248" s="20">
        <f t="shared" si="31"/>
        <v>-7.5036692589347531E-3</v>
      </c>
      <c r="E248" s="20">
        <f t="shared" si="35"/>
        <v>1.1670388679045176</v>
      </c>
      <c r="F248" s="39">
        <v>41123</v>
      </c>
      <c r="G248" s="112">
        <v>59.698265999999997</v>
      </c>
      <c r="H248" s="40">
        <f t="shared" si="32"/>
        <v>-1.6649173110533377E-2</v>
      </c>
      <c r="I248" s="20">
        <f t="shared" si="33"/>
        <v>1.1599126287476038</v>
      </c>
      <c r="L248" s="19"/>
      <c r="N248" s="42">
        <f t="shared" si="27"/>
        <v>41123</v>
      </c>
      <c r="O248" s="43">
        <f t="shared" si="34"/>
        <v>115.79473635964284</v>
      </c>
      <c r="P248" s="43">
        <f t="shared" si="28"/>
        <v>109.73026763180886</v>
      </c>
      <c r="Q248" s="48">
        <f t="shared" si="29"/>
        <v>1365</v>
      </c>
      <c r="R248" s="44">
        <f t="shared" si="30"/>
        <v>59.698265999999997</v>
      </c>
    </row>
    <row r="249" spans="2:18">
      <c r="B249" s="39">
        <v>41124</v>
      </c>
      <c r="C249" s="112">
        <v>1390.98999</v>
      </c>
      <c r="D249" s="20">
        <f t="shared" si="31"/>
        <v>1.9040285714285732E-2</v>
      </c>
      <c r="E249" s="20">
        <f t="shared" si="35"/>
        <v>1.1860791536188033</v>
      </c>
      <c r="F249" s="39">
        <v>41124</v>
      </c>
      <c r="G249" s="112">
        <v>61.929214999999999</v>
      </c>
      <c r="H249" s="40">
        <f t="shared" si="32"/>
        <v>3.737041541541597E-2</v>
      </c>
      <c r="I249" s="20">
        <f t="shared" si="33"/>
        <v>1.1972830441630198</v>
      </c>
      <c r="L249" s="19"/>
      <c r="N249" s="42">
        <f t="shared" si="27"/>
        <v>41124</v>
      </c>
      <c r="O249" s="43">
        <f t="shared" si="34"/>
        <v>117.99950122414083</v>
      </c>
      <c r="P249" s="43">
        <f t="shared" si="28"/>
        <v>113.83093331685433</v>
      </c>
      <c r="Q249" s="48">
        <f t="shared" si="29"/>
        <v>1390.98999</v>
      </c>
      <c r="R249" s="44">
        <f t="shared" si="30"/>
        <v>61.929214999999999</v>
      </c>
    </row>
    <row r="250" spans="2:18">
      <c r="B250" s="39">
        <v>41127</v>
      </c>
      <c r="C250" s="112">
        <v>1394.2299800000001</v>
      </c>
      <c r="D250" s="20">
        <f t="shared" si="31"/>
        <v>2.3292690984786368E-3</v>
      </c>
      <c r="E250" s="20">
        <f t="shared" si="35"/>
        <v>1.188408422717282</v>
      </c>
      <c r="F250" s="39">
        <v>41127</v>
      </c>
      <c r="G250" s="112">
        <v>61.246273000000002</v>
      </c>
      <c r="H250" s="40">
        <f t="shared" si="32"/>
        <v>-1.1027783898116539E-2</v>
      </c>
      <c r="I250" s="20">
        <f t="shared" si="33"/>
        <v>1.1862552602649032</v>
      </c>
      <c r="L250" s="19"/>
      <c r="N250" s="42">
        <f t="shared" si="27"/>
        <v>41127</v>
      </c>
      <c r="O250" s="43">
        <f t="shared" si="34"/>
        <v>118.2743538159781</v>
      </c>
      <c r="P250" s="43">
        <f t="shared" si="28"/>
        <v>112.57563038331514</v>
      </c>
      <c r="Q250" s="48">
        <f t="shared" si="29"/>
        <v>1394.2299800000001</v>
      </c>
      <c r="R250" s="44">
        <f t="shared" si="30"/>
        <v>61.246273000000002</v>
      </c>
    </row>
    <row r="251" spans="2:18">
      <c r="B251" s="39">
        <v>41128</v>
      </c>
      <c r="C251" s="112">
        <v>1401.349976</v>
      </c>
      <c r="D251" s="20">
        <f t="shared" si="31"/>
        <v>5.106758642501541E-3</v>
      </c>
      <c r="E251" s="20">
        <f t="shared" si="35"/>
        <v>1.1935151813597835</v>
      </c>
      <c r="F251" s="39">
        <v>41128</v>
      </c>
      <c r="G251" s="112">
        <v>62.593941999999998</v>
      </c>
      <c r="H251" s="40">
        <f t="shared" si="32"/>
        <v>2.2004098110590231E-2</v>
      </c>
      <c r="I251" s="20">
        <f t="shared" si="33"/>
        <v>1.2082593583754935</v>
      </c>
      <c r="N251" s="42">
        <f t="shared" si="27"/>
        <v>41128</v>
      </c>
      <c r="O251" s="43">
        <f t="shared" si="34"/>
        <v>118.87835239451414</v>
      </c>
      <c r="P251" s="43">
        <f t="shared" si="28"/>
        <v>115.05275559913115</v>
      </c>
      <c r="Q251" s="48">
        <f t="shared" si="29"/>
        <v>1401.349976</v>
      </c>
      <c r="R251" s="44">
        <f t="shared" si="30"/>
        <v>62.593941999999998</v>
      </c>
    </row>
    <row r="252" spans="2:18">
      <c r="B252" s="39">
        <v>41129</v>
      </c>
      <c r="C252" s="112">
        <v>1402.219971</v>
      </c>
      <c r="D252" s="20">
        <f t="shared" si="31"/>
        <v>6.2082635665605679E-4</v>
      </c>
      <c r="E252" s="20">
        <f t="shared" si="35"/>
        <v>1.1941360077164396</v>
      </c>
      <c r="F252" s="39">
        <v>41129</v>
      </c>
      <c r="G252" s="112">
        <v>62.32987</v>
      </c>
      <c r="H252" s="40">
        <f t="shared" si="32"/>
        <v>-4.2188108235777788E-3</v>
      </c>
      <c r="I252" s="20">
        <f t="shared" si="33"/>
        <v>1.2040405475519158</v>
      </c>
      <c r="N252" s="42">
        <f t="shared" si="27"/>
        <v>41129</v>
      </c>
      <c r="O252" s="43">
        <f t="shared" si="34"/>
        <v>118.95215520891649</v>
      </c>
      <c r="P252" s="43">
        <f t="shared" si="28"/>
        <v>114.56736978852709</v>
      </c>
      <c r="Q252" s="48">
        <f t="shared" si="29"/>
        <v>1402.219971</v>
      </c>
      <c r="R252" s="44">
        <f t="shared" si="30"/>
        <v>62.32987</v>
      </c>
    </row>
    <row r="253" spans="2:18">
      <c r="B253" s="39">
        <v>41130</v>
      </c>
      <c r="C253" s="112">
        <v>1402.8000489999999</v>
      </c>
      <c r="D253" s="20">
        <f t="shared" si="31"/>
        <v>4.1368545021236436E-4</v>
      </c>
      <c r="E253" s="20">
        <f t="shared" si="35"/>
        <v>1.1945496931666519</v>
      </c>
      <c r="F253" s="39">
        <v>41130</v>
      </c>
      <c r="G253" s="112">
        <v>61.710669000000003</v>
      </c>
      <c r="H253" s="40">
        <f t="shared" si="32"/>
        <v>-9.9342578445935636E-3</v>
      </c>
      <c r="I253" s="20">
        <f t="shared" si="33"/>
        <v>1.1941062897073222</v>
      </c>
      <c r="L253" s="19"/>
      <c r="N253" s="42">
        <f t="shared" si="27"/>
        <v>41130</v>
      </c>
      <c r="O253" s="43">
        <f t="shared" si="34"/>
        <v>119.00136398479783</v>
      </c>
      <c r="P253" s="43">
        <f t="shared" si="28"/>
        <v>113.42922799647097</v>
      </c>
      <c r="Q253" s="48">
        <f t="shared" si="29"/>
        <v>1402.8000489999999</v>
      </c>
      <c r="R253" s="44">
        <f t="shared" si="30"/>
        <v>61.710669000000003</v>
      </c>
    </row>
    <row r="254" spans="2:18">
      <c r="B254" s="39">
        <v>41131</v>
      </c>
      <c r="C254" s="112">
        <v>1405.869995</v>
      </c>
      <c r="D254" s="20">
        <f t="shared" si="31"/>
        <v>2.1884416116100258E-3</v>
      </c>
      <c r="E254" s="20">
        <f t="shared" si="35"/>
        <v>1.196738134778262</v>
      </c>
      <c r="F254" s="39">
        <v>41131</v>
      </c>
      <c r="G254" s="112">
        <v>62.275236999999997</v>
      </c>
      <c r="H254" s="40">
        <f t="shared" si="32"/>
        <v>9.1486287403559352E-3</v>
      </c>
      <c r="I254" s="20">
        <f t="shared" si="33"/>
        <v>1.2032549184476782</v>
      </c>
      <c r="N254" s="42">
        <f t="shared" si="27"/>
        <v>41131</v>
      </c>
      <c r="O254" s="43">
        <f t="shared" si="34"/>
        <v>119.26179152158049</v>
      </c>
      <c r="P254" s="43">
        <f t="shared" si="28"/>
        <v>114.46694989171587</v>
      </c>
      <c r="Q254" s="48">
        <f t="shared" si="29"/>
        <v>1405.869995</v>
      </c>
      <c r="R254" s="44">
        <f t="shared" si="30"/>
        <v>62.275236999999997</v>
      </c>
    </row>
    <row r="255" spans="2:18">
      <c r="B255" s="39">
        <v>41134</v>
      </c>
      <c r="C255" s="112">
        <v>1404.1099850000001</v>
      </c>
      <c r="D255" s="20">
        <f t="shared" si="31"/>
        <v>-1.2519009625779898E-3</v>
      </c>
      <c r="E255" s="20">
        <f t="shared" si="35"/>
        <v>1.195486233815684</v>
      </c>
      <c r="F255" s="39">
        <v>41134</v>
      </c>
      <c r="G255" s="112">
        <v>61.847259000000001</v>
      </c>
      <c r="H255" s="40">
        <f t="shared" si="32"/>
        <v>-6.8723624448028264E-3</v>
      </c>
      <c r="I255" s="20">
        <f t="shared" si="33"/>
        <v>1.1963825560028754</v>
      </c>
      <c r="N255" s="42">
        <f t="shared" si="27"/>
        <v>41134</v>
      </c>
      <c r="O255" s="43">
        <f t="shared" si="34"/>
        <v>119.11248756997585</v>
      </c>
      <c r="P255" s="43">
        <f t="shared" si="28"/>
        <v>113.68029152410892</v>
      </c>
      <c r="Q255" s="48">
        <f t="shared" si="29"/>
        <v>1404.1099850000001</v>
      </c>
      <c r="R255" s="44">
        <f t="shared" si="30"/>
        <v>61.847259000000001</v>
      </c>
    </row>
    <row r="256" spans="2:18">
      <c r="B256" s="39">
        <v>41135</v>
      </c>
      <c r="C256" s="112">
        <v>1403.9300539999999</v>
      </c>
      <c r="D256" s="20">
        <f t="shared" si="31"/>
        <v>-1.2814594435073268E-4</v>
      </c>
      <c r="E256" s="20">
        <f t="shared" si="35"/>
        <v>1.1953580878713332</v>
      </c>
      <c r="F256" s="39">
        <v>41135</v>
      </c>
      <c r="G256" s="112">
        <v>60.800078999999997</v>
      </c>
      <c r="H256" s="40">
        <f t="shared" si="32"/>
        <v>-1.6931712365781726E-2</v>
      </c>
      <c r="I256" s="20">
        <f t="shared" si="33"/>
        <v>1.1794508436370936</v>
      </c>
      <c r="N256" s="42">
        <f t="shared" si="27"/>
        <v>41135</v>
      </c>
      <c r="O256" s="43">
        <f t="shared" si="34"/>
        <v>119.09722378777225</v>
      </c>
      <c r="P256" s="43">
        <f t="shared" si="28"/>
        <v>111.7554895263645</v>
      </c>
      <c r="Q256" s="48">
        <f t="shared" si="29"/>
        <v>1403.9300539999999</v>
      </c>
      <c r="R256" s="44">
        <f t="shared" si="30"/>
        <v>60.800078999999997</v>
      </c>
    </row>
    <row r="257" spans="2:18">
      <c r="B257" s="39">
        <v>41136</v>
      </c>
      <c r="C257" s="112">
        <v>1405.530029</v>
      </c>
      <c r="D257" s="20">
        <f t="shared" si="31"/>
        <v>1.1396401091645636E-3</v>
      </c>
      <c r="E257" s="20">
        <f t="shared" si="35"/>
        <v>1.1964977279804978</v>
      </c>
      <c r="F257" s="39">
        <v>41136</v>
      </c>
      <c r="G257" s="112">
        <v>61.018625</v>
      </c>
      <c r="H257" s="40">
        <f t="shared" si="32"/>
        <v>3.5945019084597796E-3</v>
      </c>
      <c r="I257" s="20">
        <f t="shared" si="33"/>
        <v>1.1830453455455534</v>
      </c>
      <c r="L257" s="19"/>
      <c r="N257" s="42">
        <f t="shared" si="27"/>
        <v>41136</v>
      </c>
      <c r="O257" s="43">
        <f t="shared" si="34"/>
        <v>119.23295176089096</v>
      </c>
      <c r="P257" s="43">
        <f t="shared" si="28"/>
        <v>112.15719484674787</v>
      </c>
      <c r="Q257" s="48">
        <f t="shared" si="29"/>
        <v>1405.530029</v>
      </c>
      <c r="R257" s="44">
        <f t="shared" si="30"/>
        <v>61.018625</v>
      </c>
    </row>
    <row r="258" spans="2:18">
      <c r="B258" s="39">
        <v>41137</v>
      </c>
      <c r="C258" s="112">
        <v>1415.51001</v>
      </c>
      <c r="D258" s="20">
        <f t="shared" si="31"/>
        <v>7.1005106928241357E-3</v>
      </c>
      <c r="E258" s="20">
        <f t="shared" si="35"/>
        <v>1.2035982386733219</v>
      </c>
      <c r="F258" s="39">
        <v>41137</v>
      </c>
      <c r="G258" s="112">
        <v>61.719776000000003</v>
      </c>
      <c r="H258" s="40">
        <f t="shared" si="32"/>
        <v>1.1490770236136871E-2</v>
      </c>
      <c r="I258" s="20">
        <f t="shared" si="33"/>
        <v>1.1945361157816903</v>
      </c>
      <c r="N258" s="42">
        <f t="shared" si="27"/>
        <v>41137</v>
      </c>
      <c r="O258" s="43">
        <f t="shared" si="34"/>
        <v>120.07956660980614</v>
      </c>
      <c r="P258" s="43">
        <f t="shared" si="28"/>
        <v>113.44596740306147</v>
      </c>
      <c r="Q258" s="48">
        <f t="shared" si="29"/>
        <v>1415.51001</v>
      </c>
      <c r="R258" s="44">
        <f t="shared" si="30"/>
        <v>61.719776000000003</v>
      </c>
    </row>
    <row r="259" spans="2:18">
      <c r="B259" s="39">
        <v>41138</v>
      </c>
      <c r="C259" s="112">
        <v>1418.160034</v>
      </c>
      <c r="D259" s="20">
        <f t="shared" si="31"/>
        <v>1.8721337053633214E-3</v>
      </c>
      <c r="E259" s="20">
        <f t="shared" si="35"/>
        <v>1.2054703723786853</v>
      </c>
      <c r="F259" s="39">
        <v>41138</v>
      </c>
      <c r="G259" s="112">
        <v>62.266128999999999</v>
      </c>
      <c r="H259" s="40">
        <f t="shared" si="32"/>
        <v>8.8521546157263042E-3</v>
      </c>
      <c r="I259" s="20">
        <f t="shared" si="33"/>
        <v>1.2033882703974166</v>
      </c>
      <c r="L259" s="19"/>
      <c r="N259" s="42">
        <f t="shared" si="27"/>
        <v>41138</v>
      </c>
      <c r="O259" s="43">
        <f t="shared" si="34"/>
        <v>120.30437161378175</v>
      </c>
      <c r="P259" s="43">
        <f t="shared" si="28"/>
        <v>114.45020864704405</v>
      </c>
      <c r="Q259" s="48">
        <f t="shared" si="29"/>
        <v>1418.160034</v>
      </c>
      <c r="R259" s="44">
        <f t="shared" si="30"/>
        <v>62.266128999999999</v>
      </c>
    </row>
    <row r="260" spans="2:18">
      <c r="B260" s="39">
        <v>41141</v>
      </c>
      <c r="C260" s="112">
        <v>1418.130005</v>
      </c>
      <c r="D260" s="20">
        <f t="shared" si="31"/>
        <v>-2.1174620127517585E-5</v>
      </c>
      <c r="E260" s="20">
        <f t="shared" si="35"/>
        <v>1.2054491977585577</v>
      </c>
      <c r="F260" s="39">
        <v>41141</v>
      </c>
      <c r="G260" s="112">
        <v>60.736338000000003</v>
      </c>
      <c r="H260" s="40">
        <f t="shared" si="32"/>
        <v>-2.45685900917334E-2</v>
      </c>
      <c r="I260" s="20">
        <f t="shared" si="33"/>
        <v>1.1788196803056832</v>
      </c>
      <c r="L260" s="19"/>
      <c r="N260" s="42">
        <f t="shared" ref="N260:N323" si="36">B260</f>
        <v>41141</v>
      </c>
      <c r="O260" s="43">
        <f t="shared" si="34"/>
        <v>120.30182421441316</v>
      </c>
      <c r="P260" s="43">
        <f t="shared" ref="P260:P323" si="37">(R260/$R$3)*100</f>
        <v>111.63832838488146</v>
      </c>
      <c r="Q260" s="48">
        <f t="shared" ref="Q260:Q323" si="38">C260</f>
        <v>1418.130005</v>
      </c>
      <c r="R260" s="44">
        <f t="shared" ref="R260:R323" si="39">G260</f>
        <v>60.736338000000003</v>
      </c>
    </row>
    <row r="261" spans="2:18">
      <c r="B261" s="39">
        <v>41142</v>
      </c>
      <c r="C261" s="112">
        <v>1413.170044</v>
      </c>
      <c r="D261" s="20">
        <f t="shared" ref="D261:D324" si="40">C261/C260-1</f>
        <v>-3.4975361796960591E-3</v>
      </c>
      <c r="E261" s="20">
        <f t="shared" si="35"/>
        <v>1.2019516615788617</v>
      </c>
      <c r="F261" s="39">
        <v>41142</v>
      </c>
      <c r="G261" s="112">
        <v>61.519446000000002</v>
      </c>
      <c r="H261" s="40">
        <f t="shared" ref="H261:H324" si="41">G261/G260-1</f>
        <v>1.2893566286462654E-2</v>
      </c>
      <c r="I261" s="20">
        <f t="shared" ref="I261:I324" si="42">I260+H261</f>
        <v>1.1917132465921458</v>
      </c>
      <c r="L261" s="19"/>
      <c r="N261" s="42">
        <f t="shared" si="36"/>
        <v>41142</v>
      </c>
      <c r="O261" s="43">
        <f t="shared" ref="O261:O324" si="43">(Q261/$Q$3)*100</f>
        <v>119.88106423173981</v>
      </c>
      <c r="P261" s="43">
        <f t="shared" si="37"/>
        <v>113.0777445720218</v>
      </c>
      <c r="Q261" s="48">
        <f t="shared" si="38"/>
        <v>1413.170044</v>
      </c>
      <c r="R261" s="44">
        <f t="shared" si="39"/>
        <v>61.519446000000002</v>
      </c>
    </row>
    <row r="262" spans="2:18">
      <c r="B262" s="39">
        <v>41143</v>
      </c>
      <c r="C262" s="112">
        <v>1413.48999</v>
      </c>
      <c r="D262" s="20">
        <f t="shared" si="40"/>
        <v>2.2640304424692559E-4</v>
      </c>
      <c r="E262" s="20">
        <f t="shared" ref="E262:E325" si="44">E261+D262</f>
        <v>1.2021780646231086</v>
      </c>
      <c r="F262" s="39">
        <v>41143</v>
      </c>
      <c r="G262" s="112">
        <v>61.737991999999998</v>
      </c>
      <c r="H262" s="40">
        <f t="shared" si="41"/>
        <v>3.5524702221798599E-3</v>
      </c>
      <c r="I262" s="20">
        <f t="shared" si="42"/>
        <v>1.1952657168143257</v>
      </c>
      <c r="N262" s="42">
        <f t="shared" si="36"/>
        <v>41143</v>
      </c>
      <c r="O262" s="43">
        <f t="shared" si="43"/>
        <v>119.90820566962942</v>
      </c>
      <c r="P262" s="43">
        <f t="shared" si="37"/>
        <v>113.47944989240514</v>
      </c>
      <c r="Q262" s="48">
        <f t="shared" si="38"/>
        <v>1413.48999</v>
      </c>
      <c r="R262" s="44">
        <f t="shared" si="39"/>
        <v>61.737991999999998</v>
      </c>
    </row>
    <row r="263" spans="2:18">
      <c r="B263" s="39">
        <v>41144</v>
      </c>
      <c r="C263" s="112">
        <v>1402.079956</v>
      </c>
      <c r="D263" s="20">
        <f t="shared" si="40"/>
        <v>-8.0722425207977455E-3</v>
      </c>
      <c r="E263" s="20">
        <f t="shared" si="44"/>
        <v>1.1941058221023109</v>
      </c>
      <c r="F263" s="39">
        <v>41144</v>
      </c>
      <c r="G263" s="112">
        <v>60.772762</v>
      </c>
      <c r="H263" s="40">
        <f t="shared" si="41"/>
        <v>-1.5634295329851278E-2</v>
      </c>
      <c r="I263" s="20">
        <f t="shared" si="42"/>
        <v>1.1796314214844745</v>
      </c>
      <c r="N263" s="42">
        <f t="shared" si="36"/>
        <v>41144</v>
      </c>
      <c r="O263" s="43">
        <f t="shared" si="43"/>
        <v>118.94027755323049</v>
      </c>
      <c r="P263" s="43">
        <f t="shared" si="37"/>
        <v>111.70527865891825</v>
      </c>
      <c r="Q263" s="48">
        <f t="shared" si="38"/>
        <v>1402.079956</v>
      </c>
      <c r="R263" s="44">
        <f t="shared" si="39"/>
        <v>60.772762</v>
      </c>
    </row>
    <row r="264" spans="2:18">
      <c r="B264" s="39">
        <v>41145</v>
      </c>
      <c r="C264" s="112">
        <v>1411.130005</v>
      </c>
      <c r="D264" s="20">
        <f t="shared" si="40"/>
        <v>6.4547310310454353E-3</v>
      </c>
      <c r="E264" s="20">
        <f t="shared" si="44"/>
        <v>1.2005605531333563</v>
      </c>
      <c r="F264" s="39">
        <v>41145</v>
      </c>
      <c r="G264" s="112">
        <v>61.428387999999998</v>
      </c>
      <c r="H264" s="40">
        <f t="shared" si="41"/>
        <v>1.0788155391061593E-2</v>
      </c>
      <c r="I264" s="20">
        <f t="shared" si="42"/>
        <v>1.1904195768755361</v>
      </c>
      <c r="N264" s="42">
        <f t="shared" si="36"/>
        <v>41145</v>
      </c>
      <c r="O264" s="43">
        <f t="shared" si="43"/>
        <v>119.70800505359449</v>
      </c>
      <c r="P264" s="43">
        <f t="shared" si="37"/>
        <v>112.91037256309247</v>
      </c>
      <c r="Q264" s="48">
        <f t="shared" si="38"/>
        <v>1411.130005</v>
      </c>
      <c r="R264" s="44">
        <f t="shared" si="39"/>
        <v>61.428387999999998</v>
      </c>
    </row>
    <row r="265" spans="2:18">
      <c r="B265" s="39">
        <v>41148</v>
      </c>
      <c r="C265" s="112">
        <v>1410.4399410000001</v>
      </c>
      <c r="D265" s="20">
        <f t="shared" si="40"/>
        <v>-4.890151846781432E-4</v>
      </c>
      <c r="E265" s="20">
        <f t="shared" si="44"/>
        <v>1.2000715379486782</v>
      </c>
      <c r="F265" s="39">
        <v>41148</v>
      </c>
      <c r="G265" s="112">
        <v>61.200741000000001</v>
      </c>
      <c r="H265" s="40">
        <f t="shared" si="41"/>
        <v>-3.7058924613160293E-3</v>
      </c>
      <c r="I265" s="20">
        <f t="shared" si="42"/>
        <v>1.1867136844142201</v>
      </c>
      <c r="L265" s="19"/>
      <c r="N265" s="42">
        <f t="shared" si="36"/>
        <v>41148</v>
      </c>
      <c r="O265" s="43">
        <f t="shared" si="43"/>
        <v>119.64946602139574</v>
      </c>
      <c r="P265" s="43">
        <f t="shared" si="37"/>
        <v>112.49193886460651</v>
      </c>
      <c r="Q265" s="48">
        <f t="shared" si="38"/>
        <v>1410.4399410000001</v>
      </c>
      <c r="R265" s="44">
        <f t="shared" si="39"/>
        <v>61.200741000000001</v>
      </c>
    </row>
    <row r="266" spans="2:18">
      <c r="B266" s="39">
        <v>41149</v>
      </c>
      <c r="C266" s="112">
        <v>1409.3000489999999</v>
      </c>
      <c r="D266" s="20">
        <f t="shared" si="40"/>
        <v>-8.0818187777065287E-4</v>
      </c>
      <c r="E266" s="20">
        <f t="shared" si="44"/>
        <v>1.1992633560709076</v>
      </c>
      <c r="F266" s="39">
        <v>41149</v>
      </c>
      <c r="G266" s="112">
        <v>60.308365999999999</v>
      </c>
      <c r="H266" s="40">
        <f t="shared" si="41"/>
        <v>-1.4581114303828469E-2</v>
      </c>
      <c r="I266" s="20">
        <f t="shared" si="42"/>
        <v>1.1721325701103917</v>
      </c>
      <c r="N266" s="42">
        <f t="shared" si="36"/>
        <v>41149</v>
      </c>
      <c r="O266" s="43">
        <f t="shared" si="43"/>
        <v>119.55276749127233</v>
      </c>
      <c r="P266" s="43">
        <f t="shared" si="37"/>
        <v>110.85168104576239</v>
      </c>
      <c r="Q266" s="48">
        <f t="shared" si="38"/>
        <v>1409.3000489999999</v>
      </c>
      <c r="R266" s="44">
        <f t="shared" si="39"/>
        <v>60.308365999999999</v>
      </c>
    </row>
    <row r="267" spans="2:18">
      <c r="B267" s="39">
        <v>41150</v>
      </c>
      <c r="C267" s="112">
        <v>1410.48999</v>
      </c>
      <c r="D267" s="20">
        <f t="shared" si="40"/>
        <v>8.4434893821550006E-4</v>
      </c>
      <c r="E267" s="20">
        <f t="shared" si="44"/>
        <v>1.2001077050091231</v>
      </c>
      <c r="F267" s="39">
        <v>41150</v>
      </c>
      <c r="G267" s="112">
        <v>60.526905999999997</v>
      </c>
      <c r="H267" s="40">
        <f t="shared" si="41"/>
        <v>3.6237095198368152E-3</v>
      </c>
      <c r="I267" s="20">
        <f t="shared" si="42"/>
        <v>1.1757562796302286</v>
      </c>
      <c r="N267" s="42">
        <f t="shared" si="36"/>
        <v>41150</v>
      </c>
      <c r="O267" s="43">
        <f t="shared" si="43"/>
        <v>119.6537117435643</v>
      </c>
      <c r="P267" s="43">
        <f t="shared" si="37"/>
        <v>111.25337533765784</v>
      </c>
      <c r="Q267" s="48">
        <f t="shared" si="38"/>
        <v>1410.48999</v>
      </c>
      <c r="R267" s="44">
        <f t="shared" si="39"/>
        <v>60.526905999999997</v>
      </c>
    </row>
    <row r="268" spans="2:18">
      <c r="B268" s="39">
        <v>41151</v>
      </c>
      <c r="C268" s="112">
        <v>1399.4799800000001</v>
      </c>
      <c r="D268" s="20">
        <f t="shared" si="40"/>
        <v>-7.8058051301732601E-3</v>
      </c>
      <c r="E268" s="20">
        <f t="shared" si="44"/>
        <v>1.1923018998789499</v>
      </c>
      <c r="F268" s="39">
        <v>41151</v>
      </c>
      <c r="G268" s="112">
        <v>59.798431000000001</v>
      </c>
      <c r="H268" s="40">
        <f t="shared" si="41"/>
        <v>-1.2035556550668458E-2</v>
      </c>
      <c r="I268" s="20">
        <f t="shared" si="42"/>
        <v>1.1637207230795601</v>
      </c>
      <c r="L268" s="19"/>
      <c r="N268" s="42">
        <f t="shared" si="36"/>
        <v>41151</v>
      </c>
      <c r="O268" s="43">
        <f t="shared" si="43"/>
        <v>118.7197181865921</v>
      </c>
      <c r="P268" s="43">
        <f t="shared" si="37"/>
        <v>109.91437904732871</v>
      </c>
      <c r="Q268" s="48">
        <f t="shared" si="38"/>
        <v>1399.4799800000001</v>
      </c>
      <c r="R268" s="44">
        <f t="shared" si="39"/>
        <v>59.798431000000001</v>
      </c>
    </row>
    <row r="269" spans="2:18">
      <c r="B269" s="39">
        <v>41152</v>
      </c>
      <c r="C269" s="112">
        <v>1406.579956</v>
      </c>
      <c r="D269" s="20">
        <f t="shared" si="40"/>
        <v>5.0732958680836937E-3</v>
      </c>
      <c r="E269" s="20">
        <f t="shared" si="44"/>
        <v>1.1973751957470335</v>
      </c>
      <c r="F269" s="39">
        <v>41152</v>
      </c>
      <c r="G269" s="112">
        <v>59.898597000000002</v>
      </c>
      <c r="H269" s="40">
        <f t="shared" si="41"/>
        <v>1.6750606717423899E-3</v>
      </c>
      <c r="I269" s="20">
        <f t="shared" si="42"/>
        <v>1.1653957837513025</v>
      </c>
      <c r="L269" s="19"/>
      <c r="N269" s="42">
        <f t="shared" si="36"/>
        <v>41152</v>
      </c>
      <c r="O269" s="43">
        <f t="shared" si="43"/>
        <v>119.32201844232821</v>
      </c>
      <c r="P269" s="43">
        <f t="shared" si="37"/>
        <v>110.09849230092988</v>
      </c>
      <c r="Q269" s="48">
        <f t="shared" si="38"/>
        <v>1406.579956</v>
      </c>
      <c r="R269" s="44">
        <f t="shared" si="39"/>
        <v>59.898597000000002</v>
      </c>
    </row>
    <row r="270" spans="2:18">
      <c r="B270" s="39">
        <v>41156</v>
      </c>
      <c r="C270" s="112">
        <v>1404.9399410000001</v>
      </c>
      <c r="D270" s="20">
        <f t="shared" si="40"/>
        <v>-1.1659593135848745E-3</v>
      </c>
      <c r="E270" s="20">
        <f t="shared" si="44"/>
        <v>1.1962092364334487</v>
      </c>
      <c r="F270" s="39">
        <v>41156</v>
      </c>
      <c r="G270" s="112">
        <v>60.044294999999998</v>
      </c>
      <c r="H270" s="40">
        <f t="shared" si="41"/>
        <v>2.4324108960347424E-3</v>
      </c>
      <c r="I270" s="20">
        <f t="shared" si="42"/>
        <v>1.1678281946473372</v>
      </c>
      <c r="N270" s="42">
        <f t="shared" si="36"/>
        <v>41156</v>
      </c>
      <c r="O270" s="43">
        <f t="shared" si="43"/>
        <v>119.18289382360965</v>
      </c>
      <c r="P270" s="43">
        <f t="shared" si="37"/>
        <v>110.36629707323966</v>
      </c>
      <c r="Q270" s="48">
        <f t="shared" si="38"/>
        <v>1404.9399410000001</v>
      </c>
      <c r="R270" s="44">
        <f t="shared" si="39"/>
        <v>60.044294999999998</v>
      </c>
    </row>
    <row r="271" spans="2:18">
      <c r="B271" s="39">
        <v>41157</v>
      </c>
      <c r="C271" s="112">
        <v>1403.4399410000001</v>
      </c>
      <c r="D271" s="20">
        <f t="shared" si="40"/>
        <v>-1.0676612972738697E-3</v>
      </c>
      <c r="E271" s="20">
        <f t="shared" si="44"/>
        <v>1.1951415751361747</v>
      </c>
      <c r="F271" s="39">
        <v>41157</v>
      </c>
      <c r="G271" s="112">
        <v>60.603907</v>
      </c>
      <c r="H271" s="40">
        <f t="shared" si="41"/>
        <v>9.3199861868642486E-3</v>
      </c>
      <c r="I271" s="20">
        <f t="shared" si="42"/>
        <v>1.1771481808342015</v>
      </c>
      <c r="N271" s="42">
        <f t="shared" si="36"/>
        <v>41157</v>
      </c>
      <c r="O271" s="43">
        <f t="shared" si="43"/>
        <v>119.05564686057708</v>
      </c>
      <c r="P271" s="43">
        <f t="shared" si="37"/>
        <v>111.3949094374576</v>
      </c>
      <c r="Q271" s="48">
        <f t="shared" si="38"/>
        <v>1403.4399410000001</v>
      </c>
      <c r="R271" s="44">
        <f t="shared" si="39"/>
        <v>60.603907</v>
      </c>
    </row>
    <row r="272" spans="2:18">
      <c r="B272" s="39">
        <v>41158</v>
      </c>
      <c r="C272" s="112">
        <v>1432.119995</v>
      </c>
      <c r="D272" s="20">
        <f t="shared" si="40"/>
        <v>2.0435540675552089E-2</v>
      </c>
      <c r="E272" s="20">
        <f t="shared" si="44"/>
        <v>1.2155771158117268</v>
      </c>
      <c r="F272" s="39">
        <v>41158</v>
      </c>
      <c r="G272" s="112">
        <v>65.484511999999995</v>
      </c>
      <c r="H272" s="40">
        <f t="shared" si="41"/>
        <v>8.0532844194352027E-2</v>
      </c>
      <c r="I272" s="20">
        <f t="shared" si="42"/>
        <v>1.2576810250285535</v>
      </c>
      <c r="N272" s="42">
        <f t="shared" si="36"/>
        <v>41158</v>
      </c>
      <c r="O272" s="43">
        <f t="shared" si="43"/>
        <v>121.48861337465055</v>
      </c>
      <c r="P272" s="43">
        <f t="shared" si="37"/>
        <v>120.36585832322832</v>
      </c>
      <c r="Q272" s="48">
        <f t="shared" si="38"/>
        <v>1432.119995</v>
      </c>
      <c r="R272" s="44">
        <f t="shared" si="39"/>
        <v>65.484511999999995</v>
      </c>
    </row>
    <row r="273" spans="2:18">
      <c r="B273" s="39">
        <v>41159</v>
      </c>
      <c r="C273" s="112">
        <v>1437.920044</v>
      </c>
      <c r="D273" s="20">
        <f t="shared" si="40"/>
        <v>4.0499741783159848E-3</v>
      </c>
      <c r="E273" s="20">
        <f t="shared" si="44"/>
        <v>1.2196270899900428</v>
      </c>
      <c r="F273" s="39">
        <v>41159</v>
      </c>
      <c r="G273" s="112">
        <v>65.943214999999995</v>
      </c>
      <c r="H273" s="40">
        <f t="shared" si="41"/>
        <v>7.0047555672401174E-3</v>
      </c>
      <c r="I273" s="20">
        <f t="shared" si="42"/>
        <v>1.2646857805957936</v>
      </c>
      <c r="N273" s="42">
        <f t="shared" si="36"/>
        <v>41159</v>
      </c>
      <c r="O273" s="43">
        <f t="shared" si="43"/>
        <v>121.9806391217773</v>
      </c>
      <c r="P273" s="43">
        <f t="shared" si="37"/>
        <v>121.2089917394236</v>
      </c>
      <c r="Q273" s="48">
        <f t="shared" si="38"/>
        <v>1437.920044</v>
      </c>
      <c r="R273" s="44">
        <f t="shared" si="39"/>
        <v>65.943214999999995</v>
      </c>
    </row>
    <row r="274" spans="2:18">
      <c r="B274" s="39">
        <v>41162</v>
      </c>
      <c r="C274" s="112">
        <v>1429.079956</v>
      </c>
      <c r="D274" s="20">
        <f t="shared" si="40"/>
        <v>-6.1478300110544559E-3</v>
      </c>
      <c r="E274" s="20">
        <f t="shared" si="44"/>
        <v>1.2134792599789883</v>
      </c>
      <c r="F274" s="39">
        <v>41162</v>
      </c>
      <c r="G274" s="112">
        <v>65.823954999999998</v>
      </c>
      <c r="H274" s="40">
        <f t="shared" si="41"/>
        <v>-1.8085257141313704E-3</v>
      </c>
      <c r="I274" s="20">
        <f t="shared" si="42"/>
        <v>1.2628772548816622</v>
      </c>
      <c r="N274" s="42">
        <f t="shared" si="36"/>
        <v>41162</v>
      </c>
      <c r="O274" s="43">
        <f t="shared" si="43"/>
        <v>121.23072288781684</v>
      </c>
      <c r="P274" s="43">
        <f t="shared" si="37"/>
        <v>120.98978216107889</v>
      </c>
      <c r="Q274" s="48">
        <f t="shared" si="38"/>
        <v>1429.079956</v>
      </c>
      <c r="R274" s="44">
        <f t="shared" si="39"/>
        <v>65.823954999999998</v>
      </c>
    </row>
    <row r="275" spans="2:18">
      <c r="B275" s="39">
        <v>41163</v>
      </c>
      <c r="C275" s="112">
        <v>1433.5600589999999</v>
      </c>
      <c r="D275" s="20">
        <f t="shared" si="40"/>
        <v>3.1349561521663016E-3</v>
      </c>
      <c r="E275" s="20">
        <f t="shared" si="44"/>
        <v>1.2166142161311546</v>
      </c>
      <c r="F275" s="39">
        <v>41163</v>
      </c>
      <c r="G275" s="112">
        <v>66.218440000000001</v>
      </c>
      <c r="H275" s="40">
        <f t="shared" si="41"/>
        <v>5.9930309565872086E-3</v>
      </c>
      <c r="I275" s="20">
        <f t="shared" si="42"/>
        <v>1.2688702858382495</v>
      </c>
      <c r="L275" s="19"/>
      <c r="N275" s="42">
        <f t="shared" si="36"/>
        <v>41163</v>
      </c>
      <c r="O275" s="43">
        <f t="shared" si="43"/>
        <v>121.61077588836558</v>
      </c>
      <c r="P275" s="43">
        <f t="shared" si="37"/>
        <v>121.71487767100101</v>
      </c>
      <c r="Q275" s="48">
        <f t="shared" si="38"/>
        <v>1433.5600589999999</v>
      </c>
      <c r="R275" s="44">
        <f t="shared" si="39"/>
        <v>66.218440000000001</v>
      </c>
    </row>
    <row r="276" spans="2:18">
      <c r="B276" s="39">
        <v>41164</v>
      </c>
      <c r="C276" s="112">
        <v>1436.5600589999999</v>
      </c>
      <c r="D276" s="20">
        <f t="shared" si="40"/>
        <v>2.092692232296578E-3</v>
      </c>
      <c r="E276" s="20">
        <f t="shared" si="44"/>
        <v>1.2187069083634512</v>
      </c>
      <c r="F276" s="39">
        <v>41164</v>
      </c>
      <c r="G276" s="112">
        <v>66.869798000000003</v>
      </c>
      <c r="H276" s="40">
        <f t="shared" si="41"/>
        <v>9.8365047560771135E-3</v>
      </c>
      <c r="I276" s="20">
        <f t="shared" si="42"/>
        <v>1.2787067905943266</v>
      </c>
      <c r="N276" s="42">
        <f t="shared" si="36"/>
        <v>41164</v>
      </c>
      <c r="O276" s="43">
        <f t="shared" si="43"/>
        <v>121.86526981443073</v>
      </c>
      <c r="P276" s="43">
        <f t="shared" si="37"/>
        <v>122.91212664409711</v>
      </c>
      <c r="Q276" s="48">
        <f t="shared" si="38"/>
        <v>1436.5600589999999</v>
      </c>
      <c r="R276" s="44">
        <f t="shared" si="39"/>
        <v>66.869798000000003</v>
      </c>
    </row>
    <row r="277" spans="2:18">
      <c r="B277" s="39">
        <v>41165</v>
      </c>
      <c r="C277" s="112">
        <v>1459.98999</v>
      </c>
      <c r="D277" s="20">
        <f t="shared" si="40"/>
        <v>1.6309746921621793E-2</v>
      </c>
      <c r="E277" s="20">
        <f t="shared" si="44"/>
        <v>1.235016655285073</v>
      </c>
      <c r="F277" s="39">
        <v>41165</v>
      </c>
      <c r="G277" s="112">
        <v>67.456937999999994</v>
      </c>
      <c r="H277" s="40">
        <f t="shared" si="41"/>
        <v>8.7803465474800557E-3</v>
      </c>
      <c r="I277" s="20">
        <f t="shared" si="42"/>
        <v>1.2874871371418066</v>
      </c>
      <c r="L277" s="19"/>
      <c r="N277" s="42">
        <f t="shared" si="36"/>
        <v>41165</v>
      </c>
      <c r="O277" s="43">
        <f t="shared" si="43"/>
        <v>123.85286152363926</v>
      </c>
      <c r="P277" s="43">
        <f t="shared" si="37"/>
        <v>123.99133771092006</v>
      </c>
      <c r="Q277" s="48">
        <f t="shared" si="38"/>
        <v>1459.98999</v>
      </c>
      <c r="R277" s="44">
        <f t="shared" si="39"/>
        <v>67.456937999999994</v>
      </c>
    </row>
    <row r="278" spans="2:18">
      <c r="B278" s="39">
        <v>41166</v>
      </c>
      <c r="C278" s="112">
        <v>1465.7700199999999</v>
      </c>
      <c r="D278" s="20">
        <f t="shared" si="40"/>
        <v>3.9589518007585589E-3</v>
      </c>
      <c r="E278" s="20">
        <f t="shared" si="44"/>
        <v>1.2389756070858315</v>
      </c>
      <c r="F278" s="39">
        <v>41166</v>
      </c>
      <c r="G278" s="112">
        <v>70.365116999999998</v>
      </c>
      <c r="H278" s="40">
        <f t="shared" si="41"/>
        <v>4.3111636641437912E-2</v>
      </c>
      <c r="I278" s="20">
        <f t="shared" si="42"/>
        <v>1.3305987737832445</v>
      </c>
      <c r="N278" s="42">
        <f t="shared" si="36"/>
        <v>41166</v>
      </c>
      <c r="O278" s="43">
        <f t="shared" si="43"/>
        <v>124.34318903279735</v>
      </c>
      <c r="P278" s="43">
        <f t="shared" si="37"/>
        <v>129.33680720899906</v>
      </c>
      <c r="Q278" s="48">
        <f t="shared" si="38"/>
        <v>1465.7700199999999</v>
      </c>
      <c r="R278" s="44">
        <f t="shared" si="39"/>
        <v>70.365116999999998</v>
      </c>
    </row>
    <row r="279" spans="2:18">
      <c r="B279" s="39">
        <v>41169</v>
      </c>
      <c r="C279" s="112">
        <v>1461.1899410000001</v>
      </c>
      <c r="D279" s="20">
        <f t="shared" si="40"/>
        <v>-3.1246914164609896E-3</v>
      </c>
      <c r="E279" s="20">
        <f t="shared" si="44"/>
        <v>1.2358509156693707</v>
      </c>
      <c r="F279" s="39">
        <v>41169</v>
      </c>
      <c r="G279" s="112">
        <v>69.227534000000006</v>
      </c>
      <c r="H279" s="40">
        <f t="shared" si="41"/>
        <v>-1.6166860065051747E-2</v>
      </c>
      <c r="I279" s="20">
        <f t="shared" si="42"/>
        <v>1.3144319137181928</v>
      </c>
      <c r="L279" s="19"/>
      <c r="N279" s="42">
        <f t="shared" si="36"/>
        <v>41169</v>
      </c>
      <c r="O279" s="43">
        <f t="shared" si="43"/>
        <v>123.9546549373312</v>
      </c>
      <c r="P279" s="43">
        <f t="shared" si="37"/>
        <v>127.24583714559058</v>
      </c>
      <c r="Q279" s="48">
        <f t="shared" si="38"/>
        <v>1461.1899410000001</v>
      </c>
      <c r="R279" s="44">
        <f t="shared" si="39"/>
        <v>69.227534000000006</v>
      </c>
    </row>
    <row r="280" spans="2:18">
      <c r="B280" s="39">
        <v>41170</v>
      </c>
      <c r="C280" s="112">
        <v>1459.3199460000001</v>
      </c>
      <c r="D280" s="20">
        <f t="shared" si="40"/>
        <v>-1.2797754402280592E-3</v>
      </c>
      <c r="E280" s="20">
        <f t="shared" si="44"/>
        <v>1.2345711402291426</v>
      </c>
      <c r="F280" s="39">
        <v>41170</v>
      </c>
      <c r="G280" s="112">
        <v>69.429365000000004</v>
      </c>
      <c r="H280" s="40">
        <f t="shared" si="41"/>
        <v>2.9154729099551968E-3</v>
      </c>
      <c r="I280" s="20">
        <f t="shared" si="42"/>
        <v>1.317347386628148</v>
      </c>
      <c r="L280" s="19"/>
      <c r="N280" s="42">
        <f t="shared" si="36"/>
        <v>41170</v>
      </c>
      <c r="O280" s="43">
        <f t="shared" si="43"/>
        <v>123.79602081424046</v>
      </c>
      <c r="P280" s="43">
        <f t="shared" si="37"/>
        <v>127.61681893669312</v>
      </c>
      <c r="Q280" s="48">
        <f t="shared" si="38"/>
        <v>1459.3199460000001</v>
      </c>
      <c r="R280" s="44">
        <f t="shared" si="39"/>
        <v>69.429365000000004</v>
      </c>
    </row>
    <row r="281" spans="2:18">
      <c r="B281" s="39">
        <v>41171</v>
      </c>
      <c r="C281" s="112">
        <v>1461.0500489999999</v>
      </c>
      <c r="D281" s="20">
        <f t="shared" si="40"/>
        <v>1.1855542746073144E-3</v>
      </c>
      <c r="E281" s="20">
        <f t="shared" si="44"/>
        <v>1.2357566945037499</v>
      </c>
      <c r="F281" s="39">
        <v>41171</v>
      </c>
      <c r="G281" s="112">
        <v>70.172461999999996</v>
      </c>
      <c r="H281" s="40">
        <f t="shared" si="41"/>
        <v>1.0702920875050426E-2</v>
      </c>
      <c r="I281" s="20">
        <f t="shared" si="42"/>
        <v>1.3280503075031984</v>
      </c>
      <c r="N281" s="42">
        <f t="shared" si="36"/>
        <v>41171</v>
      </c>
      <c r="O281" s="43">
        <f t="shared" si="43"/>
        <v>123.94278771589615</v>
      </c>
      <c r="P281" s="43">
        <f t="shared" si="37"/>
        <v>128.9826916520982</v>
      </c>
      <c r="Q281" s="48">
        <f t="shared" si="38"/>
        <v>1461.0500489999999</v>
      </c>
      <c r="R281" s="44">
        <f t="shared" si="39"/>
        <v>70.172461999999996</v>
      </c>
    </row>
    <row r="282" spans="2:18">
      <c r="B282" s="39">
        <v>41172</v>
      </c>
      <c r="C282" s="112">
        <v>1460.26001</v>
      </c>
      <c r="D282" s="20">
        <f t="shared" si="40"/>
        <v>-5.4073370076590521E-4</v>
      </c>
      <c r="E282" s="20">
        <f t="shared" si="44"/>
        <v>1.235215960802984</v>
      </c>
      <c r="F282" s="39">
        <v>41172</v>
      </c>
      <c r="G282" s="112">
        <v>70.025681000000006</v>
      </c>
      <c r="H282" s="40">
        <f t="shared" si="41"/>
        <v>-2.0917179733552782E-3</v>
      </c>
      <c r="I282" s="20">
        <f t="shared" si="42"/>
        <v>1.3259585895298431</v>
      </c>
      <c r="L282" s="19"/>
      <c r="N282" s="42">
        <f t="shared" si="36"/>
        <v>41172</v>
      </c>
      <c r="O282" s="43">
        <f t="shared" si="43"/>
        <v>123.87576767361128</v>
      </c>
      <c r="P282" s="43">
        <f t="shared" si="37"/>
        <v>128.71289623771776</v>
      </c>
      <c r="Q282" s="48">
        <f t="shared" si="38"/>
        <v>1460.26001</v>
      </c>
      <c r="R282" s="44">
        <f t="shared" si="39"/>
        <v>70.025681000000006</v>
      </c>
    </row>
    <row r="283" spans="2:18">
      <c r="B283" s="39">
        <v>41173</v>
      </c>
      <c r="C283" s="112">
        <v>1460.150024</v>
      </c>
      <c r="D283" s="20">
        <f t="shared" si="40"/>
        <v>-7.5319463141321208E-5</v>
      </c>
      <c r="E283" s="20">
        <f t="shared" si="44"/>
        <v>1.2351406413398427</v>
      </c>
      <c r="F283" s="39">
        <v>41173</v>
      </c>
      <c r="G283" s="112">
        <v>71.787101000000007</v>
      </c>
      <c r="H283" s="40">
        <f t="shared" si="41"/>
        <v>2.5153914604557626E-2</v>
      </c>
      <c r="I283" s="20">
        <f t="shared" si="42"/>
        <v>1.3511125041344008</v>
      </c>
      <c r="L283" s="19"/>
      <c r="N283" s="42">
        <f t="shared" si="36"/>
        <v>41173</v>
      </c>
      <c r="O283" s="43">
        <f t="shared" si="43"/>
        <v>123.86643741729388</v>
      </c>
      <c r="P283" s="43">
        <f t="shared" si="37"/>
        <v>131.95052943818661</v>
      </c>
      <c r="Q283" s="48">
        <f t="shared" si="38"/>
        <v>1460.150024</v>
      </c>
      <c r="R283" s="44">
        <f t="shared" si="39"/>
        <v>71.787101000000007</v>
      </c>
    </row>
    <row r="284" spans="2:18">
      <c r="B284" s="39">
        <v>41176</v>
      </c>
      <c r="C284" s="112">
        <v>1456.8900149999999</v>
      </c>
      <c r="D284" s="20">
        <f t="shared" si="40"/>
        <v>-2.2326534578066548E-3</v>
      </c>
      <c r="E284" s="20">
        <f t="shared" si="44"/>
        <v>1.2329079878820361</v>
      </c>
      <c r="F284" s="39">
        <v>41176</v>
      </c>
      <c r="G284" s="112">
        <v>71.319220999999999</v>
      </c>
      <c r="H284" s="40">
        <f t="shared" si="41"/>
        <v>-6.5176054400080119E-3</v>
      </c>
      <c r="I284" s="20">
        <f t="shared" si="42"/>
        <v>1.3445948986943927</v>
      </c>
      <c r="N284" s="42">
        <f t="shared" si="36"/>
        <v>41176</v>
      </c>
      <c r="O284" s="43">
        <f t="shared" si="43"/>
        <v>123.58988658748797</v>
      </c>
      <c r="P284" s="43">
        <f t="shared" si="37"/>
        <v>131.09052794970836</v>
      </c>
      <c r="Q284" s="48">
        <f t="shared" si="38"/>
        <v>1456.8900149999999</v>
      </c>
      <c r="R284" s="44">
        <f t="shared" si="39"/>
        <v>71.319220999999999</v>
      </c>
    </row>
    <row r="285" spans="2:18">
      <c r="B285" s="39">
        <v>41177</v>
      </c>
      <c r="C285" s="112">
        <v>1441.589966</v>
      </c>
      <c r="D285" s="20">
        <f t="shared" si="40"/>
        <v>-1.0501855900220458E-2</v>
      </c>
      <c r="E285" s="20">
        <f t="shared" si="44"/>
        <v>1.2224061319818156</v>
      </c>
      <c r="F285" s="39">
        <v>41177</v>
      </c>
      <c r="G285" s="112">
        <v>69.594498000000002</v>
      </c>
      <c r="H285" s="40">
        <f t="shared" si="41"/>
        <v>-2.4183144120432765E-2</v>
      </c>
      <c r="I285" s="20">
        <f t="shared" si="42"/>
        <v>1.32041175457396</v>
      </c>
      <c r="L285" s="19"/>
      <c r="N285" s="42">
        <f t="shared" si="36"/>
        <v>41177</v>
      </c>
      <c r="O285" s="43">
        <f t="shared" si="43"/>
        <v>122.2919634078216</v>
      </c>
      <c r="P285" s="43">
        <f t="shared" si="37"/>
        <v>127.9203468194769</v>
      </c>
      <c r="Q285" s="48">
        <f t="shared" si="38"/>
        <v>1441.589966</v>
      </c>
      <c r="R285" s="44">
        <f t="shared" si="39"/>
        <v>69.594498000000002</v>
      </c>
    </row>
    <row r="286" spans="2:18">
      <c r="B286" s="39">
        <v>41178</v>
      </c>
      <c r="C286" s="112">
        <v>1433.3199460000001</v>
      </c>
      <c r="D286" s="20">
        <f t="shared" si="40"/>
        <v>-5.7367352680366412E-3</v>
      </c>
      <c r="E286" s="20">
        <f t="shared" si="44"/>
        <v>1.2166693967137789</v>
      </c>
      <c r="F286" s="39">
        <v>41178</v>
      </c>
      <c r="G286" s="112">
        <v>68.695436000000001</v>
      </c>
      <c r="H286" s="40">
        <f t="shared" si="41"/>
        <v>-1.2918578707184603E-2</v>
      </c>
      <c r="I286" s="20">
        <f t="shared" si="42"/>
        <v>1.3074931758667754</v>
      </c>
      <c r="L286" s="19"/>
      <c r="N286" s="42">
        <f t="shared" si="36"/>
        <v>41178</v>
      </c>
      <c r="O286" s="43">
        <f t="shared" si="43"/>
        <v>121.59040678834249</v>
      </c>
      <c r="P286" s="43">
        <f t="shared" si="37"/>
        <v>126.26779775083916</v>
      </c>
      <c r="Q286" s="48">
        <f t="shared" si="38"/>
        <v>1433.3199460000001</v>
      </c>
      <c r="R286" s="44">
        <f t="shared" si="39"/>
        <v>68.695436000000001</v>
      </c>
    </row>
    <row r="287" spans="2:18">
      <c r="B287" s="39">
        <v>41179</v>
      </c>
      <c r="C287" s="112">
        <v>1447.150024</v>
      </c>
      <c r="D287" s="20">
        <f t="shared" si="40"/>
        <v>9.6489817493965457E-3</v>
      </c>
      <c r="E287" s="20">
        <f t="shared" si="44"/>
        <v>1.2263183784631755</v>
      </c>
      <c r="F287" s="39">
        <v>41179</v>
      </c>
      <c r="G287" s="112">
        <v>69.768808000000007</v>
      </c>
      <c r="H287" s="40">
        <f t="shared" si="41"/>
        <v>1.5625084612608031E-2</v>
      </c>
      <c r="I287" s="20">
        <f t="shared" si="42"/>
        <v>1.3231182604793834</v>
      </c>
      <c r="L287" s="19"/>
      <c r="N287" s="42">
        <f t="shared" si="36"/>
        <v>41179</v>
      </c>
      <c r="O287" s="43">
        <f t="shared" si="43"/>
        <v>122.76363040434491</v>
      </c>
      <c r="P287" s="43">
        <f t="shared" si="37"/>
        <v>128.24074277454372</v>
      </c>
      <c r="Q287" s="48">
        <f t="shared" si="38"/>
        <v>1447.150024</v>
      </c>
      <c r="R287" s="44">
        <f t="shared" si="39"/>
        <v>69.768808000000007</v>
      </c>
    </row>
    <row r="288" spans="2:18">
      <c r="B288" s="39">
        <v>41180</v>
      </c>
      <c r="C288" s="112">
        <v>1440.670044</v>
      </c>
      <c r="D288" s="20">
        <f t="shared" si="40"/>
        <v>-4.4777527502567471E-3</v>
      </c>
      <c r="E288" s="20">
        <f t="shared" si="44"/>
        <v>1.2218406257129186</v>
      </c>
      <c r="F288" s="39">
        <v>41180</v>
      </c>
      <c r="G288" s="112">
        <v>69.952286000000001</v>
      </c>
      <c r="H288" s="40">
        <f t="shared" si="41"/>
        <v>2.629799838345992E-3</v>
      </c>
      <c r="I288" s="20">
        <f t="shared" si="42"/>
        <v>1.3257480603177294</v>
      </c>
      <c r="L288" s="19"/>
      <c r="N288" s="42">
        <f t="shared" si="36"/>
        <v>41180</v>
      </c>
      <c r="O288" s="43">
        <f t="shared" si="43"/>
        <v>122.21392522067036</v>
      </c>
      <c r="P288" s="43">
        <f t="shared" si="37"/>
        <v>128.57799025916157</v>
      </c>
      <c r="Q288" s="48">
        <f t="shared" si="38"/>
        <v>1440.670044</v>
      </c>
      <c r="R288" s="44">
        <f t="shared" si="39"/>
        <v>69.952286000000001</v>
      </c>
    </row>
    <row r="289" spans="2:18">
      <c r="B289" s="39">
        <v>41183</v>
      </c>
      <c r="C289" s="112">
        <v>1444.48999</v>
      </c>
      <c r="D289" s="20">
        <f t="shared" si="40"/>
        <v>2.6515065097030277E-3</v>
      </c>
      <c r="E289" s="20">
        <f t="shared" si="44"/>
        <v>1.2244921322226217</v>
      </c>
      <c r="F289" s="39">
        <v>41183</v>
      </c>
      <c r="G289" s="112">
        <v>69.796329</v>
      </c>
      <c r="H289" s="40">
        <f t="shared" si="41"/>
        <v>-2.2294768179556002E-3</v>
      </c>
      <c r="I289" s="20">
        <f t="shared" si="42"/>
        <v>1.3235185834997738</v>
      </c>
      <c r="L289" s="19"/>
      <c r="N289" s="42">
        <f t="shared" si="36"/>
        <v>41183</v>
      </c>
      <c r="O289" s="43">
        <f t="shared" si="43"/>
        <v>122.53797623896932</v>
      </c>
      <c r="P289" s="43">
        <f t="shared" si="37"/>
        <v>128.29132861057946</v>
      </c>
      <c r="Q289" s="48">
        <f t="shared" si="38"/>
        <v>1444.48999</v>
      </c>
      <c r="R289" s="44">
        <f t="shared" si="39"/>
        <v>69.796329</v>
      </c>
    </row>
    <row r="290" spans="2:18">
      <c r="B290" s="39">
        <v>41184</v>
      </c>
      <c r="C290" s="112">
        <v>1445.75</v>
      </c>
      <c r="D290" s="20">
        <f t="shared" si="40"/>
        <v>8.7228711082998345E-4</v>
      </c>
      <c r="E290" s="20">
        <f t="shared" si="44"/>
        <v>1.2253644193334516</v>
      </c>
      <c r="F290" s="39">
        <v>41184</v>
      </c>
      <c r="G290" s="112">
        <v>70.172461999999996</v>
      </c>
      <c r="H290" s="40">
        <f t="shared" si="41"/>
        <v>5.3890083531469291E-3</v>
      </c>
      <c r="I290" s="20">
        <f t="shared" si="42"/>
        <v>1.3289075918529207</v>
      </c>
      <c r="N290" s="42">
        <f t="shared" si="36"/>
        <v>41184</v>
      </c>
      <c r="O290" s="43">
        <f t="shared" si="43"/>
        <v>122.64486453622976</v>
      </c>
      <c r="P290" s="43">
        <f t="shared" si="37"/>
        <v>128.9826916520982</v>
      </c>
      <c r="Q290" s="48">
        <f t="shared" si="38"/>
        <v>1445.75</v>
      </c>
      <c r="R290" s="44">
        <f t="shared" si="39"/>
        <v>70.172461999999996</v>
      </c>
    </row>
    <row r="291" spans="2:18">
      <c r="B291" s="39">
        <v>41185</v>
      </c>
      <c r="C291" s="112">
        <v>1450.98999</v>
      </c>
      <c r="D291" s="20">
        <f t="shared" si="40"/>
        <v>3.6244094760504719E-3</v>
      </c>
      <c r="E291" s="20">
        <f t="shared" si="44"/>
        <v>1.2289888288095021</v>
      </c>
      <c r="F291" s="39">
        <v>41185</v>
      </c>
      <c r="G291" s="112">
        <v>68.521134000000004</v>
      </c>
      <c r="H291" s="40">
        <f t="shared" si="41"/>
        <v>-2.3532422162984568E-2</v>
      </c>
      <c r="I291" s="20">
        <f t="shared" si="42"/>
        <v>1.3053751696899361</v>
      </c>
      <c r="L291" s="19"/>
      <c r="N291" s="42">
        <f t="shared" si="36"/>
        <v>41185</v>
      </c>
      <c r="O291" s="43">
        <f t="shared" si="43"/>
        <v>123.08937974544381</v>
      </c>
      <c r="P291" s="43">
        <f t="shared" si="37"/>
        <v>125.94741650042293</v>
      </c>
      <c r="Q291" s="48">
        <f t="shared" si="38"/>
        <v>1450.98999</v>
      </c>
      <c r="R291" s="44">
        <f t="shared" si="39"/>
        <v>68.521134000000004</v>
      </c>
    </row>
    <row r="292" spans="2:18">
      <c r="B292" s="39">
        <v>41186</v>
      </c>
      <c r="C292" s="112">
        <v>1461.400024</v>
      </c>
      <c r="D292" s="20">
        <f t="shared" si="40"/>
        <v>7.1744354349405626E-3</v>
      </c>
      <c r="E292" s="20">
        <f t="shared" si="44"/>
        <v>1.2361632642444427</v>
      </c>
      <c r="F292" s="39">
        <v>41186</v>
      </c>
      <c r="G292" s="112">
        <v>68.548654999999997</v>
      </c>
      <c r="H292" s="40">
        <f t="shared" si="41"/>
        <v>4.0164250638330401E-4</v>
      </c>
      <c r="I292" s="20">
        <f t="shared" si="42"/>
        <v>1.3057768121963194</v>
      </c>
      <c r="N292" s="42">
        <f t="shared" si="36"/>
        <v>41186</v>
      </c>
      <c r="O292" s="43">
        <f t="shared" si="43"/>
        <v>123.97247655315438</v>
      </c>
      <c r="P292" s="43">
        <f t="shared" si="37"/>
        <v>125.99800233645868</v>
      </c>
      <c r="Q292" s="48">
        <f t="shared" si="38"/>
        <v>1461.400024</v>
      </c>
      <c r="R292" s="44">
        <f t="shared" si="39"/>
        <v>68.548654999999997</v>
      </c>
    </row>
    <row r="293" spans="2:18">
      <c r="B293" s="39">
        <v>41187</v>
      </c>
      <c r="C293" s="112">
        <v>1460.9300539999999</v>
      </c>
      <c r="D293" s="20">
        <f t="shared" si="40"/>
        <v>-3.2158888208699832E-4</v>
      </c>
      <c r="E293" s="20">
        <f t="shared" si="44"/>
        <v>1.2358416753623556</v>
      </c>
      <c r="F293" s="39">
        <v>41187</v>
      </c>
      <c r="G293" s="112">
        <v>68.833049000000003</v>
      </c>
      <c r="H293" s="40">
        <f t="shared" si="41"/>
        <v>4.1487903737864595E-3</v>
      </c>
      <c r="I293" s="20">
        <f t="shared" si="42"/>
        <v>1.3099256025701058</v>
      </c>
      <c r="N293" s="42">
        <f t="shared" si="36"/>
        <v>41187</v>
      </c>
      <c r="O293" s="43">
        <f t="shared" si="43"/>
        <v>123.93260838301008</v>
      </c>
      <c r="P293" s="43">
        <f t="shared" si="37"/>
        <v>126.52074163566851</v>
      </c>
      <c r="Q293" s="48">
        <f t="shared" si="38"/>
        <v>1460.9300539999999</v>
      </c>
      <c r="R293" s="44">
        <f t="shared" si="39"/>
        <v>68.833049000000003</v>
      </c>
    </row>
    <row r="294" spans="2:18">
      <c r="B294" s="39">
        <v>41190</v>
      </c>
      <c r="C294" s="112">
        <v>1455.880005</v>
      </c>
      <c r="D294" s="20">
        <f t="shared" si="40"/>
        <v>-3.4567356501243873E-3</v>
      </c>
      <c r="E294" s="20">
        <f t="shared" si="44"/>
        <v>1.2323849397122313</v>
      </c>
      <c r="F294" s="39">
        <v>41190</v>
      </c>
      <c r="G294" s="112">
        <v>68.099126999999996</v>
      </c>
      <c r="H294" s="40">
        <f t="shared" si="41"/>
        <v>-1.0662349128250925E-2</v>
      </c>
      <c r="I294" s="20">
        <f t="shared" si="42"/>
        <v>1.2992632534418549</v>
      </c>
      <c r="L294" s="19"/>
      <c r="N294" s="42">
        <f t="shared" si="36"/>
        <v>41190</v>
      </c>
      <c r="O294" s="43">
        <f t="shared" si="43"/>
        <v>123.50420611739963</v>
      </c>
      <c r="P294" s="43">
        <f t="shared" si="37"/>
        <v>125.17173331638378</v>
      </c>
      <c r="Q294" s="48">
        <f t="shared" si="38"/>
        <v>1455.880005</v>
      </c>
      <c r="R294" s="44">
        <f t="shared" si="39"/>
        <v>68.099126999999996</v>
      </c>
    </row>
    <row r="295" spans="2:18">
      <c r="B295" s="39">
        <v>41191</v>
      </c>
      <c r="C295" s="112">
        <v>1441.4799800000001</v>
      </c>
      <c r="D295" s="20">
        <f t="shared" si="40"/>
        <v>-9.8909422140184278E-3</v>
      </c>
      <c r="E295" s="20">
        <f t="shared" si="44"/>
        <v>1.222493997498213</v>
      </c>
      <c r="F295" s="39">
        <v>41191</v>
      </c>
      <c r="G295" s="112">
        <v>66.273482000000001</v>
      </c>
      <c r="H295" s="40">
        <f t="shared" si="41"/>
        <v>-2.6808640292848351E-2</v>
      </c>
      <c r="I295" s="20">
        <f t="shared" si="42"/>
        <v>1.2724546131490064</v>
      </c>
      <c r="L295" s="19"/>
      <c r="N295" s="42">
        <f t="shared" si="36"/>
        <v>41191</v>
      </c>
      <c r="O295" s="43">
        <f t="shared" si="43"/>
        <v>122.2826331515042</v>
      </c>
      <c r="P295" s="43">
        <f t="shared" si="37"/>
        <v>121.81604934307251</v>
      </c>
      <c r="Q295" s="48">
        <f t="shared" si="38"/>
        <v>1441.4799800000001</v>
      </c>
      <c r="R295" s="44">
        <f t="shared" si="39"/>
        <v>66.273482000000001</v>
      </c>
    </row>
    <row r="296" spans="2:18">
      <c r="B296" s="39">
        <v>41192</v>
      </c>
      <c r="C296" s="112">
        <v>1432.5600589999999</v>
      </c>
      <c r="D296" s="20">
        <f t="shared" si="40"/>
        <v>-6.1880297498132508E-3</v>
      </c>
      <c r="E296" s="20">
        <f t="shared" si="44"/>
        <v>1.2163059677483998</v>
      </c>
      <c r="F296" s="39">
        <v>41192</v>
      </c>
      <c r="G296" s="112">
        <v>65.961567000000002</v>
      </c>
      <c r="H296" s="40">
        <f t="shared" si="41"/>
        <v>-4.7064827527848463E-3</v>
      </c>
      <c r="I296" s="20">
        <f t="shared" si="42"/>
        <v>1.2677481303962215</v>
      </c>
      <c r="L296" s="19"/>
      <c r="N296" s="42">
        <f t="shared" si="36"/>
        <v>41192</v>
      </c>
      <c r="O296" s="43">
        <f t="shared" si="43"/>
        <v>121.5259445796772</v>
      </c>
      <c r="P296" s="43">
        <f t="shared" si="37"/>
        <v>121.24272420782694</v>
      </c>
      <c r="Q296" s="48">
        <f t="shared" si="38"/>
        <v>1432.5600589999999</v>
      </c>
      <c r="R296" s="44">
        <f t="shared" si="39"/>
        <v>65.961567000000002</v>
      </c>
    </row>
    <row r="297" spans="2:18">
      <c r="B297" s="39">
        <v>41193</v>
      </c>
      <c r="C297" s="112">
        <v>1432.839966</v>
      </c>
      <c r="D297" s="20">
        <f t="shared" si="40"/>
        <v>1.9538936482388358E-4</v>
      </c>
      <c r="E297" s="20">
        <f t="shared" si="44"/>
        <v>1.2165013571132237</v>
      </c>
      <c r="F297" s="39">
        <v>41193</v>
      </c>
      <c r="G297" s="112">
        <v>65.805610000000001</v>
      </c>
      <c r="H297" s="40">
        <f t="shared" si="41"/>
        <v>-2.3643616592674555E-3</v>
      </c>
      <c r="I297" s="20">
        <f t="shared" si="42"/>
        <v>1.265383768736954</v>
      </c>
      <c r="L297" s="19"/>
      <c r="N297" s="42">
        <f t="shared" si="36"/>
        <v>41193</v>
      </c>
      <c r="O297" s="43">
        <f t="shared" si="43"/>
        <v>121.54968945679825</v>
      </c>
      <c r="P297" s="43">
        <f t="shared" si="37"/>
        <v>120.95606255924483</v>
      </c>
      <c r="Q297" s="48">
        <f t="shared" si="38"/>
        <v>1432.839966</v>
      </c>
      <c r="R297" s="44">
        <f t="shared" si="39"/>
        <v>65.805610000000001</v>
      </c>
    </row>
    <row r="298" spans="2:18">
      <c r="B298" s="39">
        <v>41194</v>
      </c>
      <c r="C298" s="112">
        <v>1428.589966</v>
      </c>
      <c r="D298" s="20">
        <f t="shared" si="40"/>
        <v>-2.9661372524836249E-3</v>
      </c>
      <c r="E298" s="20">
        <f t="shared" si="44"/>
        <v>1.2135352198607401</v>
      </c>
      <c r="F298" s="39">
        <v>41194</v>
      </c>
      <c r="G298" s="112">
        <v>64.273534999999995</v>
      </c>
      <c r="H298" s="40">
        <f t="shared" si="41"/>
        <v>-2.3281829619085759E-2</v>
      </c>
      <c r="I298" s="20">
        <f t="shared" si="42"/>
        <v>1.2421019391178683</v>
      </c>
      <c r="N298" s="42">
        <f t="shared" si="36"/>
        <v>41194</v>
      </c>
      <c r="O298" s="43">
        <f t="shared" si="43"/>
        <v>121.18915639487263</v>
      </c>
      <c r="P298" s="43">
        <f t="shared" si="37"/>
        <v>118.13998411934502</v>
      </c>
      <c r="Q298" s="48">
        <f t="shared" si="38"/>
        <v>1428.589966</v>
      </c>
      <c r="R298" s="44">
        <f t="shared" si="39"/>
        <v>64.273534999999995</v>
      </c>
    </row>
    <row r="299" spans="2:18">
      <c r="B299" s="39">
        <v>41197</v>
      </c>
      <c r="C299" s="112">
        <v>1440.130005</v>
      </c>
      <c r="D299" s="20">
        <f t="shared" si="40"/>
        <v>8.0779224792622006E-3</v>
      </c>
      <c r="E299" s="20">
        <f t="shared" si="44"/>
        <v>1.2216131423400023</v>
      </c>
      <c r="F299" s="39">
        <v>41197</v>
      </c>
      <c r="G299" s="112">
        <v>65.466166999999999</v>
      </c>
      <c r="H299" s="40">
        <f t="shared" si="41"/>
        <v>1.8555568788926946E-2</v>
      </c>
      <c r="I299" s="20">
        <f t="shared" si="42"/>
        <v>1.2606575079067952</v>
      </c>
      <c r="N299" s="42">
        <f t="shared" si="36"/>
        <v>41197</v>
      </c>
      <c r="O299" s="43">
        <f t="shared" si="43"/>
        <v>122.16811300555759</v>
      </c>
      <c r="P299" s="43">
        <f t="shared" si="37"/>
        <v>120.33213872139423</v>
      </c>
      <c r="Q299" s="48">
        <f t="shared" si="38"/>
        <v>1440.130005</v>
      </c>
      <c r="R299" s="44">
        <f t="shared" si="39"/>
        <v>65.466166999999999</v>
      </c>
    </row>
    <row r="300" spans="2:18">
      <c r="B300" s="39">
        <v>41198</v>
      </c>
      <c r="C300" s="112">
        <v>1454.920044</v>
      </c>
      <c r="D300" s="20">
        <f t="shared" si="40"/>
        <v>1.0269933234256845E-2</v>
      </c>
      <c r="E300" s="20">
        <f t="shared" si="44"/>
        <v>1.2318830755742591</v>
      </c>
      <c r="F300" s="39">
        <v>41198</v>
      </c>
      <c r="G300" s="113">
        <v>66.346877000000006</v>
      </c>
      <c r="H300" s="40">
        <f t="shared" si="41"/>
        <v>1.3452903085039436E-2</v>
      </c>
      <c r="I300" s="20">
        <f t="shared" si="42"/>
        <v>1.2741104109918346</v>
      </c>
      <c r="N300" s="42">
        <f t="shared" si="36"/>
        <v>41198</v>
      </c>
      <c r="O300" s="43">
        <f t="shared" si="43"/>
        <v>123.42277136947982</v>
      </c>
      <c r="P300" s="43">
        <f t="shared" si="37"/>
        <v>121.95095532162867</v>
      </c>
      <c r="Q300" s="48">
        <f t="shared" si="38"/>
        <v>1454.920044</v>
      </c>
      <c r="R300" s="44">
        <f t="shared" si="39"/>
        <v>66.346877000000006</v>
      </c>
    </row>
    <row r="301" spans="2:18">
      <c r="B301" s="39">
        <v>41199</v>
      </c>
      <c r="C301" s="112">
        <v>1460.910034</v>
      </c>
      <c r="D301" s="20">
        <f t="shared" si="40"/>
        <v>4.1170578580604911E-3</v>
      </c>
      <c r="E301" s="20">
        <f t="shared" si="44"/>
        <v>1.2360001334323196</v>
      </c>
      <c r="F301" s="39">
        <v>41199</v>
      </c>
      <c r="G301" s="112">
        <v>63.411177000000002</v>
      </c>
      <c r="H301" s="40">
        <f t="shared" si="41"/>
        <v>-4.4247749596412866E-2</v>
      </c>
      <c r="I301" s="20">
        <f t="shared" si="42"/>
        <v>1.2298626613954218</v>
      </c>
      <c r="L301" s="19"/>
      <c r="N301" s="42">
        <f t="shared" si="36"/>
        <v>41199</v>
      </c>
      <c r="O301" s="43">
        <f t="shared" si="43"/>
        <v>123.93091006021012</v>
      </c>
      <c r="P301" s="43">
        <f t="shared" si="37"/>
        <v>116.55489998751392</v>
      </c>
      <c r="Q301" s="48">
        <f t="shared" si="38"/>
        <v>1460.910034</v>
      </c>
      <c r="R301" s="44">
        <f t="shared" si="39"/>
        <v>63.411177000000002</v>
      </c>
    </row>
    <row r="302" spans="2:18">
      <c r="B302" s="39">
        <v>41200</v>
      </c>
      <c r="C302" s="112">
        <v>1457.339966</v>
      </c>
      <c r="D302" s="20">
        <f t="shared" si="40"/>
        <v>-2.4437288518205369E-3</v>
      </c>
      <c r="E302" s="20">
        <f t="shared" si="44"/>
        <v>1.233556404580499</v>
      </c>
      <c r="F302" s="39">
        <v>41200</v>
      </c>
      <c r="G302" s="112">
        <v>64.392802000000003</v>
      </c>
      <c r="H302" s="40">
        <f t="shared" si="41"/>
        <v>1.5480315087039065E-2</v>
      </c>
      <c r="I302" s="20">
        <f t="shared" si="42"/>
        <v>1.2453429764824608</v>
      </c>
      <c r="N302" s="42">
        <f t="shared" si="36"/>
        <v>41200</v>
      </c>
      <c r="O302" s="43">
        <f t="shared" si="43"/>
        <v>123.62805651966362</v>
      </c>
      <c r="P302" s="43">
        <f t="shared" si="37"/>
        <v>118.35920656425895</v>
      </c>
      <c r="Q302" s="48">
        <f t="shared" si="38"/>
        <v>1457.339966</v>
      </c>
      <c r="R302" s="44">
        <f t="shared" si="39"/>
        <v>64.392802000000003</v>
      </c>
    </row>
    <row r="303" spans="2:18">
      <c r="B303" s="39">
        <v>41201</v>
      </c>
      <c r="C303" s="112">
        <v>1433.1899410000001</v>
      </c>
      <c r="D303" s="20">
        <f t="shared" si="40"/>
        <v>-1.6571304955208976E-2</v>
      </c>
      <c r="E303" s="20">
        <f t="shared" si="44"/>
        <v>1.21698509962529</v>
      </c>
      <c r="F303" s="39">
        <v>41201</v>
      </c>
      <c r="G303" s="112">
        <v>64.466189</v>
      </c>
      <c r="H303" s="40">
        <f t="shared" si="41"/>
        <v>1.139677071359646E-3</v>
      </c>
      <c r="I303" s="20">
        <f t="shared" si="42"/>
        <v>1.2464826535538205</v>
      </c>
      <c r="L303" s="19"/>
      <c r="N303" s="42">
        <f t="shared" si="36"/>
        <v>41201</v>
      </c>
      <c r="O303" s="43">
        <f t="shared" si="43"/>
        <v>121.57937829405647</v>
      </c>
      <c r="P303" s="43">
        <f t="shared" si="37"/>
        <v>118.49409783816456</v>
      </c>
      <c r="Q303" s="48">
        <f t="shared" si="38"/>
        <v>1433.1899410000001</v>
      </c>
      <c r="R303" s="44">
        <f t="shared" si="39"/>
        <v>64.466189</v>
      </c>
    </row>
    <row r="304" spans="2:18">
      <c r="B304" s="39">
        <v>41204</v>
      </c>
      <c r="C304" s="112">
        <v>1433.8199460000001</v>
      </c>
      <c r="D304" s="20">
        <f t="shared" si="40"/>
        <v>4.3958234842222943E-4</v>
      </c>
      <c r="E304" s="20">
        <f t="shared" si="44"/>
        <v>1.2174246819737122</v>
      </c>
      <c r="F304" s="39">
        <v>41204</v>
      </c>
      <c r="G304" s="112">
        <v>63.530436999999999</v>
      </c>
      <c r="H304" s="40">
        <f t="shared" si="41"/>
        <v>-1.4515391936694155E-2</v>
      </c>
      <c r="I304" s="20">
        <f t="shared" si="42"/>
        <v>1.2319672616171262</v>
      </c>
      <c r="N304" s="42">
        <f t="shared" si="36"/>
        <v>41204</v>
      </c>
      <c r="O304" s="43">
        <f t="shared" si="43"/>
        <v>121.63282244268669</v>
      </c>
      <c r="P304" s="43">
        <f t="shared" si="37"/>
        <v>116.77410956585861</v>
      </c>
      <c r="Q304" s="48">
        <f t="shared" si="38"/>
        <v>1433.8199460000001</v>
      </c>
      <c r="R304" s="44">
        <f t="shared" si="39"/>
        <v>63.530436999999999</v>
      </c>
    </row>
    <row r="305" spans="2:18">
      <c r="B305" s="39">
        <v>41205</v>
      </c>
      <c r="C305" s="112">
        <v>1413.1099850000001</v>
      </c>
      <c r="D305" s="20">
        <f t="shared" si="40"/>
        <v>-1.4443906334108192E-2</v>
      </c>
      <c r="E305" s="20">
        <f t="shared" si="44"/>
        <v>1.202980775639604</v>
      </c>
      <c r="F305" s="39">
        <v>41205</v>
      </c>
      <c r="G305" s="112">
        <v>64.117576999999997</v>
      </c>
      <c r="H305" s="40">
        <f t="shared" si="41"/>
        <v>9.241869373572742E-3</v>
      </c>
      <c r="I305" s="20">
        <f t="shared" si="42"/>
        <v>1.241209130990699</v>
      </c>
      <c r="L305" s="19"/>
      <c r="N305" s="42">
        <f t="shared" si="36"/>
        <v>41205</v>
      </c>
      <c r="O305" s="43">
        <f t="shared" si="43"/>
        <v>119.87596934817131</v>
      </c>
      <c r="P305" s="43">
        <f t="shared" si="37"/>
        <v>117.85332063268157</v>
      </c>
      <c r="Q305" s="48">
        <f t="shared" si="38"/>
        <v>1413.1099850000001</v>
      </c>
      <c r="R305" s="44">
        <f t="shared" si="39"/>
        <v>64.117576999999997</v>
      </c>
    </row>
    <row r="306" spans="2:18">
      <c r="B306" s="39">
        <v>41206</v>
      </c>
      <c r="C306" s="112">
        <v>1408.75</v>
      </c>
      <c r="D306" s="20">
        <f t="shared" si="40"/>
        <v>-3.0853826285857089E-3</v>
      </c>
      <c r="E306" s="20">
        <f t="shared" si="44"/>
        <v>1.1998953930110183</v>
      </c>
      <c r="F306" s="39">
        <v>41206</v>
      </c>
      <c r="G306" s="112">
        <v>63.356127999999998</v>
      </c>
      <c r="H306" s="40">
        <f t="shared" si="41"/>
        <v>-1.1875823067986513E-2</v>
      </c>
      <c r="I306" s="20">
        <f t="shared" si="42"/>
        <v>1.2293333079227124</v>
      </c>
      <c r="L306" s="19"/>
      <c r="N306" s="42">
        <f t="shared" si="36"/>
        <v>41206</v>
      </c>
      <c r="O306" s="43">
        <f t="shared" si="43"/>
        <v>119.50610611475958</v>
      </c>
      <c r="P306" s="43">
        <f t="shared" si="37"/>
        <v>116.45371544887315</v>
      </c>
      <c r="Q306" s="48">
        <f t="shared" si="38"/>
        <v>1408.75</v>
      </c>
      <c r="R306" s="44">
        <f t="shared" si="39"/>
        <v>63.356127999999998</v>
      </c>
    </row>
    <row r="307" spans="2:18">
      <c r="B307" s="39">
        <v>41207</v>
      </c>
      <c r="C307" s="112">
        <v>1412.969971</v>
      </c>
      <c r="D307" s="20">
        <f t="shared" si="40"/>
        <v>2.9955428571428744E-3</v>
      </c>
      <c r="E307" s="20">
        <f t="shared" si="44"/>
        <v>1.2028909358681612</v>
      </c>
      <c r="F307" s="39">
        <v>41207</v>
      </c>
      <c r="G307" s="112">
        <v>62.704768999999999</v>
      </c>
      <c r="H307" s="40">
        <f t="shared" si="41"/>
        <v>-1.0280915525645695E-2</v>
      </c>
      <c r="I307" s="20">
        <f t="shared" si="42"/>
        <v>1.2190523923970669</v>
      </c>
      <c r="N307" s="42">
        <f t="shared" si="36"/>
        <v>41207</v>
      </c>
      <c r="O307" s="43">
        <f t="shared" si="43"/>
        <v>119.8640917773166</v>
      </c>
      <c r="P307" s="43">
        <f t="shared" si="37"/>
        <v>115.2564646376957</v>
      </c>
      <c r="Q307" s="48">
        <f t="shared" si="38"/>
        <v>1412.969971</v>
      </c>
      <c r="R307" s="44">
        <f t="shared" si="39"/>
        <v>62.704768999999999</v>
      </c>
    </row>
    <row r="308" spans="2:18">
      <c r="B308" s="39">
        <v>41208</v>
      </c>
      <c r="C308" s="112">
        <v>1411.9399410000001</v>
      </c>
      <c r="D308" s="20">
        <f t="shared" si="40"/>
        <v>-7.2898222972916926E-4</v>
      </c>
      <c r="E308" s="20">
        <f t="shared" si="44"/>
        <v>1.202161953638432</v>
      </c>
      <c r="F308" s="39">
        <v>41208</v>
      </c>
      <c r="G308" s="112">
        <v>61.961672</v>
      </c>
      <c r="H308" s="40">
        <f t="shared" si="41"/>
        <v>-1.1850725420900599E-2</v>
      </c>
      <c r="I308" s="20">
        <f t="shared" si="42"/>
        <v>1.2072016669761663</v>
      </c>
      <c r="L308" s="19"/>
      <c r="N308" s="42">
        <f t="shared" si="36"/>
        <v>41208</v>
      </c>
      <c r="O308" s="43">
        <f t="shared" si="43"/>
        <v>119.77671298442833</v>
      </c>
      <c r="P308" s="43">
        <f t="shared" si="37"/>
        <v>113.89059192229062</v>
      </c>
      <c r="Q308" s="48">
        <f t="shared" si="38"/>
        <v>1411.9399410000001</v>
      </c>
      <c r="R308" s="44">
        <f t="shared" si="39"/>
        <v>61.961672</v>
      </c>
    </row>
    <row r="309" spans="2:18">
      <c r="B309" s="39">
        <v>41213</v>
      </c>
      <c r="C309" s="112">
        <v>1412.160034</v>
      </c>
      <c r="D309" s="20">
        <f t="shared" si="40"/>
        <v>1.5587985976517338E-4</v>
      </c>
      <c r="E309" s="20">
        <f t="shared" si="44"/>
        <v>1.2023178334981972</v>
      </c>
      <c r="F309" s="39">
        <v>41213</v>
      </c>
      <c r="G309" s="112">
        <v>63.576309999999999</v>
      </c>
      <c r="H309" s="40">
        <f t="shared" si="41"/>
        <v>2.6058657681154784E-2</v>
      </c>
      <c r="I309" s="20">
        <f t="shared" si="42"/>
        <v>1.233260324657321</v>
      </c>
      <c r="L309" s="19"/>
      <c r="N309" s="42">
        <f t="shared" si="36"/>
        <v>41213</v>
      </c>
      <c r="O309" s="43">
        <f t="shared" si="43"/>
        <v>119.79538376165146</v>
      </c>
      <c r="P309" s="43">
        <f t="shared" si="37"/>
        <v>116.8584278702977</v>
      </c>
      <c r="Q309" s="48">
        <f t="shared" si="38"/>
        <v>1412.160034</v>
      </c>
      <c r="R309" s="44">
        <f t="shared" si="39"/>
        <v>63.576309999999999</v>
      </c>
    </row>
    <row r="310" spans="2:18">
      <c r="B310" s="39">
        <v>41214</v>
      </c>
      <c r="C310" s="112">
        <v>1427.589966</v>
      </c>
      <c r="D310" s="20">
        <f t="shared" si="40"/>
        <v>1.0926475490383503E-2</v>
      </c>
      <c r="E310" s="20">
        <f t="shared" si="44"/>
        <v>1.2132443089885807</v>
      </c>
      <c r="F310" s="39">
        <v>41214</v>
      </c>
      <c r="G310" s="112">
        <v>64.337753000000006</v>
      </c>
      <c r="H310" s="40">
        <f t="shared" si="41"/>
        <v>1.1976835396706909E-2</v>
      </c>
      <c r="I310" s="20">
        <f t="shared" si="42"/>
        <v>1.245237160054028</v>
      </c>
      <c r="L310" s="19"/>
      <c r="N310" s="42">
        <f t="shared" si="36"/>
        <v>41214</v>
      </c>
      <c r="O310" s="43">
        <f t="shared" si="43"/>
        <v>121.10432508618423</v>
      </c>
      <c r="P310" s="43">
        <f t="shared" si="37"/>
        <v>118.25802202561819</v>
      </c>
      <c r="Q310" s="48">
        <f t="shared" si="38"/>
        <v>1427.589966</v>
      </c>
      <c r="R310" s="44">
        <f t="shared" si="39"/>
        <v>64.337753000000006</v>
      </c>
    </row>
    <row r="311" spans="2:18">
      <c r="B311" s="39">
        <v>41215</v>
      </c>
      <c r="C311" s="112">
        <v>1414.1999510000001</v>
      </c>
      <c r="D311" s="20">
        <f t="shared" si="40"/>
        <v>-9.3794544084095932E-3</v>
      </c>
      <c r="E311" s="20">
        <f t="shared" si="44"/>
        <v>1.2038648545801711</v>
      </c>
      <c r="F311" s="39">
        <v>41215</v>
      </c>
      <c r="G311" s="112">
        <v>64.099232000000001</v>
      </c>
      <c r="H311" s="40">
        <f t="shared" si="41"/>
        <v>-3.7073256195317983E-3</v>
      </c>
      <c r="I311" s="20">
        <f t="shared" si="42"/>
        <v>1.241529834434496</v>
      </c>
      <c r="L311" s="19"/>
      <c r="N311" s="42">
        <f t="shared" si="36"/>
        <v>41215</v>
      </c>
      <c r="O311" s="43">
        <f t="shared" si="43"/>
        <v>119.96843259037715</v>
      </c>
      <c r="P311" s="43">
        <f t="shared" si="37"/>
        <v>117.81960103084748</v>
      </c>
      <c r="Q311" s="48">
        <f t="shared" si="38"/>
        <v>1414.1999510000001</v>
      </c>
      <c r="R311" s="44">
        <f t="shared" si="39"/>
        <v>64.099232000000001</v>
      </c>
    </row>
    <row r="312" spans="2:18">
      <c r="B312" s="39">
        <v>41218</v>
      </c>
      <c r="C312" s="112">
        <v>1417.26001</v>
      </c>
      <c r="D312" s="20">
        <f t="shared" si="40"/>
        <v>2.1638092957336763E-3</v>
      </c>
      <c r="E312" s="20">
        <f t="shared" si="44"/>
        <v>1.2060286638759048</v>
      </c>
      <c r="F312" s="39">
        <v>41218</v>
      </c>
      <c r="G312" s="112">
        <v>64.622153999999995</v>
      </c>
      <c r="H312" s="40">
        <f t="shared" si="41"/>
        <v>8.1580072597435827E-3</v>
      </c>
      <c r="I312" s="20">
        <f t="shared" si="42"/>
        <v>1.2496878416942396</v>
      </c>
      <c r="L312" s="19"/>
      <c r="N312" s="42">
        <f t="shared" si="36"/>
        <v>41218</v>
      </c>
      <c r="O312" s="43">
        <f t="shared" si="43"/>
        <v>120.2280214000108</v>
      </c>
      <c r="P312" s="43">
        <f t="shared" si="37"/>
        <v>118.78077419139723</v>
      </c>
      <c r="Q312" s="48">
        <f t="shared" si="38"/>
        <v>1417.26001</v>
      </c>
      <c r="R312" s="44">
        <f t="shared" si="39"/>
        <v>64.622153999999995</v>
      </c>
    </row>
    <row r="313" spans="2:18">
      <c r="B313" s="39">
        <v>41219</v>
      </c>
      <c r="C313" s="112">
        <v>1428.3900149999999</v>
      </c>
      <c r="D313" s="20">
        <f t="shared" si="40"/>
        <v>7.8531849635692375E-3</v>
      </c>
      <c r="E313" s="20">
        <f t="shared" si="44"/>
        <v>1.213881848839474</v>
      </c>
      <c r="F313" s="39">
        <v>41219</v>
      </c>
      <c r="G313" s="112">
        <v>65.686341999999996</v>
      </c>
      <c r="H313" s="40">
        <f t="shared" si="41"/>
        <v>1.6467850947834428E-2</v>
      </c>
      <c r="I313" s="20">
        <f t="shared" si="42"/>
        <v>1.2661556926420741</v>
      </c>
      <c r="N313" s="42">
        <f t="shared" si="36"/>
        <v>41219</v>
      </c>
      <c r="O313" s="43">
        <f t="shared" si="43"/>
        <v>121.17219428986905</v>
      </c>
      <c r="P313" s="43">
        <f t="shared" si="37"/>
        <v>120.73683827624954</v>
      </c>
      <c r="Q313" s="48">
        <f t="shared" si="38"/>
        <v>1428.3900149999999</v>
      </c>
      <c r="R313" s="44">
        <f t="shared" si="39"/>
        <v>65.686341999999996</v>
      </c>
    </row>
    <row r="314" spans="2:18">
      <c r="B314" s="39">
        <v>41220</v>
      </c>
      <c r="C314" s="112">
        <v>1394.530029</v>
      </c>
      <c r="D314" s="20">
        <f t="shared" si="40"/>
        <v>-2.37050004861592E-2</v>
      </c>
      <c r="E314" s="20">
        <f t="shared" si="44"/>
        <v>1.1901768483533148</v>
      </c>
      <c r="F314" s="39">
        <v>41220</v>
      </c>
      <c r="G314" s="112">
        <v>63.640529000000001</v>
      </c>
      <c r="H314" s="40">
        <f t="shared" si="41"/>
        <v>-3.1145180835309705E-2</v>
      </c>
      <c r="I314" s="20">
        <f t="shared" si="42"/>
        <v>1.2350105118067645</v>
      </c>
      <c r="L314" s="19"/>
      <c r="N314" s="42">
        <f t="shared" si="36"/>
        <v>41220</v>
      </c>
      <c r="O314" s="43">
        <f t="shared" si="43"/>
        <v>118.29980736531873</v>
      </c>
      <c r="P314" s="43">
        <f t="shared" si="37"/>
        <v>116.97646761465221</v>
      </c>
      <c r="Q314" s="48">
        <f t="shared" si="38"/>
        <v>1394.530029</v>
      </c>
      <c r="R314" s="44">
        <f t="shared" si="39"/>
        <v>63.640529000000001</v>
      </c>
    </row>
    <row r="315" spans="2:18">
      <c r="B315" s="39">
        <v>41221</v>
      </c>
      <c r="C315" s="112">
        <v>1377.51001</v>
      </c>
      <c r="D315" s="20">
        <f t="shared" si="40"/>
        <v>-1.2204842237929392E-2</v>
      </c>
      <c r="E315" s="20">
        <f t="shared" si="44"/>
        <v>1.1779720061153856</v>
      </c>
      <c r="F315" s="39">
        <v>41221</v>
      </c>
      <c r="G315" s="112">
        <v>63.044212999999999</v>
      </c>
      <c r="H315" s="40">
        <f t="shared" si="41"/>
        <v>-9.3700666755929252E-3</v>
      </c>
      <c r="I315" s="20">
        <f t="shared" si="42"/>
        <v>1.2256404451311715</v>
      </c>
      <c r="N315" s="42">
        <f t="shared" si="36"/>
        <v>41221</v>
      </c>
      <c r="O315" s="43">
        <f t="shared" si="43"/>
        <v>116.8559768796476</v>
      </c>
      <c r="P315" s="43">
        <f t="shared" si="37"/>
        <v>115.8803903136276</v>
      </c>
      <c r="Q315" s="48">
        <f t="shared" si="38"/>
        <v>1377.51001</v>
      </c>
      <c r="R315" s="44">
        <f t="shared" si="39"/>
        <v>63.044212999999999</v>
      </c>
    </row>
    <row r="316" spans="2:18">
      <c r="B316" s="39">
        <v>41222</v>
      </c>
      <c r="C316" s="112">
        <v>1379.849976</v>
      </c>
      <c r="D316" s="20">
        <f t="shared" si="40"/>
        <v>1.6986925561432997E-3</v>
      </c>
      <c r="E316" s="20">
        <f t="shared" si="44"/>
        <v>1.1796706986715289</v>
      </c>
      <c r="F316" s="39">
        <v>41222</v>
      </c>
      <c r="G316" s="112">
        <v>63.053389000000003</v>
      </c>
      <c r="H316" s="40">
        <f t="shared" si="41"/>
        <v>1.4554864853333349E-4</v>
      </c>
      <c r="I316" s="20">
        <f t="shared" si="42"/>
        <v>1.2257859937797049</v>
      </c>
      <c r="L316" s="19"/>
      <c r="N316" s="42">
        <f t="shared" si="36"/>
        <v>41222</v>
      </c>
      <c r="O316" s="43">
        <f t="shared" si="43"/>
        <v>117.05447925771391</v>
      </c>
      <c r="P316" s="43">
        <f t="shared" si="37"/>
        <v>115.89725654782927</v>
      </c>
      <c r="Q316" s="48">
        <f t="shared" si="38"/>
        <v>1379.849976</v>
      </c>
      <c r="R316" s="44">
        <f t="shared" si="39"/>
        <v>63.053389000000003</v>
      </c>
    </row>
    <row r="317" spans="2:18">
      <c r="B317" s="39">
        <v>41225</v>
      </c>
      <c r="C317" s="112">
        <v>1380.030029</v>
      </c>
      <c r="D317" s="20">
        <f t="shared" si="40"/>
        <v>1.3048737408549727E-4</v>
      </c>
      <c r="E317" s="20">
        <f t="shared" si="44"/>
        <v>1.1798011860456143</v>
      </c>
      <c r="F317" s="39">
        <v>41225</v>
      </c>
      <c r="G317" s="112">
        <v>62.998339000000001</v>
      </c>
      <c r="H317" s="40">
        <f t="shared" si="41"/>
        <v>-8.7306964578859336E-4</v>
      </c>
      <c r="I317" s="20">
        <f t="shared" si="42"/>
        <v>1.2249129241339163</v>
      </c>
      <c r="L317" s="19"/>
      <c r="N317" s="42">
        <f t="shared" si="36"/>
        <v>41225</v>
      </c>
      <c r="O317" s="43">
        <f t="shared" si="43"/>
        <v>117.06975338933718</v>
      </c>
      <c r="P317" s="43">
        <f t="shared" si="37"/>
        <v>115.79607017110717</v>
      </c>
      <c r="Q317" s="48">
        <f t="shared" si="38"/>
        <v>1380.030029</v>
      </c>
      <c r="R317" s="44">
        <f t="shared" si="39"/>
        <v>62.998339000000001</v>
      </c>
    </row>
    <row r="318" spans="2:18">
      <c r="B318" s="39">
        <v>41226</v>
      </c>
      <c r="C318" s="112">
        <v>1374.530029</v>
      </c>
      <c r="D318" s="20">
        <f t="shared" si="40"/>
        <v>-3.9854205230486217E-3</v>
      </c>
      <c r="E318" s="20">
        <f t="shared" si="44"/>
        <v>1.1758157655225658</v>
      </c>
      <c r="F318" s="39">
        <v>41226</v>
      </c>
      <c r="G318" s="112">
        <v>63.631352999999997</v>
      </c>
      <c r="H318" s="40">
        <f t="shared" si="41"/>
        <v>1.004810618895835E-2</v>
      </c>
      <c r="I318" s="20">
        <f t="shared" si="42"/>
        <v>1.2349610303228746</v>
      </c>
      <c r="L318" s="19"/>
      <c r="N318" s="42">
        <f t="shared" si="36"/>
        <v>41226</v>
      </c>
      <c r="O318" s="43">
        <f t="shared" si="43"/>
        <v>116.60318119155106</v>
      </c>
      <c r="P318" s="43">
        <f t="shared" si="37"/>
        <v>116.95960138045054</v>
      </c>
      <c r="Q318" s="48">
        <f t="shared" si="38"/>
        <v>1374.530029</v>
      </c>
      <c r="R318" s="44">
        <f t="shared" si="39"/>
        <v>63.631352999999997</v>
      </c>
    </row>
    <row r="319" spans="2:18">
      <c r="B319" s="39">
        <v>41227</v>
      </c>
      <c r="C319" s="112">
        <v>1355.48999</v>
      </c>
      <c r="D319" s="20">
        <f t="shared" si="40"/>
        <v>-1.3852035676406471E-2</v>
      </c>
      <c r="E319" s="20">
        <f t="shared" si="44"/>
        <v>1.1619637298461594</v>
      </c>
      <c r="F319" s="39">
        <v>41227</v>
      </c>
      <c r="G319" s="112">
        <v>61.658926000000001</v>
      </c>
      <c r="H319" s="40">
        <f t="shared" si="41"/>
        <v>-3.0997722144930573E-2</v>
      </c>
      <c r="I319" s="20">
        <f t="shared" si="42"/>
        <v>1.2039633081779439</v>
      </c>
      <c r="N319" s="42">
        <f t="shared" si="36"/>
        <v>41227</v>
      </c>
      <c r="O319" s="43">
        <f t="shared" si="43"/>
        <v>114.98798976570322</v>
      </c>
      <c r="P319" s="43">
        <f t="shared" si="37"/>
        <v>113.33412015467749</v>
      </c>
      <c r="Q319" s="48">
        <f t="shared" si="38"/>
        <v>1355.48999</v>
      </c>
      <c r="R319" s="44">
        <f t="shared" si="39"/>
        <v>61.658926000000001</v>
      </c>
    </row>
    <row r="320" spans="2:18">
      <c r="B320" s="39">
        <v>41228</v>
      </c>
      <c r="C320" s="112">
        <v>1353.329956</v>
      </c>
      <c r="D320" s="20">
        <f t="shared" si="40"/>
        <v>-1.593544781544276E-3</v>
      </c>
      <c r="E320" s="20">
        <f t="shared" si="44"/>
        <v>1.1603701850646151</v>
      </c>
      <c r="F320" s="39">
        <v>41228</v>
      </c>
      <c r="G320" s="112">
        <v>61.255265000000001</v>
      </c>
      <c r="H320" s="40">
        <f t="shared" si="41"/>
        <v>-6.5466758211130127E-3</v>
      </c>
      <c r="I320" s="20">
        <f t="shared" si="42"/>
        <v>1.1974166323568309</v>
      </c>
      <c r="N320" s="42">
        <f t="shared" si="36"/>
        <v>41228</v>
      </c>
      <c r="O320" s="43">
        <f t="shared" si="43"/>
        <v>114.80475125467183</v>
      </c>
      <c r="P320" s="43">
        <f t="shared" si="37"/>
        <v>112.59215841055375</v>
      </c>
      <c r="Q320" s="48">
        <f t="shared" si="38"/>
        <v>1353.329956</v>
      </c>
      <c r="R320" s="44">
        <f t="shared" si="39"/>
        <v>61.255265000000001</v>
      </c>
    </row>
    <row r="321" spans="2:18">
      <c r="B321" s="39">
        <v>41229</v>
      </c>
      <c r="C321" s="112">
        <v>1359.880005</v>
      </c>
      <c r="D321" s="20">
        <f t="shared" si="40"/>
        <v>4.8399497631455013E-3</v>
      </c>
      <c r="E321" s="20">
        <f t="shared" si="44"/>
        <v>1.1652101348277606</v>
      </c>
      <c r="F321" s="39">
        <v>41229</v>
      </c>
      <c r="G321" s="112">
        <v>61.842412000000003</v>
      </c>
      <c r="H321" s="40">
        <f t="shared" si="41"/>
        <v>9.5852495291628426E-3</v>
      </c>
      <c r="I321" s="20">
        <f t="shared" si="42"/>
        <v>1.2070018818859938</v>
      </c>
      <c r="L321" s="19"/>
      <c r="N321" s="42">
        <f t="shared" si="36"/>
        <v>41229</v>
      </c>
      <c r="O321" s="43">
        <f t="shared" si="43"/>
        <v>115.36040048331486</v>
      </c>
      <c r="P321" s="43">
        <f t="shared" si="37"/>
        <v>113.67138234394594</v>
      </c>
      <c r="Q321" s="48">
        <f t="shared" si="38"/>
        <v>1359.880005</v>
      </c>
      <c r="R321" s="44">
        <f t="shared" si="39"/>
        <v>61.842412000000003</v>
      </c>
    </row>
    <row r="322" spans="2:18">
      <c r="B322" s="39">
        <v>41232</v>
      </c>
      <c r="C322" s="112">
        <v>1386.8900149999999</v>
      </c>
      <c r="D322" s="20">
        <f t="shared" si="40"/>
        <v>1.9862053931736456E-2</v>
      </c>
      <c r="E322" s="20">
        <f t="shared" si="44"/>
        <v>1.185072188759497</v>
      </c>
      <c r="F322" s="39">
        <v>41232</v>
      </c>
      <c r="G322" s="112">
        <v>64.090056000000004</v>
      </c>
      <c r="H322" s="40">
        <f t="shared" si="41"/>
        <v>3.6344701432408533E-2</v>
      </c>
      <c r="I322" s="20">
        <f t="shared" si="42"/>
        <v>1.2433465833184023</v>
      </c>
      <c r="L322" s="19"/>
      <c r="N322" s="42">
        <f t="shared" si="36"/>
        <v>41232</v>
      </c>
      <c r="O322" s="43">
        <f t="shared" si="43"/>
        <v>117.65169497930117</v>
      </c>
      <c r="P322" s="43">
        <f t="shared" si="37"/>
        <v>117.80273479664582</v>
      </c>
      <c r="Q322" s="48">
        <f t="shared" si="38"/>
        <v>1386.8900149999999</v>
      </c>
      <c r="R322" s="44">
        <f t="shared" si="39"/>
        <v>64.090056000000004</v>
      </c>
    </row>
    <row r="323" spans="2:18">
      <c r="B323" s="39">
        <v>41233</v>
      </c>
      <c r="C323" s="112">
        <v>1387.8100589999999</v>
      </c>
      <c r="D323" s="20">
        <f t="shared" si="40"/>
        <v>6.6338641856900082E-4</v>
      </c>
      <c r="E323" s="20">
        <f t="shared" si="44"/>
        <v>1.185735575178066</v>
      </c>
      <c r="F323" s="39">
        <v>41233</v>
      </c>
      <c r="G323" s="112">
        <v>64.273534999999995</v>
      </c>
      <c r="H323" s="40">
        <f t="shared" si="41"/>
        <v>2.8628310139093838E-3</v>
      </c>
      <c r="I323" s="20">
        <f t="shared" si="42"/>
        <v>1.2462094143323117</v>
      </c>
      <c r="N323" s="42">
        <f t="shared" si="36"/>
        <v>41233</v>
      </c>
      <c r="O323" s="43">
        <f t="shared" si="43"/>
        <v>117.72974351587204</v>
      </c>
      <c r="P323" s="43">
        <f t="shared" si="37"/>
        <v>118.13998411934502</v>
      </c>
      <c r="Q323" s="48">
        <f t="shared" si="38"/>
        <v>1387.8100589999999</v>
      </c>
      <c r="R323" s="44">
        <f t="shared" si="39"/>
        <v>64.273534999999995</v>
      </c>
    </row>
    <row r="324" spans="2:18">
      <c r="B324" s="39">
        <v>41234</v>
      </c>
      <c r="C324" s="112">
        <v>1391.030029</v>
      </c>
      <c r="D324" s="20">
        <f t="shared" si="40"/>
        <v>2.3201806177426398E-3</v>
      </c>
      <c r="E324" s="20">
        <f t="shared" si="44"/>
        <v>1.1880557557958087</v>
      </c>
      <c r="F324" s="39">
        <v>41234</v>
      </c>
      <c r="G324" s="112">
        <v>64.246014000000002</v>
      </c>
      <c r="H324" s="40">
        <f t="shared" si="41"/>
        <v>-4.2818556657875373E-4</v>
      </c>
      <c r="I324" s="20">
        <f t="shared" si="42"/>
        <v>1.2457812287657331</v>
      </c>
      <c r="L324" s="19"/>
      <c r="N324" s="42">
        <f t="shared" ref="N324:N387" si="45">B324</f>
        <v>41234</v>
      </c>
      <c r="O324" s="43">
        <f t="shared" si="43"/>
        <v>118.00289778490939</v>
      </c>
      <c r="P324" s="43">
        <f t="shared" ref="P324:P387" si="46">(R324/$R$3)*100</f>
        <v>118.08939828330927</v>
      </c>
      <c r="Q324" s="48">
        <f t="shared" ref="Q324:Q387" si="47">C324</f>
        <v>1391.030029</v>
      </c>
      <c r="R324" s="44">
        <f t="shared" ref="R324:R387" si="48">G324</f>
        <v>64.246014000000002</v>
      </c>
    </row>
    <row r="325" spans="2:18">
      <c r="B325" s="39">
        <v>41236</v>
      </c>
      <c r="C325" s="112">
        <v>1409.150024</v>
      </c>
      <c r="D325" s="20">
        <f t="shared" ref="D325:D388" si="49">C325/C324-1</f>
        <v>1.3026314761174662E-2</v>
      </c>
      <c r="E325" s="20">
        <f t="shared" si="44"/>
        <v>1.2010820705569833</v>
      </c>
      <c r="F325" s="39">
        <v>41236</v>
      </c>
      <c r="G325" s="112">
        <v>65.493688000000006</v>
      </c>
      <c r="H325" s="40">
        <f t="shared" ref="H325:H388" si="50">G325/G324-1</f>
        <v>1.9420255395144137E-2</v>
      </c>
      <c r="I325" s="20">
        <f t="shared" ref="I325:I388" si="51">I324+H325</f>
        <v>1.2652014841608772</v>
      </c>
      <c r="L325" s="19"/>
      <c r="N325" s="42">
        <f t="shared" si="45"/>
        <v>41236</v>
      </c>
      <c r="O325" s="43">
        <f t="shared" ref="O325:O388" si="52">(Q325/$Q$3)*100</f>
        <v>119.54004067418636</v>
      </c>
      <c r="P325" s="43">
        <f t="shared" si="46"/>
        <v>120.38272455743002</v>
      </c>
      <c r="Q325" s="48">
        <f t="shared" si="47"/>
        <v>1409.150024</v>
      </c>
      <c r="R325" s="44">
        <f t="shared" si="48"/>
        <v>65.493688000000006</v>
      </c>
    </row>
    <row r="326" spans="2:18">
      <c r="B326" s="39">
        <v>41239</v>
      </c>
      <c r="C326" s="112">
        <v>1406.290039</v>
      </c>
      <c r="D326" s="20">
        <f t="shared" si="49"/>
        <v>-2.0295816281376E-3</v>
      </c>
      <c r="E326" s="20">
        <f t="shared" ref="E326:E389" si="53">E325+D326</f>
        <v>1.1990524889288459</v>
      </c>
      <c r="F326" s="39">
        <v>41239</v>
      </c>
      <c r="G326" s="112">
        <v>65.521208999999999</v>
      </c>
      <c r="H326" s="40">
        <f t="shared" si="50"/>
        <v>4.202084329103517E-4</v>
      </c>
      <c r="I326" s="20">
        <f t="shared" si="51"/>
        <v>1.2656216925937875</v>
      </c>
      <c r="L326" s="19"/>
      <c r="N326" s="42">
        <f t="shared" si="45"/>
        <v>41239</v>
      </c>
      <c r="O326" s="43">
        <f t="shared" si="52"/>
        <v>119.2974244038072</v>
      </c>
      <c r="P326" s="43">
        <f t="shared" si="46"/>
        <v>120.43331039346576</v>
      </c>
      <c r="Q326" s="48">
        <f t="shared" si="47"/>
        <v>1406.290039</v>
      </c>
      <c r="R326" s="44">
        <f t="shared" si="48"/>
        <v>65.521208999999999</v>
      </c>
    </row>
    <row r="327" spans="2:18">
      <c r="B327" s="39">
        <v>41240</v>
      </c>
      <c r="C327" s="112">
        <v>1398.9399410000001</v>
      </c>
      <c r="D327" s="20">
        <f t="shared" si="49"/>
        <v>-5.2265875432258024E-3</v>
      </c>
      <c r="E327" s="20">
        <f t="shared" si="53"/>
        <v>1.1938259013856201</v>
      </c>
      <c r="F327" s="39">
        <v>41240</v>
      </c>
      <c r="G327" s="112">
        <v>64.548760000000001</v>
      </c>
      <c r="H327" s="40">
        <f t="shared" si="50"/>
        <v>-1.4841743839006383E-2</v>
      </c>
      <c r="I327" s="20">
        <f t="shared" si="51"/>
        <v>1.250779948754781</v>
      </c>
      <c r="L327" s="19"/>
      <c r="N327" s="42">
        <f t="shared" si="45"/>
        <v>41240</v>
      </c>
      <c r="O327" s="43">
        <f t="shared" si="52"/>
        <v>118.67390597147936</v>
      </c>
      <c r="P327" s="43">
        <f t="shared" si="46"/>
        <v>118.6458700509224</v>
      </c>
      <c r="Q327" s="48">
        <f t="shared" si="47"/>
        <v>1398.9399410000001</v>
      </c>
      <c r="R327" s="44">
        <f t="shared" si="48"/>
        <v>64.548760000000001</v>
      </c>
    </row>
    <row r="328" spans="2:18">
      <c r="B328" s="39">
        <v>41241</v>
      </c>
      <c r="C328" s="112">
        <v>1409.9300539999999</v>
      </c>
      <c r="D328" s="20">
        <f t="shared" si="49"/>
        <v>7.8560291817415528E-3</v>
      </c>
      <c r="E328" s="20">
        <f t="shared" si="53"/>
        <v>1.2016819305673616</v>
      </c>
      <c r="F328" s="39">
        <v>41241</v>
      </c>
      <c r="G328" s="112">
        <v>66.484488999999996</v>
      </c>
      <c r="H328" s="40">
        <f t="shared" si="50"/>
        <v>2.9988631849782843E-2</v>
      </c>
      <c r="I328" s="20">
        <f t="shared" si="51"/>
        <v>1.2807685806045639</v>
      </c>
      <c r="L328" s="19"/>
      <c r="N328" s="42">
        <f t="shared" si="45"/>
        <v>41241</v>
      </c>
      <c r="O328" s="43">
        <f t="shared" si="52"/>
        <v>119.60621163990255</v>
      </c>
      <c r="P328" s="43">
        <f t="shared" si="46"/>
        <v>122.20389736837669</v>
      </c>
      <c r="Q328" s="48">
        <f t="shared" si="47"/>
        <v>1409.9300539999999</v>
      </c>
      <c r="R328" s="44">
        <f t="shared" si="48"/>
        <v>66.484488999999996</v>
      </c>
    </row>
    <row r="329" spans="2:18">
      <c r="B329" s="39">
        <v>41242</v>
      </c>
      <c r="C329" s="112">
        <v>1415.9499510000001</v>
      </c>
      <c r="D329" s="20">
        <f t="shared" si="49"/>
        <v>4.2696423009933593E-3</v>
      </c>
      <c r="E329" s="20">
        <f t="shared" si="53"/>
        <v>1.205951572868355</v>
      </c>
      <c r="F329" s="39">
        <v>41242</v>
      </c>
      <c r="G329" s="112">
        <v>67.245939000000007</v>
      </c>
      <c r="H329" s="40">
        <f t="shared" si="50"/>
        <v>1.1453047341613898E-2</v>
      </c>
      <c r="I329" s="20">
        <f t="shared" si="51"/>
        <v>1.2922216279461778</v>
      </c>
      <c r="N329" s="42">
        <f t="shared" si="45"/>
        <v>41242</v>
      </c>
      <c r="O329" s="43">
        <f t="shared" si="52"/>
        <v>120.11688738058182</v>
      </c>
      <c r="P329" s="43">
        <f t="shared" si="46"/>
        <v>123.60350439026644</v>
      </c>
      <c r="Q329" s="48">
        <f t="shared" si="47"/>
        <v>1415.9499510000001</v>
      </c>
      <c r="R329" s="44">
        <f t="shared" si="48"/>
        <v>67.245939000000007</v>
      </c>
    </row>
    <row r="330" spans="2:18">
      <c r="B330" s="39">
        <v>41243</v>
      </c>
      <c r="C330" s="112">
        <v>1416.1800539999999</v>
      </c>
      <c r="D330" s="20">
        <f t="shared" si="49"/>
        <v>1.6250786253957372E-4</v>
      </c>
      <c r="E330" s="20">
        <f t="shared" si="53"/>
        <v>1.2061140807308945</v>
      </c>
      <c r="F330" s="39">
        <v>41243</v>
      </c>
      <c r="G330" s="112">
        <v>65.970742999999999</v>
      </c>
      <c r="H330" s="40">
        <f t="shared" si="50"/>
        <v>-1.896316742636317E-2</v>
      </c>
      <c r="I330" s="20">
        <f t="shared" si="51"/>
        <v>1.2732584605198145</v>
      </c>
      <c r="L330" s="19"/>
      <c r="N330" s="42">
        <f t="shared" si="45"/>
        <v>41243</v>
      </c>
      <c r="O330" s="43">
        <f t="shared" si="52"/>
        <v>120.13640731920493</v>
      </c>
      <c r="P330" s="43">
        <f t="shared" si="46"/>
        <v>121.25959044202861</v>
      </c>
      <c r="Q330" s="48">
        <f t="shared" si="47"/>
        <v>1416.1800539999999</v>
      </c>
      <c r="R330" s="44">
        <f t="shared" si="48"/>
        <v>65.970742999999999</v>
      </c>
    </row>
    <row r="331" spans="2:18">
      <c r="B331" s="39">
        <v>41246</v>
      </c>
      <c r="C331" s="112">
        <v>1409.459961</v>
      </c>
      <c r="D331" s="20">
        <f t="shared" si="49"/>
        <v>-4.7452250023003462E-3</v>
      </c>
      <c r="E331" s="20">
        <f t="shared" si="53"/>
        <v>1.2013688557285942</v>
      </c>
      <c r="F331" s="39">
        <v>41246</v>
      </c>
      <c r="G331" s="112">
        <v>64.934068999999994</v>
      </c>
      <c r="H331" s="40">
        <f t="shared" si="50"/>
        <v>-1.571414770938695E-2</v>
      </c>
      <c r="I331" s="20">
        <f t="shared" si="51"/>
        <v>1.2575443128104276</v>
      </c>
      <c r="N331" s="42">
        <f t="shared" si="45"/>
        <v>41246</v>
      </c>
      <c r="O331" s="43">
        <f t="shared" si="52"/>
        <v>119.5663330355073</v>
      </c>
      <c r="P331" s="43">
        <f t="shared" si="46"/>
        <v>119.35409932664281</v>
      </c>
      <c r="Q331" s="48">
        <f t="shared" si="47"/>
        <v>1409.459961</v>
      </c>
      <c r="R331" s="44">
        <f t="shared" si="48"/>
        <v>64.934068999999994</v>
      </c>
    </row>
    <row r="332" spans="2:18">
      <c r="B332" s="39">
        <v>41247</v>
      </c>
      <c r="C332" s="112">
        <v>1407.0500489999999</v>
      </c>
      <c r="D332" s="20">
        <f t="shared" si="49"/>
        <v>-1.7098123158392209E-3</v>
      </c>
      <c r="E332" s="20">
        <f t="shared" si="53"/>
        <v>1.199659043412755</v>
      </c>
      <c r="F332" s="39">
        <v>41247</v>
      </c>
      <c r="G332" s="112">
        <v>64.227669000000006</v>
      </c>
      <c r="H332" s="40">
        <f t="shared" si="50"/>
        <v>-1.0878726851385023E-2</v>
      </c>
      <c r="I332" s="20">
        <f t="shared" si="51"/>
        <v>1.2466655859590425</v>
      </c>
      <c r="L332" s="19"/>
      <c r="N332" s="42">
        <f t="shared" si="45"/>
        <v>41247</v>
      </c>
      <c r="O332" s="43">
        <f t="shared" si="52"/>
        <v>119.36189704672347</v>
      </c>
      <c r="P332" s="43">
        <f t="shared" si="46"/>
        <v>118.05567868147517</v>
      </c>
      <c r="Q332" s="48">
        <f t="shared" si="47"/>
        <v>1407.0500489999999</v>
      </c>
      <c r="R332" s="44">
        <f t="shared" si="48"/>
        <v>64.227669000000006</v>
      </c>
    </row>
    <row r="333" spans="2:18">
      <c r="B333" s="39">
        <v>41248</v>
      </c>
      <c r="C333" s="112">
        <v>1409.280029</v>
      </c>
      <c r="D333" s="20">
        <f t="shared" si="49"/>
        <v>1.5848618900122791E-3</v>
      </c>
      <c r="E333" s="20">
        <f t="shared" si="53"/>
        <v>1.2012439053027673</v>
      </c>
      <c r="F333" s="39">
        <v>41248</v>
      </c>
      <c r="G333" s="112">
        <v>65.299361000000005</v>
      </c>
      <c r="H333" s="40">
        <f t="shared" si="50"/>
        <v>1.6685830525781542E-2</v>
      </c>
      <c r="I333" s="20">
        <f t="shared" si="51"/>
        <v>1.2633514164848241</v>
      </c>
      <c r="L333" s="19"/>
      <c r="N333" s="42">
        <f t="shared" si="45"/>
        <v>41248</v>
      </c>
      <c r="O333" s="43">
        <f t="shared" si="52"/>
        <v>119.55106916847238</v>
      </c>
      <c r="P333" s="43">
        <f t="shared" si="46"/>
        <v>120.02553572856041</v>
      </c>
      <c r="Q333" s="48">
        <f t="shared" si="47"/>
        <v>1409.280029</v>
      </c>
      <c r="R333" s="44">
        <f t="shared" si="48"/>
        <v>65.299361000000005</v>
      </c>
    </row>
    <row r="334" spans="2:18">
      <c r="B334" s="39">
        <v>41249</v>
      </c>
      <c r="C334" s="112">
        <v>1413.9399410000001</v>
      </c>
      <c r="D334" s="20">
        <f t="shared" si="49"/>
        <v>3.3065905314124677E-3</v>
      </c>
      <c r="E334" s="20">
        <f t="shared" si="53"/>
        <v>1.2045504958341797</v>
      </c>
      <c r="F334" s="39">
        <v>41249</v>
      </c>
      <c r="G334" s="112">
        <v>65.641197000000005</v>
      </c>
      <c r="H334" s="40">
        <f t="shared" si="50"/>
        <v>5.234905744330387E-3</v>
      </c>
      <c r="I334" s="20">
        <f t="shared" si="51"/>
        <v>1.2685863222291545</v>
      </c>
      <c r="N334" s="42">
        <f t="shared" si="45"/>
        <v>41249</v>
      </c>
      <c r="O334" s="43">
        <f t="shared" si="52"/>
        <v>119.9463756018051</v>
      </c>
      <c r="P334" s="43">
        <f t="shared" si="46"/>
        <v>120.65385809501217</v>
      </c>
      <c r="Q334" s="48">
        <f t="shared" si="47"/>
        <v>1413.9399410000001</v>
      </c>
      <c r="R334" s="44">
        <f t="shared" si="48"/>
        <v>65.641197000000005</v>
      </c>
    </row>
    <row r="335" spans="2:18">
      <c r="B335" s="39">
        <v>41250</v>
      </c>
      <c r="C335" s="112">
        <v>1418.0699460000001</v>
      </c>
      <c r="D335" s="20">
        <f t="shared" si="49"/>
        <v>2.9209196799964143E-3</v>
      </c>
      <c r="E335" s="20">
        <f t="shared" si="53"/>
        <v>1.2074714155141761</v>
      </c>
      <c r="F335" s="39">
        <v>41250</v>
      </c>
      <c r="G335" s="112">
        <v>65.770538999999999</v>
      </c>
      <c r="H335" s="40">
        <f t="shared" si="50"/>
        <v>1.97043938732544E-3</v>
      </c>
      <c r="I335" s="20">
        <f t="shared" si="51"/>
        <v>1.2705567616164799</v>
      </c>
      <c r="L335" s="19"/>
      <c r="N335" s="42">
        <f t="shared" si="45"/>
        <v>41250</v>
      </c>
      <c r="O335" s="43">
        <f t="shared" si="52"/>
        <v>120.29672933084466</v>
      </c>
      <c r="P335" s="43">
        <f t="shared" si="46"/>
        <v>120.89159920923535</v>
      </c>
      <c r="Q335" s="48">
        <f t="shared" si="47"/>
        <v>1418.0699460000001</v>
      </c>
      <c r="R335" s="44">
        <f t="shared" si="48"/>
        <v>65.770538999999999</v>
      </c>
    </row>
    <row r="336" spans="2:18">
      <c r="B336" s="39">
        <v>41253</v>
      </c>
      <c r="C336" s="112">
        <v>1418.5500489999999</v>
      </c>
      <c r="D336" s="20">
        <f t="shared" si="49"/>
        <v>3.3856087378070221E-4</v>
      </c>
      <c r="E336" s="20">
        <f t="shared" si="53"/>
        <v>1.2078099763879568</v>
      </c>
      <c r="F336" s="39">
        <v>41253</v>
      </c>
      <c r="G336" s="112">
        <v>66.371050999999994</v>
      </c>
      <c r="H336" s="40">
        <f t="shared" si="50"/>
        <v>9.1304101977938146E-3</v>
      </c>
      <c r="I336" s="20">
        <f t="shared" si="51"/>
        <v>1.2796871718142737</v>
      </c>
      <c r="N336" s="42">
        <f t="shared" si="45"/>
        <v>41253</v>
      </c>
      <c r="O336" s="43">
        <f t="shared" si="52"/>
        <v>120.33745709663985</v>
      </c>
      <c r="P336" s="43">
        <f t="shared" si="46"/>
        <v>121.99538909948298</v>
      </c>
      <c r="Q336" s="48">
        <f t="shared" si="47"/>
        <v>1418.5500489999999</v>
      </c>
      <c r="R336" s="44">
        <f t="shared" si="48"/>
        <v>66.371050999999994</v>
      </c>
    </row>
    <row r="337" spans="2:18">
      <c r="B337" s="39">
        <v>41254</v>
      </c>
      <c r="C337" s="112">
        <v>1427.839966</v>
      </c>
      <c r="D337" s="20">
        <f t="shared" si="49"/>
        <v>6.5488820831869354E-3</v>
      </c>
      <c r="E337" s="20">
        <f t="shared" si="53"/>
        <v>1.2143588584711438</v>
      </c>
      <c r="F337" s="39">
        <v>41254</v>
      </c>
      <c r="G337" s="112">
        <v>66.805272000000002</v>
      </c>
      <c r="H337" s="40">
        <f t="shared" si="50"/>
        <v>6.5423252074161553E-3</v>
      </c>
      <c r="I337" s="20">
        <f t="shared" si="51"/>
        <v>1.2862294970216899</v>
      </c>
      <c r="L337" s="19"/>
      <c r="N337" s="42">
        <f t="shared" si="45"/>
        <v>41254</v>
      </c>
      <c r="O337" s="43">
        <f t="shared" si="52"/>
        <v>121.12553291335632</v>
      </c>
      <c r="P337" s="43">
        <f t="shared" si="46"/>
        <v>122.79352260877707</v>
      </c>
      <c r="Q337" s="48">
        <f t="shared" si="47"/>
        <v>1427.839966</v>
      </c>
      <c r="R337" s="44">
        <f t="shared" si="48"/>
        <v>66.805272000000002</v>
      </c>
    </row>
    <row r="338" spans="2:18">
      <c r="B338" s="39">
        <v>41255</v>
      </c>
      <c r="C338" s="112">
        <v>1428.4799800000001</v>
      </c>
      <c r="D338" s="20">
        <f t="shared" si="49"/>
        <v>4.4823930919446475E-4</v>
      </c>
      <c r="E338" s="20">
        <f t="shared" si="53"/>
        <v>1.2148070977803382</v>
      </c>
      <c r="F338" s="39">
        <v>41255</v>
      </c>
      <c r="G338" s="112">
        <v>67.433505999999994</v>
      </c>
      <c r="H338" s="40">
        <f t="shared" si="50"/>
        <v>9.403958418132019E-3</v>
      </c>
      <c r="I338" s="20">
        <f t="shared" si="51"/>
        <v>1.2956334554398219</v>
      </c>
      <c r="L338" s="19"/>
      <c r="N338" s="42">
        <f t="shared" si="45"/>
        <v>41255</v>
      </c>
      <c r="O338" s="43">
        <f t="shared" si="52"/>
        <v>121.17982613855523</v>
      </c>
      <c r="P338" s="43">
        <f t="shared" si="46"/>
        <v>123.94826778940595</v>
      </c>
      <c r="Q338" s="48">
        <f t="shared" si="47"/>
        <v>1428.4799800000001</v>
      </c>
      <c r="R338" s="44">
        <f t="shared" si="48"/>
        <v>67.433505999999994</v>
      </c>
    </row>
    <row r="339" spans="2:18">
      <c r="B339" s="39">
        <v>41256</v>
      </c>
      <c r="C339" s="112">
        <v>1419.4499510000001</v>
      </c>
      <c r="D339" s="20">
        <f t="shared" si="49"/>
        <v>-6.3214249596973415E-3</v>
      </c>
      <c r="E339" s="20">
        <f t="shared" si="53"/>
        <v>1.208485672820641</v>
      </c>
      <c r="F339" s="39">
        <v>41256</v>
      </c>
      <c r="G339" s="112">
        <v>66.509632999999994</v>
      </c>
      <c r="H339" s="40">
        <f t="shared" si="50"/>
        <v>-1.3700503722882229E-2</v>
      </c>
      <c r="I339" s="20">
        <f t="shared" si="51"/>
        <v>1.2819329517169398</v>
      </c>
      <c r="L339" s="19"/>
      <c r="N339" s="42">
        <f t="shared" si="45"/>
        <v>41256</v>
      </c>
      <c r="O339" s="43">
        <f t="shared" si="52"/>
        <v>120.41379696099116</v>
      </c>
      <c r="P339" s="43">
        <f t="shared" si="46"/>
        <v>122.25011408511239</v>
      </c>
      <c r="Q339" s="48">
        <f t="shared" si="47"/>
        <v>1419.4499510000001</v>
      </c>
      <c r="R339" s="44">
        <f t="shared" si="48"/>
        <v>66.509632999999994</v>
      </c>
    </row>
    <row r="340" spans="2:18">
      <c r="B340" s="39">
        <v>41257</v>
      </c>
      <c r="C340" s="112">
        <v>1413.579956</v>
      </c>
      <c r="D340" s="20">
        <f t="shared" si="49"/>
        <v>-4.1354011783681921E-3</v>
      </c>
      <c r="E340" s="20">
        <f t="shared" si="53"/>
        <v>1.2043502716422729</v>
      </c>
      <c r="F340" s="39">
        <v>41257</v>
      </c>
      <c r="G340" s="112">
        <v>65.881399000000002</v>
      </c>
      <c r="H340" s="40">
        <f t="shared" si="50"/>
        <v>-9.4457595338105493E-3</v>
      </c>
      <c r="I340" s="20">
        <f t="shared" si="51"/>
        <v>1.2724871921831293</v>
      </c>
      <c r="N340" s="42">
        <f t="shared" si="45"/>
        <v>41257</v>
      </c>
      <c r="O340" s="43">
        <f t="shared" si="52"/>
        <v>119.9158376031469</v>
      </c>
      <c r="P340" s="43">
        <f t="shared" si="46"/>
        <v>121.09536890448351</v>
      </c>
      <c r="Q340" s="48">
        <f t="shared" si="47"/>
        <v>1413.579956</v>
      </c>
      <c r="R340" s="44">
        <f t="shared" si="48"/>
        <v>65.881399000000002</v>
      </c>
    </row>
    <row r="341" spans="2:18">
      <c r="B341" s="39">
        <v>41260</v>
      </c>
      <c r="C341" s="112">
        <v>1430.3599850000001</v>
      </c>
      <c r="D341" s="20">
        <f t="shared" si="49"/>
        <v>1.1870590643830559E-2</v>
      </c>
      <c r="E341" s="20">
        <f t="shared" si="53"/>
        <v>1.2162208622861035</v>
      </c>
      <c r="F341" s="39">
        <v>41260</v>
      </c>
      <c r="G341" s="112">
        <v>66.657455999999996</v>
      </c>
      <c r="H341" s="40">
        <f t="shared" si="50"/>
        <v>1.1779607169544182E-2</v>
      </c>
      <c r="I341" s="20">
        <f t="shared" si="51"/>
        <v>1.2842667993526735</v>
      </c>
      <c r="L341" s="19"/>
      <c r="N341" s="42">
        <f t="shared" si="45"/>
        <v>41260</v>
      </c>
      <c r="O341" s="43">
        <f t="shared" si="52"/>
        <v>121.33930942304592</v>
      </c>
      <c r="P341" s="43">
        <f t="shared" si="46"/>
        <v>122.52182478022935</v>
      </c>
      <c r="Q341" s="48">
        <f t="shared" si="47"/>
        <v>1430.3599850000001</v>
      </c>
      <c r="R341" s="44">
        <f t="shared" si="48"/>
        <v>66.657455999999996</v>
      </c>
    </row>
    <row r="342" spans="2:18">
      <c r="B342" s="39">
        <v>41261</v>
      </c>
      <c r="C342" s="112">
        <v>1446.790039</v>
      </c>
      <c r="D342" s="20">
        <f t="shared" si="49"/>
        <v>1.1486656626513492E-2</v>
      </c>
      <c r="E342" s="20">
        <f t="shared" si="53"/>
        <v>1.227707518912617</v>
      </c>
      <c r="F342" s="39">
        <v>41261</v>
      </c>
      <c r="G342" s="112">
        <v>68.837798000000006</v>
      </c>
      <c r="H342" s="40">
        <f t="shared" si="50"/>
        <v>3.2709649165128862E-2</v>
      </c>
      <c r="I342" s="20">
        <f t="shared" si="51"/>
        <v>1.3169764485178024</v>
      </c>
      <c r="N342" s="42">
        <f t="shared" si="45"/>
        <v>41261</v>
      </c>
      <c r="O342" s="43">
        <f t="shared" si="52"/>
        <v>122.7330924056867</v>
      </c>
      <c r="P342" s="43">
        <f t="shared" si="46"/>
        <v>126.52947068386204</v>
      </c>
      <c r="Q342" s="48">
        <f t="shared" si="47"/>
        <v>1446.790039</v>
      </c>
      <c r="R342" s="44">
        <f t="shared" si="48"/>
        <v>68.837798000000006</v>
      </c>
    </row>
    <row r="343" spans="2:18">
      <c r="B343" s="39">
        <v>41262</v>
      </c>
      <c r="C343" s="112">
        <v>1435.8100589999999</v>
      </c>
      <c r="D343" s="20">
        <f t="shared" si="49"/>
        <v>-7.5892007160827113E-3</v>
      </c>
      <c r="E343" s="20">
        <f t="shared" si="53"/>
        <v>1.2201183181965343</v>
      </c>
      <c r="F343" s="39">
        <v>41262</v>
      </c>
      <c r="G343" s="112">
        <v>68.320424000000003</v>
      </c>
      <c r="H343" s="40">
        <f t="shared" si="50"/>
        <v>-7.5158418053988818E-3</v>
      </c>
      <c r="I343" s="20">
        <f t="shared" si="51"/>
        <v>1.3094606067124035</v>
      </c>
      <c r="L343" s="19"/>
      <c r="N343" s="42">
        <f t="shared" si="45"/>
        <v>41262</v>
      </c>
      <c r="O343" s="43">
        <f t="shared" si="52"/>
        <v>121.80164633291443</v>
      </c>
      <c r="P343" s="43">
        <f t="shared" si="46"/>
        <v>125.57849519848128</v>
      </c>
      <c r="Q343" s="48">
        <f t="shared" si="47"/>
        <v>1435.8100589999999</v>
      </c>
      <c r="R343" s="44">
        <f t="shared" si="48"/>
        <v>68.320424000000003</v>
      </c>
    </row>
    <row r="344" spans="2:18">
      <c r="B344" s="39">
        <v>41263</v>
      </c>
      <c r="C344" s="112">
        <v>1443.6899410000001</v>
      </c>
      <c r="D344" s="20">
        <f t="shared" si="49"/>
        <v>5.4881089254161797E-3</v>
      </c>
      <c r="E344" s="20">
        <f t="shared" si="53"/>
        <v>1.2256064271219504</v>
      </c>
      <c r="F344" s="39">
        <v>41263</v>
      </c>
      <c r="G344" s="112">
        <v>68.736170999999999</v>
      </c>
      <c r="H344" s="40">
        <f t="shared" si="50"/>
        <v>6.0852520470304761E-3</v>
      </c>
      <c r="I344" s="20">
        <f t="shared" si="51"/>
        <v>1.315545858759434</v>
      </c>
      <c r="L344" s="19"/>
      <c r="N344" s="42">
        <f t="shared" si="45"/>
        <v>41263</v>
      </c>
      <c r="O344" s="43">
        <f t="shared" si="52"/>
        <v>122.47010703528449</v>
      </c>
      <c r="P344" s="43">
        <f t="shared" si="46"/>
        <v>126.34267199345084</v>
      </c>
      <c r="Q344" s="48">
        <f t="shared" si="47"/>
        <v>1443.6899410000001</v>
      </c>
      <c r="R344" s="44">
        <f t="shared" si="48"/>
        <v>68.736170999999999</v>
      </c>
    </row>
    <row r="345" spans="2:18">
      <c r="B345" s="39">
        <v>41264</v>
      </c>
      <c r="C345" s="112">
        <v>1430.150024</v>
      </c>
      <c r="D345" s="20">
        <f t="shared" si="49"/>
        <v>-9.3786876360871796E-3</v>
      </c>
      <c r="E345" s="20">
        <f t="shared" si="53"/>
        <v>1.2162277394858632</v>
      </c>
      <c r="F345" s="39">
        <v>41264</v>
      </c>
      <c r="G345" s="112">
        <v>67.849253000000004</v>
      </c>
      <c r="H345" s="40">
        <f t="shared" si="50"/>
        <v>-1.2903220925704395E-2</v>
      </c>
      <c r="I345" s="20">
        <f t="shared" si="51"/>
        <v>1.3026426378337295</v>
      </c>
      <c r="N345" s="42">
        <f t="shared" si="45"/>
        <v>41264</v>
      </c>
      <c r="O345" s="43">
        <f t="shared" si="52"/>
        <v>121.32149815664239</v>
      </c>
      <c r="P345" s="43">
        <f t="shared" si="46"/>
        <v>124.71244458437556</v>
      </c>
      <c r="Q345" s="48">
        <f t="shared" si="47"/>
        <v>1430.150024</v>
      </c>
      <c r="R345" s="44">
        <f t="shared" si="48"/>
        <v>67.849253000000004</v>
      </c>
    </row>
    <row r="346" spans="2:18">
      <c r="B346" s="39">
        <v>41267</v>
      </c>
      <c r="C346" s="112">
        <v>1426.660034</v>
      </c>
      <c r="D346" s="20">
        <f t="shared" si="49"/>
        <v>-2.4402964314462761E-3</v>
      </c>
      <c r="E346" s="20">
        <f t="shared" si="53"/>
        <v>1.2137874430544169</v>
      </c>
      <c r="F346" s="39">
        <v>41267</v>
      </c>
      <c r="G346" s="112">
        <v>67.840012999999999</v>
      </c>
      <c r="H346" s="40">
        <f t="shared" si="50"/>
        <v>-1.3618425541106483E-4</v>
      </c>
      <c r="I346" s="20">
        <f t="shared" si="51"/>
        <v>1.3025064535783184</v>
      </c>
      <c r="N346" s="42">
        <f t="shared" si="45"/>
        <v>41267</v>
      </c>
      <c r="O346" s="43">
        <f t="shared" si="52"/>
        <v>121.02543773763301</v>
      </c>
      <c r="P346" s="43">
        <f t="shared" si="46"/>
        <v>124.69546071296934</v>
      </c>
      <c r="Q346" s="48">
        <f t="shared" si="47"/>
        <v>1426.660034</v>
      </c>
      <c r="R346" s="44">
        <f t="shared" si="48"/>
        <v>67.840012999999999</v>
      </c>
    </row>
    <row r="347" spans="2:18">
      <c r="B347" s="39">
        <v>41269</v>
      </c>
      <c r="C347" s="112">
        <v>1419.829956</v>
      </c>
      <c r="D347" s="20">
        <f t="shared" si="49"/>
        <v>-4.7874601076824952E-3</v>
      </c>
      <c r="E347" s="20">
        <f t="shared" si="53"/>
        <v>1.2089999829467344</v>
      </c>
      <c r="F347" s="39">
        <v>41269</v>
      </c>
      <c r="G347" s="112">
        <v>67.221018999999998</v>
      </c>
      <c r="H347" s="40">
        <f t="shared" si="50"/>
        <v>-9.1243201854929179E-3</v>
      </c>
      <c r="I347" s="20">
        <f t="shared" si="51"/>
        <v>1.2933821333928255</v>
      </c>
      <c r="L347" s="19"/>
      <c r="N347" s="42">
        <f t="shared" si="45"/>
        <v>41269</v>
      </c>
      <c r="O347" s="43">
        <f t="shared" si="52"/>
        <v>120.44603328244929</v>
      </c>
      <c r="P347" s="43">
        <f t="shared" si="46"/>
        <v>123.55769940374664</v>
      </c>
      <c r="Q347" s="48">
        <f t="shared" si="47"/>
        <v>1419.829956</v>
      </c>
      <c r="R347" s="44">
        <f t="shared" si="48"/>
        <v>67.221018999999998</v>
      </c>
    </row>
    <row r="348" spans="2:18">
      <c r="B348" s="39">
        <v>41270</v>
      </c>
      <c r="C348" s="112">
        <v>1418.099976</v>
      </c>
      <c r="D348" s="20">
        <f t="shared" si="49"/>
        <v>-1.218441682181326E-3</v>
      </c>
      <c r="E348" s="20">
        <f t="shared" si="53"/>
        <v>1.2077815412645529</v>
      </c>
      <c r="F348" s="39">
        <v>41270</v>
      </c>
      <c r="G348" s="112">
        <v>67.137867</v>
      </c>
      <c r="H348" s="40">
        <f t="shared" si="50"/>
        <v>-1.2369940419975078E-3</v>
      </c>
      <c r="I348" s="20">
        <f t="shared" si="51"/>
        <v>1.2921451393508279</v>
      </c>
      <c r="N348" s="42">
        <f t="shared" si="45"/>
        <v>41270</v>
      </c>
      <c r="O348" s="43">
        <f t="shared" si="52"/>
        <v>120.29927681504455</v>
      </c>
      <c r="P348" s="43">
        <f t="shared" si="46"/>
        <v>123.40485926574129</v>
      </c>
      <c r="Q348" s="48">
        <f t="shared" si="47"/>
        <v>1418.099976</v>
      </c>
      <c r="R348" s="44">
        <f t="shared" si="48"/>
        <v>67.137867</v>
      </c>
    </row>
    <row r="349" spans="2:18">
      <c r="B349" s="39">
        <v>41271</v>
      </c>
      <c r="C349" s="112">
        <v>1402.4300539999999</v>
      </c>
      <c r="D349" s="20">
        <f t="shared" si="49"/>
        <v>-1.1049941657992113E-2</v>
      </c>
      <c r="E349" s="20">
        <f t="shared" si="53"/>
        <v>1.1967315996065608</v>
      </c>
      <c r="F349" s="39">
        <v>41271</v>
      </c>
      <c r="G349" s="112">
        <v>66.574303999999998</v>
      </c>
      <c r="H349" s="40">
        <f t="shared" si="50"/>
        <v>-8.3941153507305355E-3</v>
      </c>
      <c r="I349" s="20">
        <f t="shared" si="51"/>
        <v>1.2837510240000973</v>
      </c>
      <c r="L349" s="19"/>
      <c r="N349" s="42">
        <f t="shared" si="45"/>
        <v>41271</v>
      </c>
      <c r="O349" s="43">
        <f t="shared" si="52"/>
        <v>118.96997682473966</v>
      </c>
      <c r="P349" s="43">
        <f t="shared" si="46"/>
        <v>122.36898464222401</v>
      </c>
      <c r="Q349" s="48">
        <f t="shared" si="47"/>
        <v>1402.4300539999999</v>
      </c>
      <c r="R349" s="44">
        <f t="shared" si="48"/>
        <v>66.574303999999998</v>
      </c>
    </row>
    <row r="350" spans="2:18">
      <c r="B350" s="39">
        <v>41274</v>
      </c>
      <c r="C350" s="112">
        <v>1426.1899410000001</v>
      </c>
      <c r="D350" s="20">
        <f t="shared" si="49"/>
        <v>1.6941940834933167E-2</v>
      </c>
      <c r="E350" s="20">
        <f t="shared" si="53"/>
        <v>1.213673540441494</v>
      </c>
      <c r="F350" s="39">
        <v>41274</v>
      </c>
      <c r="G350" s="112">
        <v>68.338904999999997</v>
      </c>
      <c r="H350" s="40">
        <f t="shared" si="50"/>
        <v>2.6505737108419414E-2</v>
      </c>
      <c r="I350" s="20">
        <f t="shared" si="51"/>
        <v>1.3102567611085167</v>
      </c>
      <c r="L350" s="19"/>
      <c r="N350" s="42">
        <f t="shared" si="45"/>
        <v>41274</v>
      </c>
      <c r="O350" s="43">
        <f t="shared" si="52"/>
        <v>120.98555913323779</v>
      </c>
      <c r="P350" s="43">
        <f t="shared" si="46"/>
        <v>125.612464779375</v>
      </c>
      <c r="Q350" s="48">
        <f t="shared" si="47"/>
        <v>1426.1899410000001</v>
      </c>
      <c r="R350" s="44">
        <f t="shared" si="48"/>
        <v>68.338904999999997</v>
      </c>
    </row>
    <row r="351" spans="2:18">
      <c r="B351" s="39">
        <v>41276</v>
      </c>
      <c r="C351" s="112">
        <v>1462.420044</v>
      </c>
      <c r="D351" s="20">
        <f t="shared" si="49"/>
        <v>2.5403420651387121E-2</v>
      </c>
      <c r="E351" s="20">
        <f t="shared" si="53"/>
        <v>1.2390769610928811</v>
      </c>
      <c r="F351" s="39">
        <v>41276</v>
      </c>
      <c r="G351" s="112">
        <v>69.697000000000003</v>
      </c>
      <c r="H351" s="40">
        <f t="shared" si="50"/>
        <v>1.9872940603891776E-2</v>
      </c>
      <c r="I351" s="20">
        <f t="shared" si="51"/>
        <v>1.3301297017124085</v>
      </c>
      <c r="N351" s="42">
        <f t="shared" si="45"/>
        <v>41276</v>
      </c>
      <c r="O351" s="43">
        <f t="shared" si="52"/>
        <v>124.0590061846427</v>
      </c>
      <c r="P351" s="43">
        <f t="shared" si="46"/>
        <v>128.108753831044</v>
      </c>
      <c r="Q351" s="48">
        <f t="shared" si="47"/>
        <v>1462.420044</v>
      </c>
      <c r="R351" s="44">
        <f t="shared" si="48"/>
        <v>69.697000000000003</v>
      </c>
    </row>
    <row r="352" spans="2:18">
      <c r="B352" s="39">
        <v>41277</v>
      </c>
      <c r="C352" s="112">
        <v>1459.369995</v>
      </c>
      <c r="D352" s="20">
        <f t="shared" si="49"/>
        <v>-2.0856176120627179E-3</v>
      </c>
      <c r="E352" s="20">
        <f t="shared" si="53"/>
        <v>1.2369913434808184</v>
      </c>
      <c r="F352" s="39">
        <v>41277</v>
      </c>
      <c r="G352" s="112">
        <v>68.412817000000004</v>
      </c>
      <c r="H352" s="40">
        <f t="shared" si="50"/>
        <v>-1.8425226336858058E-2</v>
      </c>
      <c r="I352" s="20">
        <f t="shared" si="51"/>
        <v>1.3117044753755505</v>
      </c>
      <c r="L352" s="19"/>
      <c r="N352" s="42">
        <f t="shared" si="45"/>
        <v>41277</v>
      </c>
      <c r="O352" s="43">
        <f t="shared" si="52"/>
        <v>123.80026653640898</v>
      </c>
      <c r="P352" s="43">
        <f t="shared" si="46"/>
        <v>125.74832104597415</v>
      </c>
      <c r="Q352" s="48">
        <f t="shared" si="47"/>
        <v>1459.369995</v>
      </c>
      <c r="R352" s="44">
        <f t="shared" si="48"/>
        <v>68.412817000000004</v>
      </c>
    </row>
    <row r="353" spans="2:18">
      <c r="B353" s="39">
        <v>41278</v>
      </c>
      <c r="C353" s="112">
        <v>1466.469971</v>
      </c>
      <c r="D353" s="20">
        <f t="shared" si="49"/>
        <v>4.8650965994405659E-3</v>
      </c>
      <c r="E353" s="20">
        <f t="shared" si="53"/>
        <v>1.241856440080259</v>
      </c>
      <c r="F353" s="39">
        <v>41278</v>
      </c>
      <c r="G353" s="112">
        <v>69.068765999999997</v>
      </c>
      <c r="H353" s="40">
        <f t="shared" si="50"/>
        <v>9.5881010132938815E-3</v>
      </c>
      <c r="I353" s="20">
        <f t="shared" si="51"/>
        <v>1.3212925763888443</v>
      </c>
      <c r="L353" s="19"/>
      <c r="N353" s="42">
        <f t="shared" si="45"/>
        <v>41278</v>
      </c>
      <c r="O353" s="43">
        <f t="shared" si="52"/>
        <v>124.40256679214509</v>
      </c>
      <c r="P353" s="43">
        <f t="shared" si="46"/>
        <v>126.95400865041509</v>
      </c>
      <c r="Q353" s="48">
        <f t="shared" si="47"/>
        <v>1466.469971</v>
      </c>
      <c r="R353" s="44">
        <f t="shared" si="48"/>
        <v>69.068765999999997</v>
      </c>
    </row>
    <row r="354" spans="2:18">
      <c r="B354" s="39">
        <v>41281</v>
      </c>
      <c r="C354" s="112">
        <v>1461.8900149999999</v>
      </c>
      <c r="D354" s="20">
        <f t="shared" si="49"/>
        <v>-3.123116115959057E-3</v>
      </c>
      <c r="E354" s="20">
        <f t="shared" si="53"/>
        <v>1.2387333239642999</v>
      </c>
      <c r="F354" s="39">
        <v>41281</v>
      </c>
      <c r="G354" s="112">
        <v>69.373638999999997</v>
      </c>
      <c r="H354" s="40">
        <f t="shared" si="50"/>
        <v>4.414050194555319E-3</v>
      </c>
      <c r="I354" s="20">
        <f t="shared" si="51"/>
        <v>1.3257066265833997</v>
      </c>
      <c r="N354" s="42">
        <f t="shared" si="45"/>
        <v>41281</v>
      </c>
      <c r="O354" s="43">
        <f t="shared" si="52"/>
        <v>124.01404313092989</v>
      </c>
      <c r="P354" s="43">
        <f t="shared" si="46"/>
        <v>127.51439001699802</v>
      </c>
      <c r="Q354" s="48">
        <f t="shared" si="47"/>
        <v>1461.8900149999999</v>
      </c>
      <c r="R354" s="44">
        <f t="shared" si="48"/>
        <v>69.373638999999997</v>
      </c>
    </row>
    <row r="355" spans="2:18">
      <c r="B355" s="39">
        <v>41282</v>
      </c>
      <c r="C355" s="112">
        <v>1457.150024</v>
      </c>
      <c r="D355" s="20">
        <f t="shared" si="49"/>
        <v>-3.2423718278149494E-3</v>
      </c>
      <c r="E355" s="20">
        <f t="shared" si="53"/>
        <v>1.235490952136485</v>
      </c>
      <c r="F355" s="39">
        <v>41282</v>
      </c>
      <c r="G355" s="112">
        <v>69.678518999999994</v>
      </c>
      <c r="H355" s="40">
        <f t="shared" si="50"/>
        <v>4.3947528830079463E-3</v>
      </c>
      <c r="I355" s="20">
        <f t="shared" si="51"/>
        <v>1.3301013794664076</v>
      </c>
      <c r="L355" s="19"/>
      <c r="N355" s="42">
        <f t="shared" si="45"/>
        <v>41282</v>
      </c>
      <c r="O355" s="43">
        <f t="shared" si="52"/>
        <v>123.61194349122874</v>
      </c>
      <c r="P355" s="43">
        <f t="shared" si="46"/>
        <v>128.07478425015023</v>
      </c>
      <c r="Q355" s="48">
        <f t="shared" si="47"/>
        <v>1457.150024</v>
      </c>
      <c r="R355" s="44">
        <f t="shared" si="48"/>
        <v>69.678518999999994</v>
      </c>
    </row>
    <row r="356" spans="2:18">
      <c r="B356" s="39">
        <v>41283</v>
      </c>
      <c r="C356" s="112">
        <v>1461.0200199999999</v>
      </c>
      <c r="D356" s="20">
        <f t="shared" si="49"/>
        <v>2.6558665451457131E-3</v>
      </c>
      <c r="E356" s="20">
        <f t="shared" si="53"/>
        <v>1.2381468186816307</v>
      </c>
      <c r="F356" s="39">
        <v>41283</v>
      </c>
      <c r="G356" s="112">
        <v>69.392120000000006</v>
      </c>
      <c r="H356" s="40">
        <f t="shared" si="50"/>
        <v>-4.1102911501317285E-3</v>
      </c>
      <c r="I356" s="20">
        <f t="shared" si="51"/>
        <v>1.3259910883162758</v>
      </c>
      <c r="L356" s="19"/>
      <c r="N356" s="42">
        <f t="shared" si="45"/>
        <v>41283</v>
      </c>
      <c r="O356" s="43">
        <f t="shared" si="52"/>
        <v>123.94024031652752</v>
      </c>
      <c r="P356" s="43">
        <f t="shared" si="46"/>
        <v>127.54835959789179</v>
      </c>
      <c r="Q356" s="48">
        <f t="shared" si="47"/>
        <v>1461.0200199999999</v>
      </c>
      <c r="R356" s="44">
        <f t="shared" si="48"/>
        <v>69.392120000000006</v>
      </c>
    </row>
    <row r="357" spans="2:18">
      <c r="B357" s="39">
        <v>41284</v>
      </c>
      <c r="C357" s="112">
        <v>1472.119995</v>
      </c>
      <c r="D357" s="20">
        <f t="shared" si="49"/>
        <v>7.5974147157820138E-3</v>
      </c>
      <c r="E357" s="20">
        <f t="shared" si="53"/>
        <v>1.2457442333974127</v>
      </c>
      <c r="F357" s="39">
        <v>41284</v>
      </c>
      <c r="G357" s="112">
        <v>70.057310000000001</v>
      </c>
      <c r="H357" s="40">
        <f t="shared" si="50"/>
        <v>9.5859587515123579E-3</v>
      </c>
      <c r="I357" s="20">
        <f t="shared" si="51"/>
        <v>1.3355770470677881</v>
      </c>
      <c r="L357" s="19"/>
      <c r="N357" s="42">
        <f t="shared" si="45"/>
        <v>41284</v>
      </c>
      <c r="O357" s="43">
        <f t="shared" si="52"/>
        <v>124.88186572218586</v>
      </c>
      <c r="P357" s="43">
        <f t="shared" si="46"/>
        <v>128.77103291182024</v>
      </c>
      <c r="Q357" s="48">
        <f t="shared" si="47"/>
        <v>1472.119995</v>
      </c>
      <c r="R357" s="44">
        <f t="shared" si="48"/>
        <v>70.057310000000001</v>
      </c>
    </row>
    <row r="358" spans="2:18">
      <c r="B358" s="39">
        <v>41285</v>
      </c>
      <c r="C358" s="112">
        <v>1472.0500489999999</v>
      </c>
      <c r="D358" s="20">
        <f t="shared" si="49"/>
        <v>-4.7513789798170336E-5</v>
      </c>
      <c r="E358" s="20">
        <f t="shared" si="53"/>
        <v>1.2456967196076145</v>
      </c>
      <c r="F358" s="39">
        <v>41285</v>
      </c>
      <c r="G358" s="112">
        <v>69.484505999999996</v>
      </c>
      <c r="H358" s="40">
        <f t="shared" si="50"/>
        <v>-8.1762202973537645E-3</v>
      </c>
      <c r="I358" s="20">
        <f t="shared" si="51"/>
        <v>1.3274008267704343</v>
      </c>
      <c r="N358" s="42">
        <f t="shared" si="45"/>
        <v>41285</v>
      </c>
      <c r="O358" s="43">
        <f t="shared" si="52"/>
        <v>124.87593211146834</v>
      </c>
      <c r="P358" s="43">
        <f t="shared" si="46"/>
        <v>127.71817257881541</v>
      </c>
      <c r="Q358" s="48">
        <f t="shared" si="47"/>
        <v>1472.0500489999999</v>
      </c>
      <c r="R358" s="44">
        <f t="shared" si="48"/>
        <v>69.484505999999996</v>
      </c>
    </row>
    <row r="359" spans="2:18">
      <c r="B359" s="39">
        <v>41288</v>
      </c>
      <c r="C359" s="112">
        <v>1470.6800539999999</v>
      </c>
      <c r="D359" s="20">
        <f t="shared" si="49"/>
        <v>-9.3067148153735957E-4</v>
      </c>
      <c r="E359" s="20">
        <f t="shared" si="53"/>
        <v>1.2447660481260772</v>
      </c>
      <c r="F359" s="39">
        <v>41288</v>
      </c>
      <c r="G359" s="112">
        <v>69.558418000000003</v>
      </c>
      <c r="H359" s="40">
        <f t="shared" si="50"/>
        <v>1.0637191548861225E-3</v>
      </c>
      <c r="I359" s="20">
        <f t="shared" si="51"/>
        <v>1.3284645459253204</v>
      </c>
      <c r="L359" s="19"/>
      <c r="N359" s="42">
        <f t="shared" si="45"/>
        <v>41288</v>
      </c>
      <c r="O359" s="43">
        <f t="shared" si="52"/>
        <v>124.75971364272181</v>
      </c>
      <c r="P359" s="43">
        <f t="shared" si="46"/>
        <v>127.85402884541458</v>
      </c>
      <c r="Q359" s="48">
        <f t="shared" si="47"/>
        <v>1470.6800539999999</v>
      </c>
      <c r="R359" s="44">
        <f t="shared" si="48"/>
        <v>69.558418000000003</v>
      </c>
    </row>
    <row r="360" spans="2:18">
      <c r="B360" s="39">
        <v>41289</v>
      </c>
      <c r="C360" s="112">
        <v>1472.339966</v>
      </c>
      <c r="D360" s="20">
        <f t="shared" si="49"/>
        <v>1.1286696895667081E-3</v>
      </c>
      <c r="E360" s="20">
        <f t="shared" si="53"/>
        <v>1.2458947178156439</v>
      </c>
      <c r="F360" s="39">
        <v>41289</v>
      </c>
      <c r="G360" s="112">
        <v>70.343708000000007</v>
      </c>
      <c r="H360" s="40">
        <f t="shared" si="50"/>
        <v>1.1289647214230758E-2</v>
      </c>
      <c r="I360" s="20">
        <f t="shared" si="51"/>
        <v>1.3397541931395511</v>
      </c>
      <c r="L360" s="19"/>
      <c r="N360" s="42">
        <f t="shared" si="45"/>
        <v>41289</v>
      </c>
      <c r="O360" s="43">
        <f t="shared" si="52"/>
        <v>124.90052614998936</v>
      </c>
      <c r="P360" s="43">
        <f t="shared" si="46"/>
        <v>129.29745572599737</v>
      </c>
      <c r="Q360" s="48">
        <f t="shared" si="47"/>
        <v>1472.339966</v>
      </c>
      <c r="R360" s="44">
        <f t="shared" si="48"/>
        <v>70.343708000000007</v>
      </c>
    </row>
    <row r="361" spans="2:18">
      <c r="B361" s="39">
        <v>41290</v>
      </c>
      <c r="C361" s="112">
        <v>1472.630005</v>
      </c>
      <c r="D361" s="20">
        <f t="shared" si="49"/>
        <v>1.9699186784150058E-4</v>
      </c>
      <c r="E361" s="20">
        <f t="shared" si="53"/>
        <v>1.2460917096834854</v>
      </c>
      <c r="F361" s="39">
        <v>41290</v>
      </c>
      <c r="G361" s="112">
        <v>70.260563000000005</v>
      </c>
      <c r="H361" s="40">
        <f t="shared" si="50"/>
        <v>-1.181982047349539E-3</v>
      </c>
      <c r="I361" s="20">
        <f t="shared" si="51"/>
        <v>1.3385722110922016</v>
      </c>
      <c r="L361" s="19"/>
      <c r="N361" s="42">
        <f t="shared" si="45"/>
        <v>41290</v>
      </c>
      <c r="O361" s="43">
        <f t="shared" si="52"/>
        <v>124.92513053793004</v>
      </c>
      <c r="P361" s="43">
        <f t="shared" si="46"/>
        <v>129.14462845456129</v>
      </c>
      <c r="Q361" s="48">
        <f t="shared" si="47"/>
        <v>1472.630005</v>
      </c>
      <c r="R361" s="44">
        <f t="shared" si="48"/>
        <v>70.260563000000005</v>
      </c>
    </row>
    <row r="362" spans="2:18">
      <c r="B362" s="39">
        <v>41291</v>
      </c>
      <c r="C362" s="112">
        <v>1480.9399410000001</v>
      </c>
      <c r="D362" s="20">
        <f t="shared" si="49"/>
        <v>5.6429218281479621E-3</v>
      </c>
      <c r="E362" s="20">
        <f t="shared" si="53"/>
        <v>1.2517346315116333</v>
      </c>
      <c r="F362" s="39">
        <v>41291</v>
      </c>
      <c r="G362" s="112">
        <v>71.396923000000001</v>
      </c>
      <c r="H362" s="40">
        <f t="shared" si="50"/>
        <v>1.6173511163011911E-2</v>
      </c>
      <c r="I362" s="20">
        <f t="shared" si="51"/>
        <v>1.3547457222552135</v>
      </c>
      <c r="N362" s="42">
        <f t="shared" si="45"/>
        <v>41291</v>
      </c>
      <c r="O362" s="43">
        <f t="shared" si="52"/>
        <v>125.63007328392675</v>
      </c>
      <c r="P362" s="43">
        <f t="shared" si="46"/>
        <v>131.23335054451414</v>
      </c>
      <c r="Q362" s="48">
        <f t="shared" si="47"/>
        <v>1480.9399410000001</v>
      </c>
      <c r="R362" s="44">
        <f t="shared" si="48"/>
        <v>71.396923000000001</v>
      </c>
    </row>
    <row r="363" spans="2:18">
      <c r="B363" s="39">
        <v>41292</v>
      </c>
      <c r="C363" s="112">
        <v>1485.9799800000001</v>
      </c>
      <c r="D363" s="20">
        <f t="shared" si="49"/>
        <v>3.4032703558501964E-3</v>
      </c>
      <c r="E363" s="20">
        <f t="shared" si="53"/>
        <v>1.2551379018674835</v>
      </c>
      <c r="F363" s="39">
        <v>41292</v>
      </c>
      <c r="G363" s="112">
        <v>71.092043000000004</v>
      </c>
      <c r="H363" s="40">
        <f t="shared" si="50"/>
        <v>-4.2702120370089469E-3</v>
      </c>
      <c r="I363" s="20">
        <f t="shared" si="51"/>
        <v>1.3504755102182044</v>
      </c>
      <c r="L363" s="19"/>
      <c r="N363" s="42">
        <f t="shared" si="45"/>
        <v>41292</v>
      </c>
      <c r="O363" s="43">
        <f t="shared" si="52"/>
        <v>126.05762638813725</v>
      </c>
      <c r="P363" s="43">
        <f t="shared" si="46"/>
        <v>130.67295631136196</v>
      </c>
      <c r="Q363" s="48">
        <f t="shared" si="47"/>
        <v>1485.9799800000001</v>
      </c>
      <c r="R363" s="44">
        <f t="shared" si="48"/>
        <v>71.092043000000004</v>
      </c>
    </row>
    <row r="364" spans="2:18">
      <c r="B364" s="39">
        <v>41296</v>
      </c>
      <c r="C364" s="112">
        <v>1492.5600589999999</v>
      </c>
      <c r="D364" s="20">
        <f t="shared" si="49"/>
        <v>4.4281074365482009E-3</v>
      </c>
      <c r="E364" s="20">
        <f t="shared" si="53"/>
        <v>1.2595660093040317</v>
      </c>
      <c r="F364" s="39">
        <v>41296</v>
      </c>
      <c r="G364" s="112">
        <v>71.960487000000001</v>
      </c>
      <c r="H364" s="40">
        <f t="shared" si="50"/>
        <v>1.2215769351290096E-2</v>
      </c>
      <c r="I364" s="20">
        <f t="shared" si="51"/>
        <v>1.3626912795694945</v>
      </c>
      <c r="L364" s="19"/>
      <c r="N364" s="42">
        <f t="shared" si="45"/>
        <v>41296</v>
      </c>
      <c r="O364" s="43">
        <f t="shared" si="52"/>
        <v>126.61582310098018</v>
      </c>
      <c r="P364" s="43">
        <f t="shared" si="46"/>
        <v>132.26922700611274</v>
      </c>
      <c r="Q364" s="48">
        <f t="shared" si="47"/>
        <v>1492.5600589999999</v>
      </c>
      <c r="R364" s="44">
        <f t="shared" si="48"/>
        <v>71.960487000000001</v>
      </c>
    </row>
    <row r="365" spans="2:18">
      <c r="B365" s="39">
        <v>41297</v>
      </c>
      <c r="C365" s="112">
        <v>1494.8100589999999</v>
      </c>
      <c r="D365" s="20">
        <f t="shared" si="49"/>
        <v>1.5074770267586857E-3</v>
      </c>
      <c r="E365" s="20">
        <f t="shared" si="53"/>
        <v>1.2610734863307904</v>
      </c>
      <c r="F365" s="39">
        <v>41297</v>
      </c>
      <c r="G365" s="112">
        <v>72.025156999999993</v>
      </c>
      <c r="H365" s="40">
        <f t="shared" si="50"/>
        <v>8.9868763673028873E-4</v>
      </c>
      <c r="I365" s="20">
        <f t="shared" si="51"/>
        <v>1.3635899672062248</v>
      </c>
      <c r="N365" s="42">
        <f t="shared" si="45"/>
        <v>41297</v>
      </c>
      <c r="O365" s="43">
        <f t="shared" si="52"/>
        <v>126.80669354552903</v>
      </c>
      <c r="P365" s="43">
        <f t="shared" si="46"/>
        <v>132.38809572514302</v>
      </c>
      <c r="Q365" s="48">
        <f t="shared" si="47"/>
        <v>1494.8100589999999</v>
      </c>
      <c r="R365" s="44">
        <f t="shared" si="48"/>
        <v>72.025156999999993</v>
      </c>
    </row>
    <row r="366" spans="2:18">
      <c r="B366" s="39">
        <v>41298</v>
      </c>
      <c r="C366" s="112">
        <v>1494.8199460000001</v>
      </c>
      <c r="D366" s="20">
        <f t="shared" si="49"/>
        <v>6.6142182684192363E-6</v>
      </c>
      <c r="E366" s="20">
        <f t="shared" si="53"/>
        <v>1.2610801005490588</v>
      </c>
      <c r="F366" s="39">
        <v>41298</v>
      </c>
      <c r="G366" s="112">
        <v>71.341493</v>
      </c>
      <c r="H366" s="40">
        <f t="shared" si="50"/>
        <v>-9.492016796297853E-3</v>
      </c>
      <c r="I366" s="20">
        <f t="shared" si="51"/>
        <v>1.3540979504099271</v>
      </c>
      <c r="N366" s="42">
        <f t="shared" si="45"/>
        <v>41298</v>
      </c>
      <c r="O366" s="43">
        <f t="shared" si="52"/>
        <v>126.80753227267805</v>
      </c>
      <c r="P366" s="43">
        <f t="shared" si="46"/>
        <v>131.13146569689007</v>
      </c>
      <c r="Q366" s="48">
        <f t="shared" si="47"/>
        <v>1494.8199460000001</v>
      </c>
      <c r="R366" s="44">
        <f t="shared" si="48"/>
        <v>71.341493</v>
      </c>
    </row>
    <row r="367" spans="2:18">
      <c r="B367" s="39">
        <v>41299</v>
      </c>
      <c r="C367" s="112">
        <v>1502.959961</v>
      </c>
      <c r="D367" s="20">
        <f t="shared" si="49"/>
        <v>5.4454819269584842E-3</v>
      </c>
      <c r="E367" s="20">
        <f t="shared" si="53"/>
        <v>1.2665255824760173</v>
      </c>
      <c r="F367" s="39">
        <v>41299</v>
      </c>
      <c r="G367" s="112">
        <v>71.018139000000005</v>
      </c>
      <c r="H367" s="40">
        <f t="shared" si="50"/>
        <v>-4.5324815391794004E-3</v>
      </c>
      <c r="I367" s="20">
        <f t="shared" si="51"/>
        <v>1.3495654688707477</v>
      </c>
      <c r="L367" s="19"/>
      <c r="N367" s="42">
        <f t="shared" si="45"/>
        <v>41299</v>
      </c>
      <c r="O367" s="43">
        <f t="shared" si="52"/>
        <v>127.49806039787113</v>
      </c>
      <c r="P367" s="43">
        <f t="shared" si="46"/>
        <v>130.53711474941338</v>
      </c>
      <c r="Q367" s="48">
        <f t="shared" si="47"/>
        <v>1502.959961</v>
      </c>
      <c r="R367" s="44">
        <f t="shared" si="48"/>
        <v>71.018139000000005</v>
      </c>
    </row>
    <row r="368" spans="2:18">
      <c r="B368" s="39">
        <v>41302</v>
      </c>
      <c r="C368" s="112">
        <v>1500.1800539999999</v>
      </c>
      <c r="D368" s="20">
        <f t="shared" si="49"/>
        <v>-1.8496214617390594E-3</v>
      </c>
      <c r="E368" s="20">
        <f t="shared" si="53"/>
        <v>1.2646759610142784</v>
      </c>
      <c r="F368" s="39">
        <v>41302</v>
      </c>
      <c r="G368" s="112">
        <v>70.750214999999997</v>
      </c>
      <c r="H368" s="40">
        <f t="shared" si="50"/>
        <v>-3.772613641706446E-3</v>
      </c>
      <c r="I368" s="20">
        <f t="shared" si="51"/>
        <v>1.3457928552290412</v>
      </c>
      <c r="L368" s="19"/>
      <c r="N368" s="42">
        <f t="shared" si="45"/>
        <v>41302</v>
      </c>
      <c r="O368" s="43">
        <f t="shared" si="52"/>
        <v>127.26223724902911</v>
      </c>
      <c r="P368" s="43">
        <f t="shared" si="46"/>
        <v>130.04464864956074</v>
      </c>
      <c r="Q368" s="48">
        <f t="shared" si="47"/>
        <v>1500.1800539999999</v>
      </c>
      <c r="R368" s="44">
        <f t="shared" si="48"/>
        <v>70.750214999999997</v>
      </c>
    </row>
    <row r="369" spans="2:18">
      <c r="B369" s="39">
        <v>41303</v>
      </c>
      <c r="C369" s="112">
        <v>1507.839966</v>
      </c>
      <c r="D369" s="20">
        <f t="shared" si="49"/>
        <v>5.1059950967726753E-3</v>
      </c>
      <c r="E369" s="20">
        <f t="shared" si="53"/>
        <v>1.269781956111051</v>
      </c>
      <c r="F369" s="39">
        <v>41303</v>
      </c>
      <c r="G369" s="112">
        <v>71.008898000000002</v>
      </c>
      <c r="H369" s="40">
        <f t="shared" si="50"/>
        <v>3.6562857088138223E-3</v>
      </c>
      <c r="I369" s="20">
        <f t="shared" si="51"/>
        <v>1.3494491409378551</v>
      </c>
      <c r="L369" s="19"/>
      <c r="N369" s="42">
        <f t="shared" si="45"/>
        <v>41303</v>
      </c>
      <c r="O369" s="43">
        <f t="shared" si="52"/>
        <v>127.91203760842697</v>
      </c>
      <c r="P369" s="43">
        <f t="shared" si="46"/>
        <v>130.52012903992585</v>
      </c>
      <c r="Q369" s="48">
        <f t="shared" si="47"/>
        <v>1507.839966</v>
      </c>
      <c r="R369" s="44">
        <f t="shared" si="48"/>
        <v>71.008898000000002</v>
      </c>
    </row>
    <row r="370" spans="2:18">
      <c r="B370" s="39">
        <v>41304</v>
      </c>
      <c r="C370" s="112">
        <v>1501.959961</v>
      </c>
      <c r="D370" s="20">
        <f t="shared" si="49"/>
        <v>-3.8996214005379004E-3</v>
      </c>
      <c r="E370" s="20">
        <f t="shared" si="53"/>
        <v>1.265882334710513</v>
      </c>
      <c r="F370" s="39">
        <v>41304</v>
      </c>
      <c r="G370" s="112">
        <v>71.184436000000005</v>
      </c>
      <c r="H370" s="40">
        <f t="shared" si="50"/>
        <v>2.4720563893274594E-3</v>
      </c>
      <c r="I370" s="20">
        <f t="shared" si="51"/>
        <v>1.3519211973271825</v>
      </c>
      <c r="L370" s="19"/>
      <c r="N370" s="42">
        <f t="shared" si="45"/>
        <v>41304</v>
      </c>
      <c r="O370" s="43">
        <f t="shared" si="52"/>
        <v>127.41322908918274</v>
      </c>
      <c r="P370" s="43">
        <f t="shared" si="46"/>
        <v>130.84278215885485</v>
      </c>
      <c r="Q370" s="48">
        <f t="shared" si="47"/>
        <v>1501.959961</v>
      </c>
      <c r="R370" s="44">
        <f t="shared" si="48"/>
        <v>71.184436000000005</v>
      </c>
    </row>
    <row r="371" spans="2:18">
      <c r="B371" s="39">
        <v>41305</v>
      </c>
      <c r="C371" s="112">
        <v>1498.1099850000001</v>
      </c>
      <c r="D371" s="20">
        <f t="shared" si="49"/>
        <v>-2.5633013528780779E-3</v>
      </c>
      <c r="E371" s="20">
        <f t="shared" si="53"/>
        <v>1.263319033357635</v>
      </c>
      <c r="F371" s="39">
        <v>41305</v>
      </c>
      <c r="G371" s="112">
        <v>70.981183000000001</v>
      </c>
      <c r="H371" s="40">
        <f t="shared" si="50"/>
        <v>-2.8553011222847147E-3</v>
      </c>
      <c r="I371" s="20">
        <f t="shared" si="51"/>
        <v>1.3490658962048978</v>
      </c>
      <c r="N371" s="42">
        <f t="shared" si="45"/>
        <v>41305</v>
      </c>
      <c r="O371" s="43">
        <f t="shared" si="52"/>
        <v>127.08663058668388</v>
      </c>
      <c r="P371" s="43">
        <f t="shared" si="46"/>
        <v>130.4691866161138</v>
      </c>
      <c r="Q371" s="48">
        <f t="shared" si="47"/>
        <v>1498.1099850000001</v>
      </c>
      <c r="R371" s="44">
        <f t="shared" si="48"/>
        <v>70.981183000000001</v>
      </c>
    </row>
    <row r="372" spans="2:18">
      <c r="B372" s="39">
        <v>41306</v>
      </c>
      <c r="C372" s="112">
        <v>1513.170044</v>
      </c>
      <c r="D372" s="20">
        <f t="shared" si="49"/>
        <v>1.0052705843222709E-2</v>
      </c>
      <c r="E372" s="20">
        <f t="shared" si="53"/>
        <v>1.2733717392008577</v>
      </c>
      <c r="F372" s="39">
        <v>41306</v>
      </c>
      <c r="G372" s="112">
        <v>71.480075999999997</v>
      </c>
      <c r="H372" s="40">
        <f t="shared" si="50"/>
        <v>7.028524728870611E-3</v>
      </c>
      <c r="I372" s="20">
        <f t="shared" si="51"/>
        <v>1.3560944209337684</v>
      </c>
      <c r="N372" s="42">
        <f t="shared" si="45"/>
        <v>41306</v>
      </c>
      <c r="O372" s="43">
        <f t="shared" si="52"/>
        <v>128.36419510057812</v>
      </c>
      <c r="P372" s="43">
        <f t="shared" si="46"/>
        <v>131.38619252060079</v>
      </c>
      <c r="Q372" s="48">
        <f t="shared" si="47"/>
        <v>1513.170044</v>
      </c>
      <c r="R372" s="44">
        <f t="shared" si="48"/>
        <v>71.480075999999997</v>
      </c>
    </row>
    <row r="373" spans="2:18">
      <c r="B373" s="39">
        <v>41309</v>
      </c>
      <c r="C373" s="112">
        <v>1495.709961</v>
      </c>
      <c r="D373" s="20">
        <f t="shared" si="49"/>
        <v>-1.1538744815384416E-2</v>
      </c>
      <c r="E373" s="20">
        <f t="shared" si="53"/>
        <v>1.2618329943854731</v>
      </c>
      <c r="F373" s="39">
        <v>41309</v>
      </c>
      <c r="G373" s="112">
        <v>70.436093999999997</v>
      </c>
      <c r="H373" s="40">
        <f t="shared" si="50"/>
        <v>-1.4605216704022483E-2</v>
      </c>
      <c r="I373" s="20">
        <f t="shared" si="51"/>
        <v>1.3414892042297459</v>
      </c>
      <c r="N373" s="42">
        <f t="shared" si="45"/>
        <v>41309</v>
      </c>
      <c r="O373" s="43">
        <f t="shared" si="52"/>
        <v>126.88303340988034</v>
      </c>
      <c r="P373" s="43">
        <f t="shared" si="46"/>
        <v>129.467268706921</v>
      </c>
      <c r="Q373" s="48">
        <f t="shared" si="47"/>
        <v>1495.709961</v>
      </c>
      <c r="R373" s="44">
        <f t="shared" si="48"/>
        <v>70.436093999999997</v>
      </c>
    </row>
    <row r="374" spans="2:18">
      <c r="B374" s="39">
        <v>41310</v>
      </c>
      <c r="C374" s="112">
        <v>1511.290039</v>
      </c>
      <c r="D374" s="20">
        <f t="shared" si="49"/>
        <v>1.0416510156543657E-2</v>
      </c>
      <c r="E374" s="20">
        <f t="shared" si="53"/>
        <v>1.2722495045420168</v>
      </c>
      <c r="F374" s="39">
        <v>41310</v>
      </c>
      <c r="G374" s="112">
        <v>71.572461000000004</v>
      </c>
      <c r="H374" s="40">
        <f t="shared" si="50"/>
        <v>1.6133305177314483E-2</v>
      </c>
      <c r="I374" s="20">
        <f t="shared" si="51"/>
        <v>1.3576225094070604</v>
      </c>
      <c r="N374" s="42">
        <f t="shared" si="45"/>
        <v>41310</v>
      </c>
      <c r="O374" s="43">
        <f t="shared" si="52"/>
        <v>128.20471181608741</v>
      </c>
      <c r="P374" s="43">
        <f t="shared" si="46"/>
        <v>131.55600366344314</v>
      </c>
      <c r="Q374" s="48">
        <f t="shared" si="47"/>
        <v>1511.290039</v>
      </c>
      <c r="R374" s="44">
        <f t="shared" si="48"/>
        <v>71.572461000000004</v>
      </c>
    </row>
    <row r="375" spans="2:18">
      <c r="B375" s="39">
        <v>41311</v>
      </c>
      <c r="C375" s="112">
        <v>1512.119995</v>
      </c>
      <c r="D375" s="20">
        <f t="shared" si="49"/>
        <v>5.4917056195868952E-4</v>
      </c>
      <c r="E375" s="20">
        <f t="shared" si="53"/>
        <v>1.2727986751039755</v>
      </c>
      <c r="F375" s="39">
        <v>41311</v>
      </c>
      <c r="G375" s="112">
        <v>71.424638000000002</v>
      </c>
      <c r="H375" s="40">
        <f t="shared" si="50"/>
        <v>-2.0653614244171559E-3</v>
      </c>
      <c r="I375" s="20">
        <f t="shared" si="51"/>
        <v>1.3555571479826432</v>
      </c>
      <c r="N375" s="42">
        <f t="shared" si="45"/>
        <v>41311</v>
      </c>
      <c r="O375" s="43">
        <f t="shared" si="52"/>
        <v>128.2751180697212</v>
      </c>
      <c r="P375" s="43">
        <f t="shared" si="46"/>
        <v>131.28429296832618</v>
      </c>
      <c r="Q375" s="48">
        <f t="shared" si="47"/>
        <v>1512.119995</v>
      </c>
      <c r="R375" s="44">
        <f t="shared" si="48"/>
        <v>71.424638000000002</v>
      </c>
    </row>
    <row r="376" spans="2:18">
      <c r="B376" s="39">
        <v>41312</v>
      </c>
      <c r="C376" s="112">
        <v>1509.3900149999999</v>
      </c>
      <c r="D376" s="20">
        <f t="shared" si="49"/>
        <v>-1.8053990483738458E-3</v>
      </c>
      <c r="E376" s="20">
        <f t="shared" si="53"/>
        <v>1.2709932760556018</v>
      </c>
      <c r="F376" s="39">
        <v>41312</v>
      </c>
      <c r="G376" s="112">
        <v>70.491530999999995</v>
      </c>
      <c r="H376" s="40">
        <f t="shared" si="50"/>
        <v>-1.3064217420325042E-2</v>
      </c>
      <c r="I376" s="20">
        <f t="shared" si="51"/>
        <v>1.3424929305623181</v>
      </c>
      <c r="L376" s="19"/>
      <c r="N376" s="42">
        <f t="shared" si="45"/>
        <v>41312</v>
      </c>
      <c r="O376" s="43">
        <f t="shared" si="52"/>
        <v>128.04353029362807</v>
      </c>
      <c r="P376" s="43">
        <f t="shared" si="46"/>
        <v>129.56916642111432</v>
      </c>
      <c r="Q376" s="48">
        <f t="shared" si="47"/>
        <v>1509.3900149999999</v>
      </c>
      <c r="R376" s="44">
        <f t="shared" si="48"/>
        <v>70.491530999999995</v>
      </c>
    </row>
    <row r="377" spans="2:18">
      <c r="B377" s="39">
        <v>41313</v>
      </c>
      <c r="C377" s="112">
        <v>1517.9300539999999</v>
      </c>
      <c r="D377" s="20">
        <f t="shared" si="49"/>
        <v>5.6579405687933182E-3</v>
      </c>
      <c r="E377" s="20">
        <f t="shared" si="53"/>
        <v>1.2766512166243951</v>
      </c>
      <c r="F377" s="39">
        <v>41313</v>
      </c>
      <c r="G377" s="112">
        <v>70.436093999999997</v>
      </c>
      <c r="H377" s="40">
        <f t="shared" si="50"/>
        <v>-7.8643489811558442E-4</v>
      </c>
      <c r="I377" s="20">
        <f t="shared" si="51"/>
        <v>1.3417064956642024</v>
      </c>
      <c r="L377" s="19"/>
      <c r="N377" s="42">
        <f t="shared" si="45"/>
        <v>41313</v>
      </c>
      <c r="O377" s="43">
        <f t="shared" si="52"/>
        <v>128.76799297824789</v>
      </c>
      <c r="P377" s="43">
        <f t="shared" si="46"/>
        <v>129.467268706921</v>
      </c>
      <c r="Q377" s="48">
        <f t="shared" si="47"/>
        <v>1517.9300539999999</v>
      </c>
      <c r="R377" s="44">
        <f t="shared" si="48"/>
        <v>70.436093999999997</v>
      </c>
    </row>
    <row r="378" spans="2:18">
      <c r="B378" s="39">
        <v>41316</v>
      </c>
      <c r="C378" s="112">
        <v>1517.01001</v>
      </c>
      <c r="D378" s="20">
        <f t="shared" si="49"/>
        <v>-6.0611752008965514E-4</v>
      </c>
      <c r="E378" s="20">
        <f t="shared" si="53"/>
        <v>1.2760450991043055</v>
      </c>
      <c r="F378" s="39">
        <v>41316</v>
      </c>
      <c r="G378" s="112">
        <v>70.149696000000006</v>
      </c>
      <c r="H378" s="40">
        <f t="shared" si="50"/>
        <v>-4.0660687402681583E-3</v>
      </c>
      <c r="I378" s="20">
        <f t="shared" si="51"/>
        <v>1.3376404269239344</v>
      </c>
      <c r="N378" s="42">
        <f t="shared" si="45"/>
        <v>41316</v>
      </c>
      <c r="O378" s="43">
        <f t="shared" si="52"/>
        <v>128.68994444167703</v>
      </c>
      <c r="P378" s="43">
        <f t="shared" si="46"/>
        <v>128.94084589274388</v>
      </c>
      <c r="Q378" s="48">
        <f t="shared" si="47"/>
        <v>1517.01001</v>
      </c>
      <c r="R378" s="44">
        <f t="shared" si="48"/>
        <v>70.149696000000006</v>
      </c>
    </row>
    <row r="379" spans="2:18">
      <c r="B379" s="39">
        <v>41317</v>
      </c>
      <c r="C379" s="112">
        <v>1519.4300539999999</v>
      </c>
      <c r="D379" s="20">
        <f t="shared" si="49"/>
        <v>1.5952722685066423E-3</v>
      </c>
      <c r="E379" s="20">
        <f t="shared" si="53"/>
        <v>1.2776403713728122</v>
      </c>
      <c r="F379" s="39">
        <v>41317</v>
      </c>
      <c r="G379" s="112">
        <v>71.590935999999999</v>
      </c>
      <c r="H379" s="40">
        <f t="shared" si="50"/>
        <v>2.0545206639241753E-2</v>
      </c>
      <c r="I379" s="20">
        <f t="shared" si="51"/>
        <v>1.3581856335631761</v>
      </c>
      <c r="L379" s="19"/>
      <c r="N379" s="42">
        <f t="shared" si="45"/>
        <v>41317</v>
      </c>
      <c r="O379" s="43">
        <f t="shared" si="52"/>
        <v>128.89523994128049</v>
      </c>
      <c r="P379" s="43">
        <f t="shared" si="46"/>
        <v>131.58996221584894</v>
      </c>
      <c r="Q379" s="48">
        <f t="shared" si="47"/>
        <v>1519.4300539999999</v>
      </c>
      <c r="R379" s="44">
        <f t="shared" si="48"/>
        <v>71.590935999999999</v>
      </c>
    </row>
    <row r="380" spans="2:18">
      <c r="B380" s="39">
        <v>41318</v>
      </c>
      <c r="C380" s="112">
        <v>1520.329956</v>
      </c>
      <c r="D380" s="20">
        <f t="shared" si="49"/>
        <v>5.9226286700786446E-4</v>
      </c>
      <c r="E380" s="20">
        <f t="shared" si="53"/>
        <v>1.27823263423982</v>
      </c>
      <c r="F380" s="39">
        <v>41318</v>
      </c>
      <c r="G380" s="112">
        <v>71.581702000000007</v>
      </c>
      <c r="H380" s="40">
        <f t="shared" si="50"/>
        <v>-1.2898280866158185E-4</v>
      </c>
      <c r="I380" s="20">
        <f t="shared" si="51"/>
        <v>1.3580566507545146</v>
      </c>
      <c r="L380" s="19"/>
      <c r="N380" s="42">
        <f t="shared" si="45"/>
        <v>41318</v>
      </c>
      <c r="O380" s="43">
        <f t="shared" si="52"/>
        <v>128.97157980563179</v>
      </c>
      <c r="P380" s="43">
        <f t="shared" si="46"/>
        <v>131.57298937293066</v>
      </c>
      <c r="Q380" s="48">
        <f t="shared" si="47"/>
        <v>1520.329956</v>
      </c>
      <c r="R380" s="44">
        <f t="shared" si="48"/>
        <v>71.581702000000007</v>
      </c>
    </row>
    <row r="381" spans="2:18">
      <c r="B381" s="39">
        <v>41319</v>
      </c>
      <c r="C381" s="112">
        <v>1521.380005</v>
      </c>
      <c r="D381" s="20">
        <f t="shared" si="49"/>
        <v>6.9067178204051949E-4</v>
      </c>
      <c r="E381" s="20">
        <f t="shared" si="53"/>
        <v>1.2789233060218606</v>
      </c>
      <c r="F381" s="39">
        <v>41319</v>
      </c>
      <c r="G381" s="112">
        <v>71.886574999999993</v>
      </c>
      <c r="H381" s="40">
        <f t="shared" si="50"/>
        <v>4.2590912409428139E-3</v>
      </c>
      <c r="I381" s="20">
        <f t="shared" si="51"/>
        <v>1.3623157419954575</v>
      </c>
      <c r="N381" s="42">
        <f t="shared" si="45"/>
        <v>41319</v>
      </c>
      <c r="O381" s="43">
        <f t="shared" si="52"/>
        <v>129.0606568364887</v>
      </c>
      <c r="P381" s="43">
        <f t="shared" si="46"/>
        <v>132.13337073951359</v>
      </c>
      <c r="Q381" s="48">
        <f t="shared" si="47"/>
        <v>1521.380005</v>
      </c>
      <c r="R381" s="44">
        <f t="shared" si="48"/>
        <v>71.886574999999993</v>
      </c>
    </row>
    <row r="382" spans="2:18">
      <c r="B382" s="39">
        <v>41320</v>
      </c>
      <c r="C382" s="112">
        <v>1519.790039</v>
      </c>
      <c r="D382" s="20">
        <f t="shared" si="49"/>
        <v>-1.0450814357849669E-3</v>
      </c>
      <c r="E382" s="20">
        <f t="shared" si="53"/>
        <v>1.2778782245860756</v>
      </c>
      <c r="F382" s="39">
        <v>41320</v>
      </c>
      <c r="G382" s="112">
        <v>72.487093999999999</v>
      </c>
      <c r="H382" s="40">
        <f t="shared" si="50"/>
        <v>8.3537016473522741E-3</v>
      </c>
      <c r="I382" s="20">
        <f t="shared" si="51"/>
        <v>1.3706694436428097</v>
      </c>
      <c r="L382" s="19"/>
      <c r="N382" s="42">
        <f t="shared" si="45"/>
        <v>41320</v>
      </c>
      <c r="O382" s="43">
        <f t="shared" si="52"/>
        <v>128.92577793993865</v>
      </c>
      <c r="P382" s="43">
        <f t="shared" si="46"/>
        <v>133.23717349633046</v>
      </c>
      <c r="Q382" s="48">
        <f t="shared" si="47"/>
        <v>1519.790039</v>
      </c>
      <c r="R382" s="44">
        <f t="shared" si="48"/>
        <v>72.487093999999999</v>
      </c>
    </row>
    <row r="383" spans="2:18">
      <c r="B383" s="39">
        <v>41324</v>
      </c>
      <c r="C383" s="112">
        <v>1530.9399410000001</v>
      </c>
      <c r="D383" s="20">
        <f t="shared" si="49"/>
        <v>7.3364752458415783E-3</v>
      </c>
      <c r="E383" s="20">
        <f t="shared" si="53"/>
        <v>1.2852146998319172</v>
      </c>
      <c r="F383" s="39">
        <v>41324</v>
      </c>
      <c r="G383" s="112">
        <v>73.143043000000006</v>
      </c>
      <c r="H383" s="40">
        <f t="shared" si="50"/>
        <v>9.0491832932357852E-3</v>
      </c>
      <c r="I383" s="20">
        <f t="shared" si="51"/>
        <v>1.3797186269360455</v>
      </c>
      <c r="L383" s="19"/>
      <c r="N383" s="42">
        <f t="shared" si="45"/>
        <v>41324</v>
      </c>
      <c r="O383" s="43">
        <f t="shared" si="52"/>
        <v>129.87163871834591</v>
      </c>
      <c r="P383" s="43">
        <f t="shared" si="46"/>
        <v>134.44286110077141</v>
      </c>
      <c r="Q383" s="48">
        <f t="shared" si="47"/>
        <v>1530.9399410000001</v>
      </c>
      <c r="R383" s="44">
        <f t="shared" si="48"/>
        <v>73.143043000000006</v>
      </c>
    </row>
    <row r="384" spans="2:18">
      <c r="B384" s="39">
        <v>41325</v>
      </c>
      <c r="C384" s="112">
        <v>1511.9499510000001</v>
      </c>
      <c r="D384" s="20">
        <f t="shared" si="49"/>
        <v>-1.2404137805429483E-2</v>
      </c>
      <c r="E384" s="20">
        <f t="shared" si="53"/>
        <v>1.2728105620264878</v>
      </c>
      <c r="F384" s="39">
        <v>41325</v>
      </c>
      <c r="G384" s="112">
        <v>71.720277999999993</v>
      </c>
      <c r="H384" s="40">
        <f t="shared" si="50"/>
        <v>-1.9451815807007278E-2</v>
      </c>
      <c r="I384" s="20">
        <f t="shared" si="51"/>
        <v>1.3602668111290384</v>
      </c>
      <c r="L384" s="19"/>
      <c r="N384" s="42">
        <f t="shared" si="45"/>
        <v>41325</v>
      </c>
      <c r="O384" s="43">
        <f t="shared" si="52"/>
        <v>128.2606930146666</v>
      </c>
      <c r="P384" s="43">
        <f t="shared" si="46"/>
        <v>131.82770333007215</v>
      </c>
      <c r="Q384" s="48">
        <f t="shared" si="47"/>
        <v>1511.9499510000001</v>
      </c>
      <c r="R384" s="44">
        <f t="shared" si="48"/>
        <v>71.720277999999993</v>
      </c>
    </row>
    <row r="385" spans="2:18">
      <c r="B385" s="39">
        <v>41326</v>
      </c>
      <c r="C385" s="112">
        <v>1502.420044</v>
      </c>
      <c r="D385" s="20">
        <f t="shared" si="49"/>
        <v>-6.3030571836700799E-3</v>
      </c>
      <c r="E385" s="20">
        <f t="shared" si="53"/>
        <v>1.2665075048428176</v>
      </c>
      <c r="F385" s="39">
        <v>41326</v>
      </c>
      <c r="G385" s="112">
        <v>70.288278000000005</v>
      </c>
      <c r="H385" s="40">
        <f t="shared" si="50"/>
        <v>-1.9966459137260806E-2</v>
      </c>
      <c r="I385" s="20">
        <f t="shared" si="51"/>
        <v>1.3403003519917775</v>
      </c>
      <c r="L385" s="19"/>
      <c r="N385" s="42">
        <f t="shared" si="45"/>
        <v>41326</v>
      </c>
      <c r="O385" s="43">
        <f t="shared" si="52"/>
        <v>127.45225853217801</v>
      </c>
      <c r="P385" s="43">
        <f t="shared" si="46"/>
        <v>129.19557087837333</v>
      </c>
      <c r="Q385" s="48">
        <f t="shared" si="47"/>
        <v>1502.420044</v>
      </c>
      <c r="R385" s="44">
        <f t="shared" si="48"/>
        <v>70.288278000000005</v>
      </c>
    </row>
    <row r="386" spans="2:18">
      <c r="B386" s="39">
        <v>41327</v>
      </c>
      <c r="C386" s="112">
        <v>1515.599976</v>
      </c>
      <c r="D386" s="20">
        <f t="shared" si="49"/>
        <v>8.7724681607084243E-3</v>
      </c>
      <c r="E386" s="20">
        <f t="shared" si="53"/>
        <v>1.275279973003526</v>
      </c>
      <c r="F386" s="39">
        <v>41327</v>
      </c>
      <c r="G386" s="112">
        <v>71.544746000000004</v>
      </c>
      <c r="H386" s="40">
        <f t="shared" si="50"/>
        <v>1.7875925200500742E-2</v>
      </c>
      <c r="I386" s="20">
        <f t="shared" si="51"/>
        <v>1.3581762771922783</v>
      </c>
      <c r="L386" s="19"/>
      <c r="N386" s="42">
        <f t="shared" si="45"/>
        <v>41327</v>
      </c>
      <c r="O386" s="43">
        <f t="shared" si="52"/>
        <v>128.5703294121619</v>
      </c>
      <c r="P386" s="43">
        <f t="shared" si="46"/>
        <v>131.50506123963112</v>
      </c>
      <c r="Q386" s="48">
        <f t="shared" si="47"/>
        <v>1515.599976</v>
      </c>
      <c r="R386" s="44">
        <f t="shared" si="48"/>
        <v>71.544746000000004</v>
      </c>
    </row>
    <row r="387" spans="2:18">
      <c r="B387" s="39">
        <v>41330</v>
      </c>
      <c r="C387" s="112">
        <v>1487.849976</v>
      </c>
      <c r="D387" s="20">
        <f t="shared" si="49"/>
        <v>-1.8309580654150115E-2</v>
      </c>
      <c r="E387" s="20">
        <f t="shared" si="53"/>
        <v>1.256970392349376</v>
      </c>
      <c r="F387" s="39">
        <v>41330</v>
      </c>
      <c r="G387" s="112">
        <v>69.419835000000006</v>
      </c>
      <c r="H387" s="40">
        <f t="shared" si="50"/>
        <v>-2.9700447884740466E-2</v>
      </c>
      <c r="I387" s="20">
        <f t="shared" si="51"/>
        <v>1.3284758293075378</v>
      </c>
      <c r="L387" s="19"/>
      <c r="N387" s="42">
        <f t="shared" si="45"/>
        <v>41330</v>
      </c>
      <c r="O387" s="43">
        <f t="shared" si="52"/>
        <v>126.21626059605929</v>
      </c>
      <c r="P387" s="43">
        <f t="shared" si="46"/>
        <v>127.59930202170382</v>
      </c>
      <c r="Q387" s="48">
        <f t="shared" si="47"/>
        <v>1487.849976</v>
      </c>
      <c r="R387" s="44">
        <f t="shared" si="48"/>
        <v>69.419835000000006</v>
      </c>
    </row>
    <row r="388" spans="2:18">
      <c r="B388" s="39">
        <v>41331</v>
      </c>
      <c r="C388" s="112">
        <v>1496.9399410000001</v>
      </c>
      <c r="D388" s="20">
        <f t="shared" si="49"/>
        <v>6.1094634181049212E-3</v>
      </c>
      <c r="E388" s="20">
        <f t="shared" si="53"/>
        <v>1.2630798557674809</v>
      </c>
      <c r="F388" s="39">
        <v>41331</v>
      </c>
      <c r="G388" s="112">
        <v>70.454576000000003</v>
      </c>
      <c r="H388" s="40">
        <f t="shared" si="50"/>
        <v>1.4905552570097624E-2</v>
      </c>
      <c r="I388" s="20">
        <f t="shared" si="51"/>
        <v>1.3433813818776354</v>
      </c>
      <c r="L388" s="19"/>
      <c r="N388" s="42">
        <f t="shared" ref="N388:N451" si="54">B388</f>
        <v>41331</v>
      </c>
      <c r="O388" s="43">
        <f t="shared" si="52"/>
        <v>126.98737422294089</v>
      </c>
      <c r="P388" s="43">
        <f t="shared" ref="P388:P451" si="55">(R388/$R$3)*100</f>
        <v>129.50124012589609</v>
      </c>
      <c r="Q388" s="48">
        <f t="shared" ref="Q388:Q451" si="56">C388</f>
        <v>1496.9399410000001</v>
      </c>
      <c r="R388" s="44">
        <f t="shared" ref="R388:R451" si="57">G388</f>
        <v>70.454576000000003</v>
      </c>
    </row>
    <row r="389" spans="2:18">
      <c r="B389" s="39">
        <v>41332</v>
      </c>
      <c r="C389" s="112">
        <v>1515.98999</v>
      </c>
      <c r="D389" s="20">
        <f t="shared" ref="D389:D452" si="58">C389/C388-1</f>
        <v>1.2725994195381007E-2</v>
      </c>
      <c r="E389" s="20">
        <f t="shared" si="53"/>
        <v>1.2758058499628619</v>
      </c>
      <c r="F389" s="39">
        <v>41332</v>
      </c>
      <c r="G389" s="112">
        <v>71.988202000000001</v>
      </c>
      <c r="H389" s="40">
        <f t="shared" ref="H389:H452" si="59">G389/G388-1</f>
        <v>2.1767585401408107E-2</v>
      </c>
      <c r="I389" s="20">
        <f t="shared" ref="I389:I452" si="60">I388+H389</f>
        <v>1.3651489672790436</v>
      </c>
      <c r="N389" s="42">
        <f t="shared" si="54"/>
        <v>41332</v>
      </c>
      <c r="O389" s="43">
        <f t="shared" ref="O389:O452" si="61">(Q389/$Q$3)*100</f>
        <v>128.60341481018872</v>
      </c>
      <c r="P389" s="43">
        <f t="shared" si="55"/>
        <v>132.32016942992479</v>
      </c>
      <c r="Q389" s="48">
        <f t="shared" si="56"/>
        <v>1515.98999</v>
      </c>
      <c r="R389" s="44">
        <f t="shared" si="57"/>
        <v>71.988202000000001</v>
      </c>
    </row>
    <row r="390" spans="2:18">
      <c r="B390" s="39">
        <v>41333</v>
      </c>
      <c r="C390" s="112">
        <v>1514.6800539999999</v>
      </c>
      <c r="D390" s="20">
        <f t="shared" si="58"/>
        <v>-8.6407958406120589E-4</v>
      </c>
      <c r="E390" s="20">
        <f t="shared" ref="E390:E453" si="62">E389+D390</f>
        <v>1.2749417703788009</v>
      </c>
      <c r="F390" s="39">
        <v>41333</v>
      </c>
      <c r="G390" s="112">
        <v>72.708821999999998</v>
      </c>
      <c r="H390" s="40">
        <f t="shared" si="59"/>
        <v>1.0010251402028381E-2</v>
      </c>
      <c r="I390" s="20">
        <f t="shared" si="60"/>
        <v>1.3751592186810719</v>
      </c>
      <c r="N390" s="42">
        <f t="shared" si="54"/>
        <v>41333</v>
      </c>
      <c r="O390" s="43">
        <f t="shared" si="61"/>
        <v>128.49229122501066</v>
      </c>
      <c r="P390" s="43">
        <f t="shared" si="55"/>
        <v>133.64472759147731</v>
      </c>
      <c r="Q390" s="48">
        <f t="shared" si="56"/>
        <v>1514.6800539999999</v>
      </c>
      <c r="R390" s="44">
        <f t="shared" si="57"/>
        <v>72.708821999999998</v>
      </c>
    </row>
    <row r="391" spans="2:18">
      <c r="B391" s="39">
        <v>41334</v>
      </c>
      <c r="C391" s="112">
        <v>1518.1999510000001</v>
      </c>
      <c r="D391" s="20">
        <f t="shared" si="58"/>
        <v>2.3238551208915048E-3</v>
      </c>
      <c r="E391" s="20">
        <f t="shared" si="62"/>
        <v>1.2772656254996924</v>
      </c>
      <c r="F391" s="39">
        <v>41334</v>
      </c>
      <c r="G391" s="112">
        <v>71.683322000000004</v>
      </c>
      <c r="H391" s="40">
        <f t="shared" si="59"/>
        <v>-1.4104203201091514E-2</v>
      </c>
      <c r="I391" s="20">
        <f t="shared" si="60"/>
        <v>1.3610550154799803</v>
      </c>
      <c r="N391" s="42">
        <f t="shared" si="54"/>
        <v>41334</v>
      </c>
      <c r="O391" s="43">
        <f t="shared" si="61"/>
        <v>128.79088869396901</v>
      </c>
      <c r="P391" s="43">
        <f t="shared" si="55"/>
        <v>131.75977519677261</v>
      </c>
      <c r="Q391" s="48">
        <f t="shared" si="56"/>
        <v>1518.1999510000001</v>
      </c>
      <c r="R391" s="44">
        <f t="shared" si="57"/>
        <v>71.683322000000004</v>
      </c>
    </row>
    <row r="392" spans="2:18">
      <c r="B392" s="39">
        <v>41337</v>
      </c>
      <c r="C392" s="112">
        <v>1525.1999510000001</v>
      </c>
      <c r="D392" s="20">
        <f t="shared" si="58"/>
        <v>4.6107233736829567E-3</v>
      </c>
      <c r="E392" s="20">
        <f t="shared" si="62"/>
        <v>1.2818763488733753</v>
      </c>
      <c r="F392" s="39">
        <v>41337</v>
      </c>
      <c r="G392" s="112">
        <v>71.498549999999994</v>
      </c>
      <c r="H392" s="40">
        <f t="shared" si="59"/>
        <v>-2.5776149157821227E-3</v>
      </c>
      <c r="I392" s="20">
        <f t="shared" si="60"/>
        <v>1.3584774005641982</v>
      </c>
      <c r="N392" s="42">
        <f t="shared" si="54"/>
        <v>41337</v>
      </c>
      <c r="O392" s="43">
        <f t="shared" si="61"/>
        <v>129.38470785478765</v>
      </c>
      <c r="P392" s="43">
        <f t="shared" si="55"/>
        <v>131.4201492349253</v>
      </c>
      <c r="Q392" s="48">
        <f t="shared" si="56"/>
        <v>1525.1999510000001</v>
      </c>
      <c r="R392" s="44">
        <f t="shared" si="57"/>
        <v>71.498549999999994</v>
      </c>
    </row>
    <row r="393" spans="2:18">
      <c r="B393" s="39">
        <v>41338</v>
      </c>
      <c r="C393" s="112">
        <v>1539.790039</v>
      </c>
      <c r="D393" s="20">
        <f t="shared" si="58"/>
        <v>9.5660165674893438E-3</v>
      </c>
      <c r="E393" s="20">
        <f t="shared" si="62"/>
        <v>1.2914423654408647</v>
      </c>
      <c r="F393" s="39">
        <v>41338</v>
      </c>
      <c r="G393" s="112">
        <v>72.376227</v>
      </c>
      <c r="H393" s="40">
        <f t="shared" si="59"/>
        <v>1.2275451739930388E-2</v>
      </c>
      <c r="I393" s="20">
        <f t="shared" si="60"/>
        <v>1.3707528523041286</v>
      </c>
      <c r="L393" s="19"/>
      <c r="N393" s="42">
        <f t="shared" si="54"/>
        <v>41338</v>
      </c>
      <c r="O393" s="43">
        <f t="shared" si="61"/>
        <v>130.62240411370632</v>
      </c>
      <c r="P393" s="43">
        <f t="shared" si="55"/>
        <v>133.03339093451311</v>
      </c>
      <c r="Q393" s="48">
        <f t="shared" si="56"/>
        <v>1539.790039</v>
      </c>
      <c r="R393" s="44">
        <f t="shared" si="57"/>
        <v>72.376227</v>
      </c>
    </row>
    <row r="394" spans="2:18">
      <c r="B394" s="39">
        <v>41339</v>
      </c>
      <c r="C394" s="112">
        <v>1541.459961</v>
      </c>
      <c r="D394" s="20">
        <f t="shared" si="58"/>
        <v>1.0845127957084255E-3</v>
      </c>
      <c r="E394" s="20">
        <f t="shared" si="62"/>
        <v>1.2925268782365731</v>
      </c>
      <c r="F394" s="39">
        <v>41339</v>
      </c>
      <c r="G394" s="112">
        <v>72.542524</v>
      </c>
      <c r="H394" s="40">
        <f t="shared" si="59"/>
        <v>2.2976743454725668E-3</v>
      </c>
      <c r="I394" s="20">
        <f t="shared" si="60"/>
        <v>1.3730505266496011</v>
      </c>
      <c r="L394" s="19"/>
      <c r="N394" s="42">
        <f t="shared" si="54"/>
        <v>41339</v>
      </c>
      <c r="O394" s="43">
        <f t="shared" si="61"/>
        <v>130.76406578237388</v>
      </c>
      <c r="P394" s="43">
        <f t="shared" si="55"/>
        <v>133.33905834395455</v>
      </c>
      <c r="Q394" s="48">
        <f t="shared" si="56"/>
        <v>1541.459961</v>
      </c>
      <c r="R394" s="44">
        <f t="shared" si="57"/>
        <v>72.542524</v>
      </c>
    </row>
    <row r="395" spans="2:18">
      <c r="B395" s="39">
        <v>41340</v>
      </c>
      <c r="C395" s="112">
        <v>1544.26001</v>
      </c>
      <c r="D395" s="20">
        <f t="shared" si="58"/>
        <v>1.8164915540093141E-3</v>
      </c>
      <c r="E395" s="20">
        <f t="shared" si="62"/>
        <v>1.2943433697905824</v>
      </c>
      <c r="F395" s="39">
        <v>41340</v>
      </c>
      <c r="G395" s="112">
        <v>72.626198000000002</v>
      </c>
      <c r="H395" s="40">
        <f t="shared" si="59"/>
        <v>1.1534475971639591E-3</v>
      </c>
      <c r="I395" s="20">
        <f t="shared" si="60"/>
        <v>1.3742039742467651</v>
      </c>
      <c r="L395" s="19"/>
      <c r="N395" s="42">
        <f t="shared" si="54"/>
        <v>41340</v>
      </c>
      <c r="O395" s="43">
        <f t="shared" si="61"/>
        <v>131.00159760343547</v>
      </c>
      <c r="P395" s="43">
        <f t="shared" si="55"/>
        <v>133.49285796040945</v>
      </c>
      <c r="Q395" s="48">
        <f t="shared" si="56"/>
        <v>1544.26001</v>
      </c>
      <c r="R395" s="44">
        <f t="shared" si="57"/>
        <v>72.626198000000002</v>
      </c>
    </row>
    <row r="396" spans="2:18">
      <c r="B396" s="39">
        <v>41341</v>
      </c>
      <c r="C396" s="112">
        <v>1551.1800539999999</v>
      </c>
      <c r="D396" s="20">
        <f t="shared" si="58"/>
        <v>4.4811391573884585E-3</v>
      </c>
      <c r="E396" s="20">
        <f t="shared" si="62"/>
        <v>1.2988245089479709</v>
      </c>
      <c r="F396" s="39">
        <v>41341</v>
      </c>
      <c r="G396" s="112">
        <v>73.407122000000001</v>
      </c>
      <c r="H396" s="40">
        <f t="shared" si="59"/>
        <v>1.0752648789352781E-2</v>
      </c>
      <c r="I396" s="20">
        <f t="shared" si="60"/>
        <v>1.3849566230361179</v>
      </c>
      <c r="N396" s="42">
        <f t="shared" si="54"/>
        <v>41341</v>
      </c>
      <c r="O396" s="43">
        <f t="shared" si="61"/>
        <v>131.58863399213664</v>
      </c>
      <c r="P396" s="43">
        <f t="shared" si="55"/>
        <v>134.9282597779447</v>
      </c>
      <c r="Q396" s="48">
        <f t="shared" si="56"/>
        <v>1551.1800539999999</v>
      </c>
      <c r="R396" s="44">
        <f t="shared" si="57"/>
        <v>73.407122000000001</v>
      </c>
    </row>
    <row r="397" spans="2:18">
      <c r="B397" s="39">
        <v>41344</v>
      </c>
      <c r="C397" s="112">
        <v>1556.219971</v>
      </c>
      <c r="D397" s="20">
        <f t="shared" si="58"/>
        <v>3.2490857441105359E-3</v>
      </c>
      <c r="E397" s="20">
        <f t="shared" si="62"/>
        <v>1.3020735946920814</v>
      </c>
      <c r="F397" s="39">
        <v>41344</v>
      </c>
      <c r="G397" s="112">
        <v>74.095078999999998</v>
      </c>
      <c r="H397" s="40">
        <f t="shared" si="59"/>
        <v>9.3718018259862923E-3</v>
      </c>
      <c r="I397" s="20">
        <f t="shared" si="60"/>
        <v>1.3943284248621042</v>
      </c>
      <c r="N397" s="42">
        <f t="shared" si="54"/>
        <v>41344</v>
      </c>
      <c r="O397" s="43">
        <f t="shared" si="61"/>
        <v>132.01617674692747</v>
      </c>
      <c r="P397" s="43">
        <f t="shared" si="55"/>
        <v>136.19278068930879</v>
      </c>
      <c r="Q397" s="48">
        <f t="shared" si="56"/>
        <v>1556.219971</v>
      </c>
      <c r="R397" s="44">
        <f t="shared" si="57"/>
        <v>74.095078999999998</v>
      </c>
    </row>
    <row r="398" spans="2:18">
      <c r="B398" s="39">
        <v>41345</v>
      </c>
      <c r="C398" s="112">
        <v>1552.4799800000001</v>
      </c>
      <c r="D398" s="20">
        <f t="shared" si="58"/>
        <v>-2.403253440833697E-3</v>
      </c>
      <c r="E398" s="20">
        <f t="shared" si="62"/>
        <v>1.2996703412512476</v>
      </c>
      <c r="F398" s="39">
        <v>41345</v>
      </c>
      <c r="G398" s="112">
        <v>74.169454999999999</v>
      </c>
      <c r="H398" s="40">
        <f t="shared" si="59"/>
        <v>1.0037913583977875E-3</v>
      </c>
      <c r="I398" s="20">
        <f t="shared" si="60"/>
        <v>1.395332216220502</v>
      </c>
      <c r="N398" s="42">
        <f t="shared" si="54"/>
        <v>41345</v>
      </c>
      <c r="O398" s="43">
        <f t="shared" si="61"/>
        <v>131.69890841591473</v>
      </c>
      <c r="P398" s="43">
        <f t="shared" si="55"/>
        <v>136.32948982564091</v>
      </c>
      <c r="Q398" s="48">
        <f t="shared" si="56"/>
        <v>1552.4799800000001</v>
      </c>
      <c r="R398" s="44">
        <f t="shared" si="57"/>
        <v>74.169454999999999</v>
      </c>
    </row>
    <row r="399" spans="2:18">
      <c r="B399" s="39">
        <v>41346</v>
      </c>
      <c r="C399" s="112">
        <v>1554.5200199999999</v>
      </c>
      <c r="D399" s="20">
        <f t="shared" si="58"/>
        <v>1.3140523718702113E-3</v>
      </c>
      <c r="E399" s="20">
        <f t="shared" si="62"/>
        <v>1.3009843936231178</v>
      </c>
      <c r="F399" s="39">
        <v>41346</v>
      </c>
      <c r="G399" s="113">
        <v>74.532026999999999</v>
      </c>
      <c r="H399" s="40">
        <f t="shared" si="59"/>
        <v>4.8884274530531791E-3</v>
      </c>
      <c r="I399" s="20">
        <f t="shared" si="60"/>
        <v>1.4002206436735551</v>
      </c>
      <c r="N399" s="42">
        <f t="shared" si="54"/>
        <v>41346</v>
      </c>
      <c r="O399" s="43">
        <f t="shared" si="61"/>
        <v>131.87196767889137</v>
      </c>
      <c r="P399" s="43">
        <f t="shared" si="55"/>
        <v>136.99592664636532</v>
      </c>
      <c r="Q399" s="48">
        <f t="shared" si="56"/>
        <v>1554.5200199999999</v>
      </c>
      <c r="R399" s="44">
        <f t="shared" si="57"/>
        <v>74.532026999999999</v>
      </c>
    </row>
    <row r="400" spans="2:18">
      <c r="B400" s="39">
        <v>41347</v>
      </c>
      <c r="C400" s="112">
        <v>1563.2299800000001</v>
      </c>
      <c r="D400" s="20">
        <f t="shared" si="58"/>
        <v>5.602989918393142E-3</v>
      </c>
      <c r="E400" s="20">
        <f t="shared" si="62"/>
        <v>1.3065873835415109</v>
      </c>
      <c r="F400" s="39">
        <v>41347</v>
      </c>
      <c r="G400" s="112">
        <v>75.387326000000002</v>
      </c>
      <c r="H400" s="40">
        <f t="shared" si="59"/>
        <v>1.1475590218417153E-2</v>
      </c>
      <c r="I400" s="20">
        <f t="shared" si="60"/>
        <v>1.4116962338919723</v>
      </c>
      <c r="L400" s="19"/>
      <c r="N400" s="42">
        <f t="shared" si="54"/>
        <v>41347</v>
      </c>
      <c r="O400" s="43">
        <f t="shared" si="61"/>
        <v>132.61084498431484</v>
      </c>
      <c r="P400" s="43">
        <f t="shared" si="55"/>
        <v>138.56803576215134</v>
      </c>
      <c r="Q400" s="48">
        <f t="shared" si="56"/>
        <v>1563.2299800000001</v>
      </c>
      <c r="R400" s="44">
        <f t="shared" si="57"/>
        <v>75.387326000000002</v>
      </c>
    </row>
    <row r="401" spans="2:18">
      <c r="B401" s="39">
        <v>41348</v>
      </c>
      <c r="C401" s="112">
        <v>1560.6999510000001</v>
      </c>
      <c r="D401" s="20">
        <f t="shared" si="58"/>
        <v>-1.6184624350666921E-3</v>
      </c>
      <c r="E401" s="20">
        <f t="shared" si="62"/>
        <v>1.3049689211064441</v>
      </c>
      <c r="F401" s="39">
        <v>41348</v>
      </c>
      <c r="G401" s="112">
        <v>75.461702000000002</v>
      </c>
      <c r="H401" s="40">
        <f t="shared" si="59"/>
        <v>9.8658493338787956E-4</v>
      </c>
      <c r="I401" s="20">
        <f t="shared" si="60"/>
        <v>1.4126828188253602</v>
      </c>
      <c r="N401" s="42">
        <f t="shared" si="54"/>
        <v>41348</v>
      </c>
      <c r="O401" s="43">
        <f t="shared" si="61"/>
        <v>132.39621931322526</v>
      </c>
      <c r="P401" s="43">
        <f t="shared" si="55"/>
        <v>138.70474489848343</v>
      </c>
      <c r="Q401" s="48">
        <f t="shared" si="56"/>
        <v>1560.6999510000001</v>
      </c>
      <c r="R401" s="44">
        <f t="shared" si="57"/>
        <v>75.461702000000002</v>
      </c>
    </row>
    <row r="402" spans="2:18">
      <c r="B402" s="39">
        <v>41351</v>
      </c>
      <c r="C402" s="112">
        <v>1552.099976</v>
      </c>
      <c r="D402" s="20">
        <f t="shared" si="58"/>
        <v>-5.5103320753548957E-3</v>
      </c>
      <c r="E402" s="20">
        <f t="shared" si="62"/>
        <v>1.2994585890310892</v>
      </c>
      <c r="F402" s="39">
        <v>41351</v>
      </c>
      <c r="G402" s="112">
        <v>74.885307999999995</v>
      </c>
      <c r="H402" s="40">
        <f t="shared" si="59"/>
        <v>-7.6382321723940105E-3</v>
      </c>
      <c r="I402" s="20">
        <f t="shared" si="60"/>
        <v>1.4050445866529662</v>
      </c>
      <c r="N402" s="42">
        <f t="shared" si="54"/>
        <v>41351</v>
      </c>
      <c r="O402" s="43">
        <f t="shared" si="61"/>
        <v>131.6666721792879</v>
      </c>
      <c r="P402" s="43">
        <f t="shared" si="55"/>
        <v>137.64528585353614</v>
      </c>
      <c r="Q402" s="48">
        <f t="shared" si="56"/>
        <v>1552.099976</v>
      </c>
      <c r="R402" s="44">
        <f t="shared" si="57"/>
        <v>74.885307999999995</v>
      </c>
    </row>
    <row r="403" spans="2:18">
      <c r="B403" s="39">
        <v>41352</v>
      </c>
      <c r="C403" s="112">
        <v>1548.339966</v>
      </c>
      <c r="D403" s="20">
        <f t="shared" si="58"/>
        <v>-2.4225308022296499E-3</v>
      </c>
      <c r="E403" s="20">
        <f t="shared" si="62"/>
        <v>1.2970360582288596</v>
      </c>
      <c r="F403" s="39">
        <v>41352</v>
      </c>
      <c r="G403" s="112">
        <v>75.573266000000004</v>
      </c>
      <c r="H403" s="40">
        <f t="shared" si="59"/>
        <v>9.1868220666195821E-3</v>
      </c>
      <c r="I403" s="20">
        <f t="shared" si="60"/>
        <v>1.4142314087195857</v>
      </c>
      <c r="N403" s="42">
        <f t="shared" si="54"/>
        <v>41352</v>
      </c>
      <c r="O403" s="43">
        <f t="shared" si="61"/>
        <v>131.34770561030649</v>
      </c>
      <c r="P403" s="43">
        <f t="shared" si="55"/>
        <v>138.90980860298157</v>
      </c>
      <c r="Q403" s="48">
        <f t="shared" si="56"/>
        <v>1548.339966</v>
      </c>
      <c r="R403" s="44">
        <f t="shared" si="57"/>
        <v>75.573266000000004</v>
      </c>
    </row>
    <row r="404" spans="2:18">
      <c r="B404" s="39">
        <v>41353</v>
      </c>
      <c r="C404" s="112">
        <v>1558.709961</v>
      </c>
      <c r="D404" s="20">
        <f t="shared" si="58"/>
        <v>6.6974922999565312E-3</v>
      </c>
      <c r="E404" s="20">
        <f t="shared" si="62"/>
        <v>1.3037335505288161</v>
      </c>
      <c r="F404" s="39">
        <v>41353</v>
      </c>
      <c r="G404" s="112">
        <v>75.870761000000002</v>
      </c>
      <c r="H404" s="40">
        <f t="shared" si="59"/>
        <v>3.9365110937510384E-3</v>
      </c>
      <c r="I404" s="20">
        <f t="shared" si="60"/>
        <v>1.4181679198133368</v>
      </c>
      <c r="L404" s="19"/>
      <c r="N404" s="42">
        <f t="shared" si="54"/>
        <v>41353</v>
      </c>
      <c r="O404" s="43">
        <f t="shared" si="61"/>
        <v>132.22740585724847</v>
      </c>
      <c r="P404" s="43">
        <f t="shared" si="55"/>
        <v>139.45662860557803</v>
      </c>
      <c r="Q404" s="48">
        <f t="shared" si="56"/>
        <v>1558.709961</v>
      </c>
      <c r="R404" s="44">
        <f t="shared" si="57"/>
        <v>75.870761000000002</v>
      </c>
    </row>
    <row r="405" spans="2:18">
      <c r="B405" s="39">
        <v>41354</v>
      </c>
      <c r="C405" s="112">
        <v>1545.8000489999999</v>
      </c>
      <c r="D405" s="20">
        <f t="shared" si="58"/>
        <v>-8.2824337580531537E-3</v>
      </c>
      <c r="E405" s="20">
        <f t="shared" si="62"/>
        <v>1.295451116770763</v>
      </c>
      <c r="F405" s="39">
        <v>41354</v>
      </c>
      <c r="G405" s="112">
        <v>75.471001000000001</v>
      </c>
      <c r="H405" s="40">
        <f t="shared" si="59"/>
        <v>-5.2689599356990913E-3</v>
      </c>
      <c r="I405" s="20">
        <f t="shared" si="60"/>
        <v>1.4128989598776376</v>
      </c>
      <c r="L405" s="19"/>
      <c r="N405" s="42">
        <f t="shared" si="54"/>
        <v>41354</v>
      </c>
      <c r="O405" s="43">
        <f t="shared" si="61"/>
        <v>131.1322411272366</v>
      </c>
      <c r="P405" s="43">
        <f t="shared" si="55"/>
        <v>138.72183721668759</v>
      </c>
      <c r="Q405" s="48">
        <f t="shared" si="56"/>
        <v>1545.8000489999999</v>
      </c>
      <c r="R405" s="44">
        <f t="shared" si="57"/>
        <v>75.471001000000001</v>
      </c>
    </row>
    <row r="406" spans="2:18">
      <c r="B406" s="39">
        <v>41355</v>
      </c>
      <c r="C406" s="112">
        <v>1556.8900149999999</v>
      </c>
      <c r="D406" s="20">
        <f t="shared" si="58"/>
        <v>7.1742564681469556E-3</v>
      </c>
      <c r="E406" s="20">
        <f t="shared" si="62"/>
        <v>1.3026253732389099</v>
      </c>
      <c r="F406" s="39">
        <v>41355</v>
      </c>
      <c r="G406" s="112">
        <v>75.833573000000001</v>
      </c>
      <c r="H406" s="40">
        <f t="shared" si="59"/>
        <v>4.8041233744866574E-3</v>
      </c>
      <c r="I406" s="20">
        <f t="shared" si="60"/>
        <v>1.4177030832521242</v>
      </c>
      <c r="L406" s="19"/>
      <c r="N406" s="42">
        <f t="shared" si="54"/>
        <v>41355</v>
      </c>
      <c r="O406" s="43">
        <f t="shared" si="61"/>
        <v>132.07301745632628</v>
      </c>
      <c r="P406" s="43">
        <f t="shared" si="55"/>
        <v>139.38827403741197</v>
      </c>
      <c r="Q406" s="48">
        <f t="shared" si="56"/>
        <v>1556.8900149999999</v>
      </c>
      <c r="R406" s="44">
        <f t="shared" si="57"/>
        <v>75.833573000000001</v>
      </c>
    </row>
    <row r="407" spans="2:18">
      <c r="B407" s="39">
        <v>41358</v>
      </c>
      <c r="C407" s="112">
        <v>1551.6899410000001</v>
      </c>
      <c r="D407" s="20">
        <f t="shared" si="58"/>
        <v>-3.3400394054167171E-3</v>
      </c>
      <c r="E407" s="20">
        <f t="shared" si="62"/>
        <v>1.2992853338334931</v>
      </c>
      <c r="F407" s="39">
        <v>41358</v>
      </c>
      <c r="G407" s="112">
        <v>75.749905999999996</v>
      </c>
      <c r="H407" s="40">
        <f t="shared" si="59"/>
        <v>-1.1032976119957905E-3</v>
      </c>
      <c r="I407" s="20">
        <f t="shared" si="60"/>
        <v>1.4165997856401285</v>
      </c>
      <c r="N407" s="42">
        <f t="shared" si="54"/>
        <v>41358</v>
      </c>
      <c r="O407" s="43">
        <f t="shared" si="61"/>
        <v>131.63188837362983</v>
      </c>
      <c r="P407" s="43">
        <f t="shared" si="55"/>
        <v>139.23448728752629</v>
      </c>
      <c r="Q407" s="48">
        <f t="shared" si="56"/>
        <v>1551.6899410000001</v>
      </c>
      <c r="R407" s="44">
        <f t="shared" si="57"/>
        <v>75.749905999999996</v>
      </c>
    </row>
    <row r="408" spans="2:18">
      <c r="B408" s="39">
        <v>41359</v>
      </c>
      <c r="C408" s="112">
        <v>1563.7700199999999</v>
      </c>
      <c r="D408" s="20">
        <f t="shared" si="58"/>
        <v>7.7851113684572759E-3</v>
      </c>
      <c r="E408" s="20">
        <f t="shared" si="62"/>
        <v>1.3070704452019504</v>
      </c>
      <c r="F408" s="39">
        <v>41359</v>
      </c>
      <c r="G408" s="112">
        <v>75.4803</v>
      </c>
      <c r="H408" s="40">
        <f t="shared" si="59"/>
        <v>-3.5591595321583513E-3</v>
      </c>
      <c r="I408" s="20">
        <f t="shared" si="60"/>
        <v>1.41304062610797</v>
      </c>
      <c r="L408" s="19"/>
      <c r="N408" s="42">
        <f t="shared" si="54"/>
        <v>41359</v>
      </c>
      <c r="O408" s="43">
        <f t="shared" si="61"/>
        <v>132.65665728425887</v>
      </c>
      <c r="P408" s="43">
        <f t="shared" si="55"/>
        <v>138.73892953489172</v>
      </c>
      <c r="Q408" s="48">
        <f t="shared" si="56"/>
        <v>1563.7700199999999</v>
      </c>
      <c r="R408" s="44">
        <f t="shared" si="57"/>
        <v>75.4803</v>
      </c>
    </row>
    <row r="409" spans="2:18">
      <c r="B409" s="39">
        <v>41360</v>
      </c>
      <c r="C409" s="112">
        <v>1562.849976</v>
      </c>
      <c r="D409" s="20">
        <f t="shared" si="58"/>
        <v>-5.8834994163647902E-4</v>
      </c>
      <c r="E409" s="20">
        <f t="shared" si="62"/>
        <v>1.3064820952603138</v>
      </c>
      <c r="F409" s="39">
        <v>41360</v>
      </c>
      <c r="G409" s="112">
        <v>74.132266999999999</v>
      </c>
      <c r="H409" s="40">
        <f t="shared" si="59"/>
        <v>-1.7859401724688473E-2</v>
      </c>
      <c r="I409" s="20">
        <f t="shared" si="60"/>
        <v>1.3951812243832815</v>
      </c>
      <c r="L409" s="19"/>
      <c r="N409" s="42">
        <f t="shared" si="54"/>
        <v>41360</v>
      </c>
      <c r="O409" s="43">
        <f t="shared" si="61"/>
        <v>132.57860874768801</v>
      </c>
      <c r="P409" s="43">
        <f t="shared" si="55"/>
        <v>136.26113525747485</v>
      </c>
      <c r="Q409" s="48">
        <f t="shared" si="56"/>
        <v>1562.849976</v>
      </c>
      <c r="R409" s="44">
        <f t="shared" si="57"/>
        <v>74.132266999999999</v>
      </c>
    </row>
    <row r="410" spans="2:18">
      <c r="B410" s="39">
        <v>41361</v>
      </c>
      <c r="C410" s="112">
        <v>1569.1899410000001</v>
      </c>
      <c r="D410" s="20">
        <f t="shared" si="58"/>
        <v>4.0566689684615742E-3</v>
      </c>
      <c r="E410" s="20">
        <f t="shared" si="62"/>
        <v>1.3105387642287754</v>
      </c>
      <c r="F410" s="39">
        <v>41361</v>
      </c>
      <c r="G410" s="112">
        <v>75.275769999999994</v>
      </c>
      <c r="H410" s="40">
        <f t="shared" si="59"/>
        <v>1.54251724151373E-2</v>
      </c>
      <c r="I410" s="20">
        <f t="shared" si="60"/>
        <v>1.4106063967984188</v>
      </c>
      <c r="N410" s="42">
        <f t="shared" si="54"/>
        <v>41361</v>
      </c>
      <c r="O410" s="43">
        <f t="shared" si="61"/>
        <v>133.11643627567656</v>
      </c>
      <c r="P410" s="43">
        <f t="shared" si="55"/>
        <v>138.36298676230373</v>
      </c>
      <c r="Q410" s="48">
        <f t="shared" si="56"/>
        <v>1569.1899410000001</v>
      </c>
      <c r="R410" s="44">
        <f t="shared" si="57"/>
        <v>75.275769999999994</v>
      </c>
    </row>
    <row r="411" spans="2:18">
      <c r="B411" s="39">
        <v>41365</v>
      </c>
      <c r="C411" s="112">
        <v>1562.170044</v>
      </c>
      <c r="D411" s="20">
        <f t="shared" si="58"/>
        <v>-4.4735801680748644E-3</v>
      </c>
      <c r="E411" s="20">
        <f t="shared" si="62"/>
        <v>1.3060651840607005</v>
      </c>
      <c r="F411" s="39">
        <v>41365</v>
      </c>
      <c r="G411" s="112">
        <v>74.215941000000001</v>
      </c>
      <c r="H411" s="40">
        <f t="shared" si="59"/>
        <v>-1.4079284741956077E-2</v>
      </c>
      <c r="I411" s="20">
        <f t="shared" si="60"/>
        <v>1.3965271120564626</v>
      </c>
      <c r="N411" s="42">
        <f t="shared" si="54"/>
        <v>41365</v>
      </c>
      <c r="O411" s="43">
        <f t="shared" si="61"/>
        <v>132.52092922630888</v>
      </c>
      <c r="P411" s="43">
        <f t="shared" si="55"/>
        <v>136.41493487392978</v>
      </c>
      <c r="Q411" s="48">
        <f t="shared" si="56"/>
        <v>1562.170044</v>
      </c>
      <c r="R411" s="44">
        <f t="shared" si="57"/>
        <v>74.215941000000001</v>
      </c>
    </row>
    <row r="412" spans="2:18">
      <c r="B412" s="39">
        <v>41366</v>
      </c>
      <c r="C412" s="112">
        <v>1570.25</v>
      </c>
      <c r="D412" s="20">
        <f t="shared" si="58"/>
        <v>5.1722640765219374E-3</v>
      </c>
      <c r="E412" s="20">
        <f t="shared" si="62"/>
        <v>1.3112374481372224</v>
      </c>
      <c r="F412" s="39">
        <v>41366</v>
      </c>
      <c r="G412" s="112">
        <v>73.983523000000005</v>
      </c>
      <c r="H412" s="40">
        <f t="shared" si="59"/>
        <v>-3.1316452620333557E-3</v>
      </c>
      <c r="I412" s="20">
        <f t="shared" si="60"/>
        <v>1.3933954667944293</v>
      </c>
      <c r="L412" s="19"/>
      <c r="N412" s="42">
        <f t="shared" si="54"/>
        <v>41366</v>
      </c>
      <c r="O412" s="43">
        <f t="shared" si="61"/>
        <v>133.20636246793345</v>
      </c>
      <c r="P412" s="43">
        <f t="shared" si="55"/>
        <v>135.98773168946124</v>
      </c>
      <c r="Q412" s="48">
        <f t="shared" si="56"/>
        <v>1570.25</v>
      </c>
      <c r="R412" s="44">
        <f t="shared" si="57"/>
        <v>73.983523000000005</v>
      </c>
    </row>
    <row r="413" spans="2:18">
      <c r="B413" s="39">
        <v>41367</v>
      </c>
      <c r="C413" s="112">
        <v>1553.6899410000001</v>
      </c>
      <c r="D413" s="20">
        <f t="shared" si="58"/>
        <v>-1.054612896035656E-2</v>
      </c>
      <c r="E413" s="20">
        <f t="shared" si="62"/>
        <v>1.3006913191768659</v>
      </c>
      <c r="F413" s="39">
        <v>41367</v>
      </c>
      <c r="G413" s="112">
        <v>73.537276000000006</v>
      </c>
      <c r="H413" s="40">
        <f t="shared" si="59"/>
        <v>-6.0317078979869043E-3</v>
      </c>
      <c r="I413" s="20">
        <f t="shared" si="60"/>
        <v>1.3873637588964423</v>
      </c>
      <c r="L413" s="19"/>
      <c r="N413" s="42">
        <f t="shared" si="54"/>
        <v>41367</v>
      </c>
      <c r="O413" s="43">
        <f t="shared" si="61"/>
        <v>131.80155099100662</v>
      </c>
      <c r="P413" s="43">
        <f t="shared" si="55"/>
        <v>135.16749341420061</v>
      </c>
      <c r="Q413" s="48">
        <f t="shared" si="56"/>
        <v>1553.6899410000001</v>
      </c>
      <c r="R413" s="44">
        <f t="shared" si="57"/>
        <v>73.537276000000006</v>
      </c>
    </row>
    <row r="414" spans="2:18">
      <c r="B414" s="39">
        <v>41368</v>
      </c>
      <c r="C414" s="112">
        <v>1559.9799800000001</v>
      </c>
      <c r="D414" s="20">
        <f t="shared" si="58"/>
        <v>4.0484519040855371E-3</v>
      </c>
      <c r="E414" s="20">
        <f t="shared" si="62"/>
        <v>1.3047397710809514</v>
      </c>
      <c r="F414" s="39">
        <v>41368</v>
      </c>
      <c r="G414" s="112">
        <v>72.877206999999999</v>
      </c>
      <c r="H414" s="40">
        <f t="shared" si="59"/>
        <v>-8.9759783867980891E-3</v>
      </c>
      <c r="I414" s="20">
        <f t="shared" si="60"/>
        <v>1.3783877805096441</v>
      </c>
      <c r="N414" s="42">
        <f t="shared" si="54"/>
        <v>41368</v>
      </c>
      <c r="O414" s="43">
        <f t="shared" si="61"/>
        <v>132.33514323107758</v>
      </c>
      <c r="P414" s="43">
        <f t="shared" si="55"/>
        <v>133.95423291471707</v>
      </c>
      <c r="Q414" s="48">
        <f t="shared" si="56"/>
        <v>1559.9799800000001</v>
      </c>
      <c r="R414" s="44">
        <f t="shared" si="57"/>
        <v>72.877206999999999</v>
      </c>
    </row>
    <row r="415" spans="2:18">
      <c r="B415" s="39">
        <v>41369</v>
      </c>
      <c r="C415" s="112">
        <v>1553.280029</v>
      </c>
      <c r="D415" s="20">
        <f t="shared" si="58"/>
        <v>-4.2948955024409985E-3</v>
      </c>
      <c r="E415" s="20">
        <f t="shared" si="62"/>
        <v>1.3004448755785103</v>
      </c>
      <c r="F415" s="39">
        <v>41369</v>
      </c>
      <c r="G415" s="112">
        <v>72.105575999999999</v>
      </c>
      <c r="H415" s="40">
        <f t="shared" si="59"/>
        <v>-1.0588097867142432E-2</v>
      </c>
      <c r="I415" s="20">
        <f t="shared" si="60"/>
        <v>1.3677996826425016</v>
      </c>
      <c r="N415" s="42">
        <f t="shared" si="54"/>
        <v>41369</v>
      </c>
      <c r="O415" s="43">
        <f t="shared" si="61"/>
        <v>131.76677761959954</v>
      </c>
      <c r="P415" s="43">
        <f t="shared" si="55"/>
        <v>132.53591238689805</v>
      </c>
      <c r="Q415" s="48">
        <f t="shared" si="56"/>
        <v>1553.280029</v>
      </c>
      <c r="R415" s="44">
        <f t="shared" si="57"/>
        <v>72.105575999999999</v>
      </c>
    </row>
    <row r="416" spans="2:18">
      <c r="B416" s="39">
        <v>41372</v>
      </c>
      <c r="C416" s="112">
        <v>1563.0699460000001</v>
      </c>
      <c r="D416" s="20">
        <f t="shared" si="58"/>
        <v>6.30273795917069E-3</v>
      </c>
      <c r="E416" s="20">
        <f t="shared" si="62"/>
        <v>1.306747613537681</v>
      </c>
      <c r="F416" s="39">
        <v>41372</v>
      </c>
      <c r="G416" s="112">
        <v>72.421668999999994</v>
      </c>
      <c r="H416" s="40">
        <f t="shared" si="59"/>
        <v>4.3837525131205091E-3</v>
      </c>
      <c r="I416" s="20">
        <f t="shared" si="60"/>
        <v>1.3721834351556221</v>
      </c>
      <c r="N416" s="42">
        <f t="shared" si="54"/>
        <v>41372</v>
      </c>
      <c r="O416" s="43">
        <f t="shared" si="61"/>
        <v>132.59726909066018</v>
      </c>
      <c r="P416" s="43">
        <f t="shared" si="55"/>
        <v>133.11691702590281</v>
      </c>
      <c r="Q416" s="48">
        <f t="shared" si="56"/>
        <v>1563.0699460000001</v>
      </c>
      <c r="R416" s="44">
        <f t="shared" si="57"/>
        <v>72.421668999999994</v>
      </c>
    </row>
    <row r="417" spans="2:18">
      <c r="B417" s="39">
        <v>41373</v>
      </c>
      <c r="C417" s="112">
        <v>1568.6099850000001</v>
      </c>
      <c r="D417" s="20">
        <f t="shared" si="58"/>
        <v>3.5443321101382708E-3</v>
      </c>
      <c r="E417" s="20">
        <f t="shared" si="62"/>
        <v>1.3102919456478193</v>
      </c>
      <c r="F417" s="39">
        <v>41373</v>
      </c>
      <c r="G417" s="112">
        <v>72.328703000000004</v>
      </c>
      <c r="H417" s="40">
        <f t="shared" si="59"/>
        <v>-1.2836765747553658E-3</v>
      </c>
      <c r="I417" s="20">
        <f t="shared" si="60"/>
        <v>1.3708997585808667</v>
      </c>
      <c r="L417" s="19"/>
      <c r="N417" s="42">
        <f t="shared" si="54"/>
        <v>41373</v>
      </c>
      <c r="O417" s="43">
        <f t="shared" si="61"/>
        <v>133.06723784921488</v>
      </c>
      <c r="P417" s="43">
        <f t="shared" si="55"/>
        <v>132.94603795781299</v>
      </c>
      <c r="Q417" s="48">
        <f t="shared" si="56"/>
        <v>1568.6099850000001</v>
      </c>
      <c r="R417" s="44">
        <f t="shared" si="57"/>
        <v>72.328703000000004</v>
      </c>
    </row>
    <row r="418" spans="2:18">
      <c r="B418" s="39">
        <v>41374</v>
      </c>
      <c r="C418" s="112">
        <v>1587.7299800000001</v>
      </c>
      <c r="D418" s="20">
        <f t="shared" si="58"/>
        <v>1.2189132533158009E-2</v>
      </c>
      <c r="E418" s="20">
        <f t="shared" si="62"/>
        <v>1.3224810781809773</v>
      </c>
      <c r="F418" s="39">
        <v>41374</v>
      </c>
      <c r="G418" s="112">
        <v>73.611650999999995</v>
      </c>
      <c r="H418" s="40">
        <f t="shared" si="59"/>
        <v>1.7737743755753321E-2</v>
      </c>
      <c r="I418" s="20">
        <f t="shared" si="60"/>
        <v>1.38863750233662</v>
      </c>
      <c r="L418" s="19"/>
      <c r="N418" s="42">
        <f t="shared" si="54"/>
        <v>41374</v>
      </c>
      <c r="O418" s="43">
        <f t="shared" si="61"/>
        <v>134.68921204718021</v>
      </c>
      <c r="P418" s="43">
        <f t="shared" si="55"/>
        <v>135.30420071245135</v>
      </c>
      <c r="Q418" s="48">
        <f t="shared" si="56"/>
        <v>1587.7299800000001</v>
      </c>
      <c r="R418" s="44">
        <f t="shared" si="57"/>
        <v>73.611650999999995</v>
      </c>
    </row>
    <row r="419" spans="2:18">
      <c r="B419" s="39">
        <v>41375</v>
      </c>
      <c r="C419" s="112">
        <v>1593.369995</v>
      </c>
      <c r="D419" s="20">
        <f t="shared" si="58"/>
        <v>3.5522507422829364E-3</v>
      </c>
      <c r="E419" s="20">
        <f t="shared" si="62"/>
        <v>1.3260333289232602</v>
      </c>
      <c r="F419" s="39">
        <v>41375</v>
      </c>
      <c r="G419" s="112">
        <v>74.141565999999997</v>
      </c>
      <c r="H419" s="40">
        <f t="shared" si="59"/>
        <v>7.1987924846299567E-3</v>
      </c>
      <c r="I419" s="20">
        <f t="shared" si="60"/>
        <v>1.3958362948212499</v>
      </c>
      <c r="L419" s="19"/>
      <c r="N419" s="42">
        <f t="shared" si="54"/>
        <v>41375</v>
      </c>
      <c r="O419" s="43">
        <f t="shared" si="61"/>
        <v>135.16766190065232</v>
      </c>
      <c r="P419" s="43">
        <f t="shared" si="55"/>
        <v>136.27822757567901</v>
      </c>
      <c r="Q419" s="48">
        <f t="shared" si="56"/>
        <v>1593.369995</v>
      </c>
      <c r="R419" s="44">
        <f t="shared" si="57"/>
        <v>74.141565999999997</v>
      </c>
    </row>
    <row r="420" spans="2:18">
      <c r="B420" s="39">
        <v>41376</v>
      </c>
      <c r="C420" s="112">
        <v>1588.849976</v>
      </c>
      <c r="D420" s="20">
        <f t="shared" si="58"/>
        <v>-2.8367667360272852E-3</v>
      </c>
      <c r="E420" s="20">
        <f t="shared" si="62"/>
        <v>1.323196562187233</v>
      </c>
      <c r="F420" s="39">
        <v>41376</v>
      </c>
      <c r="G420" s="112">
        <v>73.667428999999998</v>
      </c>
      <c r="H420" s="40">
        <f t="shared" si="59"/>
        <v>-6.3950227325924036E-3</v>
      </c>
      <c r="I420" s="20">
        <f t="shared" si="60"/>
        <v>1.3894412720886575</v>
      </c>
      <c r="L420" s="19"/>
      <c r="N420" s="42">
        <f t="shared" si="54"/>
        <v>41376</v>
      </c>
      <c r="O420" s="43">
        <f t="shared" si="61"/>
        <v>134.78422277358595</v>
      </c>
      <c r="P420" s="43">
        <f t="shared" si="55"/>
        <v>135.40672521237514</v>
      </c>
      <c r="Q420" s="48">
        <f t="shared" si="56"/>
        <v>1588.849976</v>
      </c>
      <c r="R420" s="44">
        <f t="shared" si="57"/>
        <v>73.667428999999998</v>
      </c>
    </row>
    <row r="421" spans="2:18">
      <c r="B421" s="39">
        <v>41379</v>
      </c>
      <c r="C421" s="112">
        <v>1552.3599850000001</v>
      </c>
      <c r="D421" s="20">
        <f t="shared" si="58"/>
        <v>-2.2966291060320887E-2</v>
      </c>
      <c r="E421" s="20">
        <f t="shared" si="62"/>
        <v>1.300230271126912</v>
      </c>
      <c r="F421" s="39">
        <v>41379</v>
      </c>
      <c r="G421" s="112">
        <v>70.897002999999998</v>
      </c>
      <c r="H421" s="40">
        <f t="shared" si="59"/>
        <v>-3.7607203585182769E-2</v>
      </c>
      <c r="I421" s="20">
        <f t="shared" si="60"/>
        <v>1.3518340685034747</v>
      </c>
      <c r="L421" s="19"/>
      <c r="N421" s="42">
        <f t="shared" si="54"/>
        <v>41379</v>
      </c>
      <c r="O421" s="43">
        <f t="shared" si="61"/>
        <v>131.68872908302865</v>
      </c>
      <c r="P421" s="43">
        <f t="shared" si="55"/>
        <v>130.31445693051046</v>
      </c>
      <c r="Q421" s="48">
        <f t="shared" si="56"/>
        <v>1552.3599850000001</v>
      </c>
      <c r="R421" s="44">
        <f t="shared" si="57"/>
        <v>70.897002999999998</v>
      </c>
    </row>
    <row r="422" spans="2:18">
      <c r="B422" s="39">
        <v>41380</v>
      </c>
      <c r="C422" s="112">
        <v>1574.5699460000001</v>
      </c>
      <c r="D422" s="20">
        <f t="shared" si="58"/>
        <v>1.4307223333897001E-2</v>
      </c>
      <c r="E422" s="20">
        <f t="shared" si="62"/>
        <v>1.314537494460809</v>
      </c>
      <c r="F422" s="39">
        <v>41380</v>
      </c>
      <c r="G422" s="112">
        <v>71.668627000000001</v>
      </c>
      <c r="H422" s="40">
        <f t="shared" si="59"/>
        <v>1.0883732278499814E-2</v>
      </c>
      <c r="I422" s="20">
        <f t="shared" si="60"/>
        <v>1.3627178007819745</v>
      </c>
      <c r="N422" s="42">
        <f t="shared" si="54"/>
        <v>41380</v>
      </c>
      <c r="O422" s="43">
        <f t="shared" si="61"/>
        <v>133.5728291405766</v>
      </c>
      <c r="P422" s="43">
        <f t="shared" si="55"/>
        <v>131.73276459176023</v>
      </c>
      <c r="Q422" s="48">
        <f t="shared" si="56"/>
        <v>1574.5699460000001</v>
      </c>
      <c r="R422" s="44">
        <f t="shared" si="57"/>
        <v>71.668627000000001</v>
      </c>
    </row>
    <row r="423" spans="2:18">
      <c r="B423" s="39">
        <v>41381</v>
      </c>
      <c r="C423" s="112">
        <v>1552.01001</v>
      </c>
      <c r="D423" s="20">
        <f t="shared" si="58"/>
        <v>-1.4327681064477793E-2</v>
      </c>
      <c r="E423" s="20">
        <f t="shared" si="62"/>
        <v>1.3002098133963313</v>
      </c>
      <c r="F423" s="39">
        <v>41381</v>
      </c>
      <c r="G423" s="112">
        <v>71.045747000000006</v>
      </c>
      <c r="H423" s="40">
        <f t="shared" si="59"/>
        <v>-8.6911111050026468E-3</v>
      </c>
      <c r="I423" s="20">
        <f t="shared" si="60"/>
        <v>1.3540266896769717</v>
      </c>
      <c r="L423" s="19"/>
      <c r="N423" s="42">
        <f t="shared" si="54"/>
        <v>41381</v>
      </c>
      <c r="O423" s="43">
        <f t="shared" si="61"/>
        <v>131.65904024577043</v>
      </c>
      <c r="P423" s="43">
        <f t="shared" si="55"/>
        <v>130.58786049852407</v>
      </c>
      <c r="Q423" s="48">
        <f t="shared" si="56"/>
        <v>1552.01001</v>
      </c>
      <c r="R423" s="44">
        <f t="shared" si="57"/>
        <v>71.045747000000006</v>
      </c>
    </row>
    <row r="424" spans="2:18">
      <c r="B424" s="39">
        <v>41382</v>
      </c>
      <c r="C424" s="112">
        <v>1541.6099850000001</v>
      </c>
      <c r="D424" s="20">
        <f t="shared" si="58"/>
        <v>-6.7010038163348717E-3</v>
      </c>
      <c r="E424" s="20">
        <f t="shared" si="62"/>
        <v>1.2935088095799965</v>
      </c>
      <c r="F424" s="39">
        <v>41382</v>
      </c>
      <c r="G424" s="112">
        <v>70.571618000000001</v>
      </c>
      <c r="H424" s="40">
        <f t="shared" si="59"/>
        <v>-6.6735732963720817E-3</v>
      </c>
      <c r="I424" s="20">
        <f t="shared" si="60"/>
        <v>1.3473531163805996</v>
      </c>
      <c r="L424" s="19"/>
      <c r="N424" s="42">
        <f t="shared" si="54"/>
        <v>41382</v>
      </c>
      <c r="O424" s="43">
        <f t="shared" si="61"/>
        <v>130.77679251462854</v>
      </c>
      <c r="P424" s="43">
        <f t="shared" si="55"/>
        <v>129.71637283987076</v>
      </c>
      <c r="Q424" s="48">
        <f t="shared" si="56"/>
        <v>1541.6099850000001</v>
      </c>
      <c r="R424" s="44">
        <f t="shared" si="57"/>
        <v>70.571618000000001</v>
      </c>
    </row>
    <row r="425" spans="2:18">
      <c r="B425" s="39">
        <v>41383</v>
      </c>
      <c r="C425" s="112">
        <v>1555.25</v>
      </c>
      <c r="D425" s="20">
        <f t="shared" si="58"/>
        <v>8.8479026035888086E-3</v>
      </c>
      <c r="E425" s="20">
        <f t="shared" si="62"/>
        <v>1.3023567121835853</v>
      </c>
      <c r="F425" s="39">
        <v>41383</v>
      </c>
      <c r="G425" s="112">
        <v>71.027156000000005</v>
      </c>
      <c r="H425" s="40">
        <f t="shared" si="59"/>
        <v>6.4549745763233801E-3</v>
      </c>
      <c r="I425" s="20">
        <f t="shared" si="60"/>
        <v>1.353808090956923</v>
      </c>
      <c r="L425" s="19"/>
      <c r="N425" s="42">
        <f t="shared" si="54"/>
        <v>41383</v>
      </c>
      <c r="O425" s="43">
        <f t="shared" si="61"/>
        <v>131.93389283760771</v>
      </c>
      <c r="P425" s="43">
        <f t="shared" si="55"/>
        <v>130.55368872868499</v>
      </c>
      <c r="Q425" s="48">
        <f t="shared" si="56"/>
        <v>1555.25</v>
      </c>
      <c r="R425" s="44">
        <f t="shared" si="57"/>
        <v>71.027156000000005</v>
      </c>
    </row>
    <row r="426" spans="2:18">
      <c r="B426" s="39">
        <v>41386</v>
      </c>
      <c r="C426" s="112">
        <v>1562.5</v>
      </c>
      <c r="D426" s="20">
        <f t="shared" si="58"/>
        <v>4.6616299630284352E-3</v>
      </c>
      <c r="E426" s="20">
        <f t="shared" si="62"/>
        <v>1.3070183421466137</v>
      </c>
      <c r="F426" s="39">
        <v>41386</v>
      </c>
      <c r="G426" s="112">
        <v>71.222386999999998</v>
      </c>
      <c r="H426" s="40">
        <f t="shared" si="59"/>
        <v>2.7486810819230545E-3</v>
      </c>
      <c r="I426" s="20">
        <f t="shared" si="60"/>
        <v>1.3565567720388461</v>
      </c>
      <c r="N426" s="42">
        <f t="shared" si="54"/>
        <v>41386</v>
      </c>
      <c r="O426" s="43">
        <f t="shared" si="61"/>
        <v>132.54891982559849</v>
      </c>
      <c r="P426" s="43">
        <f t="shared" si="55"/>
        <v>130.91253918306879</v>
      </c>
      <c r="Q426" s="48">
        <f t="shared" si="56"/>
        <v>1562.5</v>
      </c>
      <c r="R426" s="44">
        <f t="shared" si="57"/>
        <v>71.222386999999998</v>
      </c>
    </row>
    <row r="427" spans="2:18">
      <c r="B427" s="39">
        <v>41387</v>
      </c>
      <c r="C427" s="112">
        <v>1578.780029</v>
      </c>
      <c r="D427" s="20">
        <f t="shared" si="58"/>
        <v>1.0419218560000054E-2</v>
      </c>
      <c r="E427" s="20">
        <f t="shared" si="62"/>
        <v>1.3174375607066138</v>
      </c>
      <c r="F427" s="39">
        <v>41387</v>
      </c>
      <c r="G427" s="112">
        <v>71.584959999999995</v>
      </c>
      <c r="H427" s="40">
        <f t="shared" si="59"/>
        <v>5.0907167713993839E-3</v>
      </c>
      <c r="I427" s="20">
        <f t="shared" si="60"/>
        <v>1.3616474888102454</v>
      </c>
      <c r="L427" s="19"/>
      <c r="N427" s="42">
        <f t="shared" si="54"/>
        <v>41387</v>
      </c>
      <c r="O427" s="43">
        <f t="shared" si="61"/>
        <v>133.9299759911533</v>
      </c>
      <c r="P427" s="43">
        <f t="shared" si="55"/>
        <v>131.57897784187455</v>
      </c>
      <c r="Q427" s="48">
        <f t="shared" si="56"/>
        <v>1578.780029</v>
      </c>
      <c r="R427" s="44">
        <f t="shared" si="57"/>
        <v>71.584959999999995</v>
      </c>
    </row>
    <row r="428" spans="2:18">
      <c r="B428" s="39">
        <v>41388</v>
      </c>
      <c r="C428" s="112">
        <v>1578.790039</v>
      </c>
      <c r="D428" s="20">
        <f t="shared" si="58"/>
        <v>6.3403386261207118E-6</v>
      </c>
      <c r="E428" s="20">
        <f t="shared" si="62"/>
        <v>1.3174439010452399</v>
      </c>
      <c r="F428" s="39">
        <v>41388</v>
      </c>
      <c r="G428" s="112">
        <v>72.589010000000002</v>
      </c>
      <c r="H428" s="40">
        <f t="shared" si="59"/>
        <v>1.4025990934408705E-2</v>
      </c>
      <c r="I428" s="20">
        <f t="shared" si="60"/>
        <v>1.3756734797446541</v>
      </c>
      <c r="L428" s="19"/>
      <c r="N428" s="42">
        <f t="shared" si="54"/>
        <v>41388</v>
      </c>
      <c r="O428" s="43">
        <f t="shared" si="61"/>
        <v>133.93082515255327</v>
      </c>
      <c r="P428" s="43">
        <f t="shared" si="55"/>
        <v>133.42450339224342</v>
      </c>
      <c r="Q428" s="48">
        <f t="shared" si="56"/>
        <v>1578.790039</v>
      </c>
      <c r="R428" s="44">
        <f t="shared" si="57"/>
        <v>72.589010000000002</v>
      </c>
    </row>
    <row r="429" spans="2:18">
      <c r="B429" s="39">
        <v>41389</v>
      </c>
      <c r="C429" s="112">
        <v>1585.160034</v>
      </c>
      <c r="D429" s="20">
        <f t="shared" si="58"/>
        <v>4.0347321953175808E-3</v>
      </c>
      <c r="E429" s="20">
        <f t="shared" si="62"/>
        <v>1.3214786332405575</v>
      </c>
      <c r="F429" s="39">
        <v>41389</v>
      </c>
      <c r="G429" s="112">
        <v>70.590208000000004</v>
      </c>
      <c r="H429" s="40">
        <f t="shared" si="59"/>
        <v>-2.7535876298629747E-2</v>
      </c>
      <c r="I429" s="20">
        <f t="shared" si="60"/>
        <v>1.3481376034460244</v>
      </c>
      <c r="L429" s="19"/>
      <c r="N429" s="42">
        <f t="shared" si="54"/>
        <v>41389</v>
      </c>
      <c r="O429" s="43">
        <f t="shared" si="61"/>
        <v>134.47120016474173</v>
      </c>
      <c r="P429" s="43">
        <f t="shared" si="55"/>
        <v>129.75054277162849</v>
      </c>
      <c r="Q429" s="48">
        <f t="shared" si="56"/>
        <v>1585.160034</v>
      </c>
      <c r="R429" s="44">
        <f t="shared" si="57"/>
        <v>70.590208000000004</v>
      </c>
    </row>
    <row r="430" spans="2:18">
      <c r="B430" s="39">
        <v>41390</v>
      </c>
      <c r="C430" s="112">
        <v>1582.23999</v>
      </c>
      <c r="D430" s="20">
        <f t="shared" si="58"/>
        <v>-1.8421130594817869E-3</v>
      </c>
      <c r="E430" s="20">
        <f t="shared" si="62"/>
        <v>1.3196365201810756</v>
      </c>
      <c r="F430" s="39">
        <v>41390</v>
      </c>
      <c r="G430" s="112">
        <v>69.167806999999996</v>
      </c>
      <c r="H430" s="40">
        <f t="shared" si="59"/>
        <v>-2.0150117704710646E-2</v>
      </c>
      <c r="I430" s="20">
        <f t="shared" si="60"/>
        <v>1.3279874857413136</v>
      </c>
      <c r="L430" s="19"/>
      <c r="N430" s="42">
        <f t="shared" si="54"/>
        <v>41390</v>
      </c>
      <c r="O430" s="43">
        <f t="shared" si="61"/>
        <v>134.22348901079408</v>
      </c>
      <c r="P430" s="43">
        <f t="shared" si="55"/>
        <v>127.13605406253011</v>
      </c>
      <c r="Q430" s="48">
        <f t="shared" si="56"/>
        <v>1582.23999</v>
      </c>
      <c r="R430" s="44">
        <f t="shared" si="57"/>
        <v>69.167806999999996</v>
      </c>
    </row>
    <row r="431" spans="2:18">
      <c r="B431" s="39">
        <v>41393</v>
      </c>
      <c r="C431" s="112">
        <v>1593.6099850000001</v>
      </c>
      <c r="D431" s="20">
        <f t="shared" si="58"/>
        <v>7.1860116492188375E-3</v>
      </c>
      <c r="E431" s="20">
        <f t="shared" si="62"/>
        <v>1.3268225318302944</v>
      </c>
      <c r="F431" s="39">
        <v>41393</v>
      </c>
      <c r="G431" s="112">
        <v>69.242182999999997</v>
      </c>
      <c r="H431" s="40">
        <f t="shared" si="59"/>
        <v>1.0752979344856861E-3</v>
      </c>
      <c r="I431" s="20">
        <f t="shared" si="60"/>
        <v>1.3290627836757993</v>
      </c>
      <c r="L431" s="19"/>
      <c r="N431" s="42">
        <f t="shared" si="54"/>
        <v>41393</v>
      </c>
      <c r="O431" s="43">
        <f t="shared" si="61"/>
        <v>135.18802056642446</v>
      </c>
      <c r="P431" s="43">
        <f t="shared" si="55"/>
        <v>127.27276319886218</v>
      </c>
      <c r="Q431" s="48">
        <f t="shared" si="56"/>
        <v>1593.6099850000001</v>
      </c>
      <c r="R431" s="44">
        <f t="shared" si="57"/>
        <v>69.242182999999997</v>
      </c>
    </row>
    <row r="432" spans="2:18">
      <c r="B432" s="39">
        <v>41394</v>
      </c>
      <c r="C432" s="112">
        <v>1597.5699460000001</v>
      </c>
      <c r="D432" s="20">
        <f t="shared" si="58"/>
        <v>2.4848997165389797E-3</v>
      </c>
      <c r="E432" s="20">
        <f t="shared" si="62"/>
        <v>1.3293074315468334</v>
      </c>
      <c r="F432" s="39">
        <v>41394</v>
      </c>
      <c r="G432" s="112">
        <v>69.548969999999997</v>
      </c>
      <c r="H432" s="40">
        <f t="shared" si="59"/>
        <v>4.4306373182947389E-3</v>
      </c>
      <c r="I432" s="20">
        <f t="shared" si="60"/>
        <v>1.3334934209940941</v>
      </c>
      <c r="N432" s="42">
        <f t="shared" si="54"/>
        <v>41394</v>
      </c>
      <c r="O432" s="43">
        <f t="shared" si="61"/>
        <v>135.52394924040939</v>
      </c>
      <c r="P432" s="43">
        <f t="shared" si="55"/>
        <v>127.83666265309357</v>
      </c>
      <c r="Q432" s="48">
        <f t="shared" si="56"/>
        <v>1597.5699460000001</v>
      </c>
      <c r="R432" s="44">
        <f t="shared" si="57"/>
        <v>69.548969999999997</v>
      </c>
    </row>
    <row r="433" spans="2:18">
      <c r="B433" s="39">
        <v>41395</v>
      </c>
      <c r="C433" s="112">
        <v>1582.6999510000001</v>
      </c>
      <c r="D433" s="20">
        <f t="shared" si="58"/>
        <v>-9.3078835372633062E-3</v>
      </c>
      <c r="E433" s="20">
        <f t="shared" si="62"/>
        <v>1.3199995480095701</v>
      </c>
      <c r="F433" s="39">
        <v>41395</v>
      </c>
      <c r="G433" s="112">
        <v>69.130618999999996</v>
      </c>
      <c r="H433" s="40">
        <f t="shared" si="59"/>
        <v>-6.0152005126747898E-3</v>
      </c>
      <c r="I433" s="20">
        <f t="shared" si="60"/>
        <v>1.3274782204814193</v>
      </c>
      <c r="L433" s="19"/>
      <c r="N433" s="42">
        <f t="shared" si="54"/>
        <v>41395</v>
      </c>
      <c r="O433" s="43">
        <f t="shared" si="61"/>
        <v>134.26250810436972</v>
      </c>
      <c r="P433" s="43">
        <f t="shared" si="55"/>
        <v>127.06769949436405</v>
      </c>
      <c r="Q433" s="48">
        <f t="shared" si="56"/>
        <v>1582.6999510000001</v>
      </c>
      <c r="R433" s="44">
        <f t="shared" si="57"/>
        <v>69.130618999999996</v>
      </c>
    </row>
    <row r="434" spans="2:18">
      <c r="B434" s="39">
        <v>41396</v>
      </c>
      <c r="C434" s="112">
        <v>1597.589966</v>
      </c>
      <c r="D434" s="20">
        <f t="shared" si="58"/>
        <v>9.4079834845461896E-3</v>
      </c>
      <c r="E434" s="20">
        <f t="shared" si="62"/>
        <v>1.3294075314941163</v>
      </c>
      <c r="F434" s="39">
        <v>41396</v>
      </c>
      <c r="G434" s="112">
        <v>69.902251000000007</v>
      </c>
      <c r="H434" s="40">
        <f t="shared" si="59"/>
        <v>1.1161942582924134E-2</v>
      </c>
      <c r="I434" s="20">
        <f t="shared" si="60"/>
        <v>1.3386401630643434</v>
      </c>
      <c r="L434" s="19"/>
      <c r="N434" s="42">
        <f t="shared" si="54"/>
        <v>41396</v>
      </c>
      <c r="O434" s="43">
        <f t="shared" si="61"/>
        <v>135.52564756320936</v>
      </c>
      <c r="P434" s="43">
        <f t="shared" si="55"/>
        <v>128.4860218602644</v>
      </c>
      <c r="Q434" s="48">
        <f t="shared" si="56"/>
        <v>1597.589966</v>
      </c>
      <c r="R434" s="44">
        <f t="shared" si="57"/>
        <v>69.902251000000007</v>
      </c>
    </row>
    <row r="435" spans="2:18">
      <c r="B435" s="39">
        <v>41397</v>
      </c>
      <c r="C435" s="112">
        <v>1614.420044</v>
      </c>
      <c r="D435" s="20">
        <f t="shared" si="58"/>
        <v>1.053466681575288E-2</v>
      </c>
      <c r="E435" s="20">
        <f t="shared" si="62"/>
        <v>1.3399421983098692</v>
      </c>
      <c r="F435" s="39">
        <v>41397</v>
      </c>
      <c r="G435" s="112">
        <v>71.259574999999998</v>
      </c>
      <c r="H435" s="40">
        <f t="shared" si="59"/>
        <v>1.9417457672428862E-2</v>
      </c>
      <c r="I435" s="20">
        <f t="shared" si="60"/>
        <v>1.3580576207367723</v>
      </c>
      <c r="N435" s="42">
        <f t="shared" si="54"/>
        <v>41397</v>
      </c>
      <c r="O435" s="43">
        <f t="shared" si="61"/>
        <v>136.9533651052769</v>
      </c>
      <c r="P435" s="43">
        <f t="shared" si="55"/>
        <v>130.98089375123485</v>
      </c>
      <c r="Q435" s="48">
        <f t="shared" si="56"/>
        <v>1614.420044</v>
      </c>
      <c r="R435" s="44">
        <f t="shared" si="57"/>
        <v>71.259574999999998</v>
      </c>
    </row>
    <row r="436" spans="2:18">
      <c r="B436" s="39">
        <v>41400</v>
      </c>
      <c r="C436" s="112">
        <v>1617.5</v>
      </c>
      <c r="D436" s="20">
        <f t="shared" si="58"/>
        <v>1.907778592967091E-3</v>
      </c>
      <c r="E436" s="20">
        <f t="shared" si="62"/>
        <v>1.3418499769028363</v>
      </c>
      <c r="F436" s="39">
        <v>41400</v>
      </c>
      <c r="G436" s="112">
        <v>71.594258999999994</v>
      </c>
      <c r="H436" s="40">
        <f t="shared" si="59"/>
        <v>4.6966881292793694E-3</v>
      </c>
      <c r="I436" s="20">
        <f t="shared" si="60"/>
        <v>1.3627543088660516</v>
      </c>
      <c r="L436" s="19"/>
      <c r="N436" s="42">
        <f t="shared" si="54"/>
        <v>41400</v>
      </c>
      <c r="O436" s="43">
        <f t="shared" si="61"/>
        <v>137.21464180345956</v>
      </c>
      <c r="P436" s="43">
        <f t="shared" si="55"/>
        <v>131.59607016007868</v>
      </c>
      <c r="Q436" s="48">
        <f t="shared" si="56"/>
        <v>1617.5</v>
      </c>
      <c r="R436" s="44">
        <f t="shared" si="57"/>
        <v>71.594258999999994</v>
      </c>
    </row>
    <row r="437" spans="2:18">
      <c r="B437" s="39">
        <v>41401</v>
      </c>
      <c r="C437" s="112">
        <v>1625.959961</v>
      </c>
      <c r="D437" s="20">
        <f t="shared" si="58"/>
        <v>5.2302695517774112E-3</v>
      </c>
      <c r="E437" s="20">
        <f t="shared" si="62"/>
        <v>1.3470802464546137</v>
      </c>
      <c r="F437" s="39">
        <v>41401</v>
      </c>
      <c r="G437" s="112">
        <v>73.146814000000006</v>
      </c>
      <c r="H437" s="40">
        <f t="shared" si="59"/>
        <v>2.1685467825011129E-2</v>
      </c>
      <c r="I437" s="20">
        <f t="shared" si="60"/>
        <v>1.3844397766910628</v>
      </c>
      <c r="L437" s="19"/>
      <c r="N437" s="42">
        <f t="shared" si="54"/>
        <v>41401</v>
      </c>
      <c r="O437" s="43">
        <f t="shared" si="61"/>
        <v>137.93231136654222</v>
      </c>
      <c r="P437" s="43">
        <f t="shared" si="55"/>
        <v>134.44979250543295</v>
      </c>
      <c r="Q437" s="48">
        <f t="shared" si="56"/>
        <v>1625.959961</v>
      </c>
      <c r="R437" s="44">
        <f t="shared" si="57"/>
        <v>73.146814000000006</v>
      </c>
    </row>
    <row r="438" spans="2:18">
      <c r="B438" s="39">
        <v>41402</v>
      </c>
      <c r="C438" s="112">
        <v>1632.6899410000001</v>
      </c>
      <c r="D438" s="20">
        <f t="shared" si="58"/>
        <v>4.1390810114789733E-3</v>
      </c>
      <c r="E438" s="20">
        <f t="shared" si="62"/>
        <v>1.3512193274660926</v>
      </c>
      <c r="F438" s="39">
        <v>41402</v>
      </c>
      <c r="G438" s="112">
        <v>74.178753</v>
      </c>
      <c r="H438" s="40">
        <f t="shared" si="59"/>
        <v>1.4107777817910172E-2</v>
      </c>
      <c r="I438" s="20">
        <f t="shared" si="60"/>
        <v>1.3985475545089729</v>
      </c>
      <c r="L438" s="19"/>
      <c r="N438" s="42">
        <f t="shared" si="54"/>
        <v>41402</v>
      </c>
      <c r="O438" s="43">
        <f t="shared" si="61"/>
        <v>138.50322437738888</v>
      </c>
      <c r="P438" s="43">
        <f t="shared" si="55"/>
        <v>136.34658030576375</v>
      </c>
      <c r="Q438" s="48">
        <f t="shared" si="56"/>
        <v>1632.6899410000001</v>
      </c>
      <c r="R438" s="44">
        <f t="shared" si="57"/>
        <v>74.178753</v>
      </c>
    </row>
    <row r="439" spans="2:18">
      <c r="B439" s="39">
        <v>41403</v>
      </c>
      <c r="C439" s="112">
        <v>1626.670044</v>
      </c>
      <c r="D439" s="20">
        <f t="shared" si="58"/>
        <v>-3.6871036250232248E-3</v>
      </c>
      <c r="E439" s="20">
        <f t="shared" si="62"/>
        <v>1.3475322238410694</v>
      </c>
      <c r="F439" s="39">
        <v>41403</v>
      </c>
      <c r="G439" s="112">
        <v>73.676727999999997</v>
      </c>
      <c r="H439" s="40">
        <f t="shared" si="59"/>
        <v>-6.7677735159554775E-3</v>
      </c>
      <c r="I439" s="20">
        <f t="shared" si="60"/>
        <v>1.3917797809930175</v>
      </c>
      <c r="L439" s="19"/>
      <c r="N439" s="42">
        <f t="shared" si="54"/>
        <v>41403</v>
      </c>
      <c r="O439" s="43">
        <f t="shared" si="61"/>
        <v>137.99254863670961</v>
      </c>
      <c r="P439" s="43">
        <f t="shared" si="55"/>
        <v>135.42381753057927</v>
      </c>
      <c r="Q439" s="48">
        <f t="shared" si="56"/>
        <v>1626.670044</v>
      </c>
      <c r="R439" s="44">
        <f t="shared" si="57"/>
        <v>73.676727999999997</v>
      </c>
    </row>
    <row r="440" spans="2:18">
      <c r="B440" s="39">
        <v>41404</v>
      </c>
      <c r="C440" s="112">
        <v>1633.6999510000001</v>
      </c>
      <c r="D440" s="20">
        <f t="shared" si="58"/>
        <v>4.3216551665963276E-3</v>
      </c>
      <c r="E440" s="20">
        <f t="shared" si="62"/>
        <v>1.3518538790076657</v>
      </c>
      <c r="F440" s="39">
        <v>41404</v>
      </c>
      <c r="G440" s="112">
        <v>74.122974999999997</v>
      </c>
      <c r="H440" s="40">
        <f t="shared" si="59"/>
        <v>6.0568243475742634E-3</v>
      </c>
      <c r="I440" s="20">
        <f t="shared" si="60"/>
        <v>1.3978366053405917</v>
      </c>
      <c r="N440" s="42">
        <f t="shared" si="54"/>
        <v>41404</v>
      </c>
      <c r="O440" s="43">
        <f t="shared" si="61"/>
        <v>138.58890484747724</v>
      </c>
      <c r="P440" s="43">
        <f t="shared" si="55"/>
        <v>136.24405580583993</v>
      </c>
      <c r="Q440" s="48">
        <f t="shared" si="56"/>
        <v>1633.6999510000001</v>
      </c>
      <c r="R440" s="44">
        <f t="shared" si="57"/>
        <v>74.122974999999997</v>
      </c>
    </row>
    <row r="441" spans="2:18">
      <c r="B441" s="39">
        <v>41407</v>
      </c>
      <c r="C441" s="112">
        <v>1633.7700199999999</v>
      </c>
      <c r="D441" s="20">
        <f t="shared" si="58"/>
        <v>4.2889760728082038E-5</v>
      </c>
      <c r="E441" s="20">
        <f t="shared" si="62"/>
        <v>1.3518967687683938</v>
      </c>
      <c r="F441" s="39">
        <v>41407</v>
      </c>
      <c r="G441" s="112">
        <v>73.927736999999993</v>
      </c>
      <c r="H441" s="40">
        <f t="shared" si="59"/>
        <v>-2.6339741490408741E-3</v>
      </c>
      <c r="I441" s="20">
        <f t="shared" si="60"/>
        <v>1.3952026311915509</v>
      </c>
      <c r="N441" s="42">
        <f t="shared" si="54"/>
        <v>41407</v>
      </c>
      <c r="O441" s="43">
        <f t="shared" si="61"/>
        <v>138.5948488924457</v>
      </c>
      <c r="P441" s="43">
        <f t="shared" si="55"/>
        <v>135.88519248488689</v>
      </c>
      <c r="Q441" s="48">
        <f t="shared" si="56"/>
        <v>1633.7700199999999</v>
      </c>
      <c r="R441" s="44">
        <f t="shared" si="57"/>
        <v>73.927736999999993</v>
      </c>
    </row>
    <row r="442" spans="2:18">
      <c r="B442" s="39">
        <v>41408</v>
      </c>
      <c r="C442" s="112">
        <v>1650.339966</v>
      </c>
      <c r="D442" s="20">
        <f t="shared" si="58"/>
        <v>1.0142153300132239E-2</v>
      </c>
      <c r="E442" s="20">
        <f t="shared" si="62"/>
        <v>1.3620389220685261</v>
      </c>
      <c r="F442" s="39">
        <v>41408</v>
      </c>
      <c r="G442" s="112">
        <v>75.294359999999998</v>
      </c>
      <c r="H442" s="40">
        <f t="shared" si="59"/>
        <v>1.848593038902302E-2</v>
      </c>
      <c r="I442" s="20">
        <f t="shared" si="60"/>
        <v>1.4136885615805739</v>
      </c>
      <c r="L442" s="19"/>
      <c r="N442" s="42">
        <f t="shared" si="54"/>
        <v>41408</v>
      </c>
      <c r="O442" s="43">
        <f t="shared" si="61"/>
        <v>140.00049909652154</v>
      </c>
      <c r="P442" s="43">
        <f t="shared" si="55"/>
        <v>138.39715669406149</v>
      </c>
      <c r="Q442" s="48">
        <f t="shared" si="56"/>
        <v>1650.339966</v>
      </c>
      <c r="R442" s="44">
        <f t="shared" si="57"/>
        <v>75.294359999999998</v>
      </c>
    </row>
    <row r="443" spans="2:18">
      <c r="B443" s="39">
        <v>41409</v>
      </c>
      <c r="C443" s="112">
        <v>1658.780029</v>
      </c>
      <c r="D443" s="20">
        <f t="shared" si="58"/>
        <v>5.1141359803923425E-3</v>
      </c>
      <c r="E443" s="20">
        <f t="shared" si="62"/>
        <v>1.3671530580489184</v>
      </c>
      <c r="F443" s="39">
        <v>41409</v>
      </c>
      <c r="G443" s="112">
        <v>75.257172999999995</v>
      </c>
      <c r="H443" s="40">
        <f t="shared" si="59"/>
        <v>-4.9388825404717007E-4</v>
      </c>
      <c r="I443" s="20">
        <f t="shared" si="60"/>
        <v>1.4131946733265268</v>
      </c>
      <c r="L443" s="19"/>
      <c r="N443" s="42">
        <f t="shared" si="54"/>
        <v>41409</v>
      </c>
      <c r="O443" s="43">
        <f t="shared" si="61"/>
        <v>140.71648068622395</v>
      </c>
      <c r="P443" s="43">
        <f t="shared" si="55"/>
        <v>138.32880396397678</v>
      </c>
      <c r="Q443" s="48">
        <f t="shared" si="56"/>
        <v>1658.780029</v>
      </c>
      <c r="R443" s="44">
        <f t="shared" si="57"/>
        <v>75.257172999999995</v>
      </c>
    </row>
    <row r="444" spans="2:18">
      <c r="B444" s="39">
        <v>41410</v>
      </c>
      <c r="C444" s="112">
        <v>1650.469971</v>
      </c>
      <c r="D444" s="20">
        <f t="shared" si="58"/>
        <v>-5.0097408063261017E-3</v>
      </c>
      <c r="E444" s="20">
        <f t="shared" si="62"/>
        <v>1.3621433172425923</v>
      </c>
      <c r="F444" s="39">
        <v>41410</v>
      </c>
      <c r="G444" s="112">
        <v>74.810933000000006</v>
      </c>
      <c r="H444" s="40">
        <f t="shared" si="59"/>
        <v>-5.9295344511544057E-3</v>
      </c>
      <c r="I444" s="20">
        <f t="shared" si="60"/>
        <v>1.4072651388753723</v>
      </c>
      <c r="L444" s="19"/>
      <c r="N444" s="42">
        <f t="shared" si="54"/>
        <v>41410</v>
      </c>
      <c r="O444" s="43">
        <f t="shared" si="61"/>
        <v>140.01152759080756</v>
      </c>
      <c r="P444" s="43">
        <f t="shared" si="55"/>
        <v>137.50857855528537</v>
      </c>
      <c r="Q444" s="48">
        <f t="shared" si="56"/>
        <v>1650.469971</v>
      </c>
      <c r="R444" s="44">
        <f t="shared" si="57"/>
        <v>74.810933000000006</v>
      </c>
    </row>
    <row r="445" spans="2:18">
      <c r="B445" s="39">
        <v>41411</v>
      </c>
      <c r="C445" s="112">
        <v>1667.469971</v>
      </c>
      <c r="D445" s="20">
        <f t="shared" si="58"/>
        <v>1.0300096517175561E-2</v>
      </c>
      <c r="E445" s="20">
        <f t="shared" si="62"/>
        <v>1.3724434137597679</v>
      </c>
      <c r="F445" s="39">
        <v>41411</v>
      </c>
      <c r="G445" s="112">
        <v>75.247881000000007</v>
      </c>
      <c r="H445" s="40">
        <f t="shared" si="59"/>
        <v>5.8406971077342718E-3</v>
      </c>
      <c r="I445" s="20">
        <f t="shared" si="60"/>
        <v>1.4131058359831066</v>
      </c>
      <c r="L445" s="19"/>
      <c r="N445" s="42">
        <f t="shared" si="54"/>
        <v>41411</v>
      </c>
      <c r="O445" s="43">
        <f t="shared" si="61"/>
        <v>141.45365983851008</v>
      </c>
      <c r="P445" s="43">
        <f t="shared" si="55"/>
        <v>138.31172451234187</v>
      </c>
      <c r="Q445" s="48">
        <f t="shared" si="56"/>
        <v>1667.469971</v>
      </c>
      <c r="R445" s="44">
        <f t="shared" si="57"/>
        <v>75.247881000000007</v>
      </c>
    </row>
    <row r="446" spans="2:18">
      <c r="B446" s="39">
        <v>41414</v>
      </c>
      <c r="C446" s="112">
        <v>1666.290039</v>
      </c>
      <c r="D446" s="20">
        <f t="shared" si="58"/>
        <v>-7.0761814036890414E-4</v>
      </c>
      <c r="E446" s="20">
        <f t="shared" si="62"/>
        <v>1.371735795619399</v>
      </c>
      <c r="F446" s="39">
        <v>41414</v>
      </c>
      <c r="G446" s="112">
        <v>75.610454000000004</v>
      </c>
      <c r="H446" s="40">
        <f t="shared" si="59"/>
        <v>4.8183815302387245E-3</v>
      </c>
      <c r="I446" s="20">
        <f t="shared" si="60"/>
        <v>1.4179242175133453</v>
      </c>
      <c r="L446" s="19"/>
      <c r="N446" s="42">
        <f t="shared" si="54"/>
        <v>41414</v>
      </c>
      <c r="O446" s="43">
        <f t="shared" si="61"/>
        <v>141.35356466278679</v>
      </c>
      <c r="P446" s="43">
        <f t="shared" si="55"/>
        <v>138.97816317114763</v>
      </c>
      <c r="Q446" s="48">
        <f t="shared" si="56"/>
        <v>1666.290039</v>
      </c>
      <c r="R446" s="44">
        <f t="shared" si="57"/>
        <v>75.610454000000004</v>
      </c>
    </row>
    <row r="447" spans="2:18">
      <c r="B447" s="39">
        <v>41415</v>
      </c>
      <c r="C447" s="112">
        <v>1669.160034</v>
      </c>
      <c r="D447" s="20">
        <f t="shared" si="58"/>
        <v>1.7223862189816863E-3</v>
      </c>
      <c r="E447" s="20">
        <f t="shared" si="62"/>
        <v>1.3734581818383806</v>
      </c>
      <c r="F447" s="39">
        <v>41415</v>
      </c>
      <c r="G447" s="112">
        <v>76.084582999999995</v>
      </c>
      <c r="H447" s="40">
        <f t="shared" si="59"/>
        <v>6.2706805066927718E-3</v>
      </c>
      <c r="I447" s="20">
        <f t="shared" si="60"/>
        <v>1.4241948980200381</v>
      </c>
      <c r="L447" s="19"/>
      <c r="N447" s="42">
        <f t="shared" si="54"/>
        <v>41415</v>
      </c>
      <c r="O447" s="43">
        <f t="shared" si="61"/>
        <v>141.59703009456589</v>
      </c>
      <c r="P447" s="43">
        <f t="shared" si="55"/>
        <v>139.84965082980091</v>
      </c>
      <c r="Q447" s="48">
        <f t="shared" si="56"/>
        <v>1669.160034</v>
      </c>
      <c r="R447" s="44">
        <f t="shared" si="57"/>
        <v>76.084582999999995</v>
      </c>
    </row>
    <row r="448" spans="2:18">
      <c r="B448" s="39">
        <v>41416</v>
      </c>
      <c r="C448" s="112">
        <v>1655.349976</v>
      </c>
      <c r="D448" s="20">
        <f t="shared" si="58"/>
        <v>-8.2736572399864095E-3</v>
      </c>
      <c r="E448" s="20">
        <f t="shared" si="62"/>
        <v>1.3651845245983942</v>
      </c>
      <c r="F448" s="39">
        <v>41416</v>
      </c>
      <c r="G448" s="112">
        <v>75.517487000000003</v>
      </c>
      <c r="H448" s="40">
        <f t="shared" si="59"/>
        <v>-7.4534942249732117E-3</v>
      </c>
      <c r="I448" s="20">
        <f t="shared" si="60"/>
        <v>1.416741403795065</v>
      </c>
      <c r="L448" s="19"/>
      <c r="N448" s="42">
        <f t="shared" si="54"/>
        <v>41416</v>
      </c>
      <c r="O448" s="43">
        <f t="shared" si="61"/>
        <v>140.42550480136342</v>
      </c>
      <c r="P448" s="43">
        <f t="shared" si="55"/>
        <v>138.80728226497644</v>
      </c>
      <c r="Q448" s="48">
        <f t="shared" si="56"/>
        <v>1655.349976</v>
      </c>
      <c r="R448" s="44">
        <f t="shared" si="57"/>
        <v>75.517487000000003</v>
      </c>
    </row>
    <row r="449" spans="2:18">
      <c r="B449" s="39">
        <v>41417</v>
      </c>
      <c r="C449" s="112">
        <v>1650.51001</v>
      </c>
      <c r="D449" s="20">
        <f t="shared" si="58"/>
        <v>-2.9238324645374236E-3</v>
      </c>
      <c r="E449" s="20">
        <f t="shared" si="62"/>
        <v>1.3622606921338569</v>
      </c>
      <c r="F449" s="39">
        <v>41417</v>
      </c>
      <c r="G449" s="112">
        <v>74.057897999999994</v>
      </c>
      <c r="H449" s="40">
        <f t="shared" si="59"/>
        <v>-1.9327828003598779E-2</v>
      </c>
      <c r="I449" s="20">
        <f t="shared" si="60"/>
        <v>1.3974135757914663</v>
      </c>
      <c r="L449" s="19"/>
      <c r="N449" s="42">
        <f t="shared" si="54"/>
        <v>41417</v>
      </c>
      <c r="O449" s="43">
        <f t="shared" si="61"/>
        <v>140.01492415157614</v>
      </c>
      <c r="P449" s="43">
        <f t="shared" si="55"/>
        <v>136.12443898771201</v>
      </c>
      <c r="Q449" s="48">
        <f t="shared" si="56"/>
        <v>1650.51001</v>
      </c>
      <c r="R449" s="44">
        <f t="shared" si="57"/>
        <v>74.057897999999994</v>
      </c>
    </row>
    <row r="450" spans="2:18">
      <c r="B450" s="39">
        <v>41418</v>
      </c>
      <c r="C450" s="112">
        <v>1649.599976</v>
      </c>
      <c r="D450" s="20">
        <f t="shared" si="58"/>
        <v>-5.5136533222233108E-4</v>
      </c>
      <c r="E450" s="20">
        <f t="shared" si="62"/>
        <v>1.3617093268016345</v>
      </c>
      <c r="F450" s="39">
        <v>41418</v>
      </c>
      <c r="G450" s="112">
        <v>73.202591999999996</v>
      </c>
      <c r="H450" s="40">
        <f t="shared" si="59"/>
        <v>-1.1549153069399853E-2</v>
      </c>
      <c r="I450" s="20">
        <f t="shared" si="60"/>
        <v>1.3858644227220664</v>
      </c>
      <c r="N450" s="42">
        <f t="shared" si="54"/>
        <v>41418</v>
      </c>
      <c r="O450" s="43">
        <f t="shared" si="61"/>
        <v>139.93772477640522</v>
      </c>
      <c r="P450" s="43">
        <f t="shared" si="55"/>
        <v>134.55231700535674</v>
      </c>
      <c r="Q450" s="48">
        <f t="shared" si="56"/>
        <v>1649.599976</v>
      </c>
      <c r="R450" s="44">
        <f t="shared" si="57"/>
        <v>73.202591999999996</v>
      </c>
    </row>
    <row r="451" spans="2:18">
      <c r="B451" s="39">
        <v>41422</v>
      </c>
      <c r="C451" s="112">
        <v>1660.0600589999999</v>
      </c>
      <c r="D451" s="20">
        <f t="shared" si="58"/>
        <v>6.3409815423032256E-3</v>
      </c>
      <c r="E451" s="20">
        <f t="shared" si="62"/>
        <v>1.3680503083439377</v>
      </c>
      <c r="F451" s="39">
        <v>41422</v>
      </c>
      <c r="G451" s="112">
        <v>74.253129000000001</v>
      </c>
      <c r="H451" s="40">
        <f t="shared" si="59"/>
        <v>1.4351090190904747E-2</v>
      </c>
      <c r="I451" s="20">
        <f t="shared" si="60"/>
        <v>1.4002155129129712</v>
      </c>
      <c r="N451" s="42">
        <f t="shared" si="54"/>
        <v>41422</v>
      </c>
      <c r="O451" s="43">
        <f t="shared" si="61"/>
        <v>140.82506730628432</v>
      </c>
      <c r="P451" s="43">
        <f t="shared" si="55"/>
        <v>136.48328944209581</v>
      </c>
      <c r="Q451" s="48">
        <f t="shared" si="56"/>
        <v>1660.0600589999999</v>
      </c>
      <c r="R451" s="44">
        <f t="shared" si="57"/>
        <v>74.253129000000001</v>
      </c>
    </row>
    <row r="452" spans="2:18">
      <c r="B452" s="39">
        <v>41423</v>
      </c>
      <c r="C452" s="112">
        <v>1648.3599850000001</v>
      </c>
      <c r="D452" s="20">
        <f t="shared" si="58"/>
        <v>-7.0479823525468888E-3</v>
      </c>
      <c r="E452" s="20">
        <f t="shared" si="62"/>
        <v>1.3610023259913908</v>
      </c>
      <c r="F452" s="39">
        <v>41423</v>
      </c>
      <c r="G452" s="112">
        <v>75.164207000000005</v>
      </c>
      <c r="H452" s="40">
        <f t="shared" si="59"/>
        <v>1.2269893703738877E-2</v>
      </c>
      <c r="I452" s="20">
        <f t="shared" si="60"/>
        <v>1.4124854066167101</v>
      </c>
      <c r="L452" s="19"/>
      <c r="N452" s="42">
        <f t="shared" ref="N452:N515" si="63">B452</f>
        <v>41423</v>
      </c>
      <c r="O452" s="43">
        <f t="shared" si="61"/>
        <v>139.83253471711342</v>
      </c>
      <c r="P452" s="43">
        <f t="shared" ref="P452:P515" si="64">(R452/$R$3)*100</f>
        <v>138.15792489588696</v>
      </c>
      <c r="Q452" s="48">
        <f t="shared" ref="Q452:Q515" si="65">C452</f>
        <v>1648.3599850000001</v>
      </c>
      <c r="R452" s="44">
        <f t="shared" ref="R452:R515" si="66">G452</f>
        <v>75.164207000000005</v>
      </c>
    </row>
    <row r="453" spans="2:18">
      <c r="B453" s="39">
        <v>41424</v>
      </c>
      <c r="C453" s="112">
        <v>1654.410034</v>
      </c>
      <c r="D453" s="20">
        <f t="shared" ref="D453:D516" si="67">C453/C452-1</f>
        <v>3.6703444969878873E-3</v>
      </c>
      <c r="E453" s="20">
        <f t="shared" si="62"/>
        <v>1.3646726704883787</v>
      </c>
      <c r="F453" s="39">
        <v>41424</v>
      </c>
      <c r="G453" s="112">
        <v>74.597104000000002</v>
      </c>
      <c r="H453" s="40">
        <f t="shared" ref="H453:H516" si="68">G453/G452-1</f>
        <v>-7.5448544278529095E-3</v>
      </c>
      <c r="I453" s="20">
        <f t="shared" ref="I453:I516" si="69">I452+H453</f>
        <v>1.4049405521888572</v>
      </c>
      <c r="L453" s="19"/>
      <c r="N453" s="42">
        <f t="shared" si="63"/>
        <v>41424</v>
      </c>
      <c r="O453" s="43">
        <f t="shared" ref="O453:O516" si="70">(Q453/$Q$3)*100</f>
        <v>140.34576829141224</v>
      </c>
      <c r="P453" s="43">
        <f t="shared" si="64"/>
        <v>137.11554346449327</v>
      </c>
      <c r="Q453" s="48">
        <f t="shared" si="65"/>
        <v>1654.410034</v>
      </c>
      <c r="R453" s="44">
        <f t="shared" si="66"/>
        <v>74.597104000000002</v>
      </c>
    </row>
    <row r="454" spans="2:18">
      <c r="B454" s="39">
        <v>41425</v>
      </c>
      <c r="C454" s="112">
        <v>1630.73999</v>
      </c>
      <c r="D454" s="20">
        <f t="shared" si="67"/>
        <v>-1.430724156258345E-2</v>
      </c>
      <c r="E454" s="20">
        <f t="shared" ref="E454:E517" si="71">E453+D454</f>
        <v>1.3503654289257954</v>
      </c>
      <c r="F454" s="39">
        <v>41425</v>
      </c>
      <c r="G454" s="112">
        <v>73.648838999999995</v>
      </c>
      <c r="H454" s="40">
        <f t="shared" si="68"/>
        <v>-1.2711820555393216E-2</v>
      </c>
      <c r="I454" s="20">
        <f t="shared" si="69"/>
        <v>1.3922287316334638</v>
      </c>
      <c r="L454" s="19"/>
      <c r="N454" s="42">
        <f t="shared" si="63"/>
        <v>41425</v>
      </c>
      <c r="O454" s="43">
        <f t="shared" si="70"/>
        <v>138.33780748218066</v>
      </c>
      <c r="P454" s="43">
        <f t="shared" si="64"/>
        <v>135.37255528061741</v>
      </c>
      <c r="Q454" s="48">
        <f t="shared" si="65"/>
        <v>1630.73999</v>
      </c>
      <c r="R454" s="44">
        <f t="shared" si="66"/>
        <v>73.648838999999995</v>
      </c>
    </row>
    <row r="455" spans="2:18">
      <c r="B455" s="39">
        <v>41428</v>
      </c>
      <c r="C455" s="112">
        <v>1640.420044</v>
      </c>
      <c r="D455" s="20">
        <f t="shared" si="67"/>
        <v>5.935988606007081E-3</v>
      </c>
      <c r="E455" s="20">
        <f t="shared" si="71"/>
        <v>1.3563014175318024</v>
      </c>
      <c r="F455" s="39">
        <v>41428</v>
      </c>
      <c r="G455" s="112">
        <v>74.228823000000006</v>
      </c>
      <c r="H455" s="40">
        <f t="shared" si="68"/>
        <v>7.8749917564893135E-3</v>
      </c>
      <c r="I455" s="20">
        <f t="shared" si="69"/>
        <v>1.4001037233899531</v>
      </c>
      <c r="N455" s="42">
        <f t="shared" si="63"/>
        <v>41428</v>
      </c>
      <c r="O455" s="43">
        <f t="shared" si="70"/>
        <v>139.15897913117485</v>
      </c>
      <c r="P455" s="43">
        <f t="shared" si="64"/>
        <v>136.43861303750714</v>
      </c>
      <c r="Q455" s="48">
        <f t="shared" si="65"/>
        <v>1640.420044</v>
      </c>
      <c r="R455" s="44">
        <f t="shared" si="66"/>
        <v>74.228823000000006</v>
      </c>
    </row>
    <row r="456" spans="2:18">
      <c r="B456" s="39">
        <v>41429</v>
      </c>
      <c r="C456" s="112">
        <v>1631.380005</v>
      </c>
      <c r="D456" s="20">
        <f t="shared" si="67"/>
        <v>-5.5108074502410176E-3</v>
      </c>
      <c r="E456" s="20">
        <f t="shared" si="71"/>
        <v>1.3507906100815614</v>
      </c>
      <c r="F456" s="39">
        <v>41429</v>
      </c>
      <c r="G456" s="112">
        <v>73.564646999999994</v>
      </c>
      <c r="H456" s="40">
        <f t="shared" si="68"/>
        <v>-8.9476833008655943E-3</v>
      </c>
      <c r="I456" s="20">
        <f t="shared" si="69"/>
        <v>1.3911560400890877</v>
      </c>
      <c r="L456" s="19"/>
      <c r="N456" s="42">
        <f t="shared" si="63"/>
        <v>41429</v>
      </c>
      <c r="O456" s="43">
        <f t="shared" si="70"/>
        <v>138.39210079221084</v>
      </c>
      <c r="P456" s="43">
        <f t="shared" si="64"/>
        <v>135.2178035380382</v>
      </c>
      <c r="Q456" s="48">
        <f t="shared" si="65"/>
        <v>1631.380005</v>
      </c>
      <c r="R456" s="44">
        <f t="shared" si="66"/>
        <v>73.564646999999994</v>
      </c>
    </row>
    <row r="457" spans="2:18">
      <c r="B457" s="39">
        <v>41430</v>
      </c>
      <c r="C457" s="112">
        <v>1608.900024</v>
      </c>
      <c r="D457" s="20">
        <f t="shared" si="67"/>
        <v>-1.3779733067158628E-2</v>
      </c>
      <c r="E457" s="20">
        <f t="shared" si="71"/>
        <v>1.3370108770144027</v>
      </c>
      <c r="F457" s="39">
        <v>41430</v>
      </c>
      <c r="G457" s="112">
        <v>72.273713000000001</v>
      </c>
      <c r="H457" s="40">
        <f t="shared" si="68"/>
        <v>-1.754829327190266E-2</v>
      </c>
      <c r="I457" s="20">
        <f t="shared" si="69"/>
        <v>1.373607746817185</v>
      </c>
      <c r="N457" s="42">
        <f t="shared" si="63"/>
        <v>41430</v>
      </c>
      <c r="O457" s="43">
        <f t="shared" si="70"/>
        <v>136.48509458469087</v>
      </c>
      <c r="P457" s="43">
        <f t="shared" si="64"/>
        <v>132.84496186597016</v>
      </c>
      <c r="Q457" s="48">
        <f t="shared" si="65"/>
        <v>1608.900024</v>
      </c>
      <c r="R457" s="44">
        <f t="shared" si="66"/>
        <v>72.273713000000001</v>
      </c>
    </row>
    <row r="458" spans="2:18">
      <c r="B458" s="39">
        <v>41431</v>
      </c>
      <c r="C458" s="112">
        <v>1622.5600589999999</v>
      </c>
      <c r="D458" s="20">
        <f t="shared" si="67"/>
        <v>8.4902944845750561E-3</v>
      </c>
      <c r="E458" s="20">
        <f t="shared" si="71"/>
        <v>1.3455011714989777</v>
      </c>
      <c r="F458" s="39">
        <v>41431</v>
      </c>
      <c r="G458" s="112">
        <v>73.368200999999999</v>
      </c>
      <c r="H458" s="40">
        <f t="shared" si="68"/>
        <v>1.5143652575314581E-2</v>
      </c>
      <c r="I458" s="20">
        <f t="shared" si="69"/>
        <v>1.3887513993924996</v>
      </c>
      <c r="L458" s="19"/>
      <c r="N458" s="42">
        <f t="shared" si="63"/>
        <v>41431</v>
      </c>
      <c r="O458" s="43">
        <f t="shared" si="70"/>
        <v>137.64389323046998</v>
      </c>
      <c r="P458" s="43">
        <f t="shared" si="64"/>
        <v>134.85671981484936</v>
      </c>
      <c r="Q458" s="48">
        <f t="shared" si="65"/>
        <v>1622.5600589999999</v>
      </c>
      <c r="R458" s="44">
        <f t="shared" si="66"/>
        <v>73.368200999999999</v>
      </c>
    </row>
    <row r="459" spans="2:18">
      <c r="B459" s="39">
        <v>41432</v>
      </c>
      <c r="C459" s="112">
        <v>1643.380005</v>
      </c>
      <c r="D459" s="20">
        <f t="shared" si="67"/>
        <v>1.2831541048059281E-2</v>
      </c>
      <c r="E459" s="20">
        <f t="shared" si="71"/>
        <v>1.358332712547037</v>
      </c>
      <c r="F459" s="39">
        <v>41432</v>
      </c>
      <c r="G459" s="112">
        <v>74.546882999999994</v>
      </c>
      <c r="H459" s="40">
        <f t="shared" si="68"/>
        <v>1.6065297825688774E-2</v>
      </c>
      <c r="I459" s="20">
        <f t="shared" si="69"/>
        <v>1.4048166972181884</v>
      </c>
      <c r="N459" s="42">
        <f t="shared" si="63"/>
        <v>41432</v>
      </c>
      <c r="O459" s="43">
        <f t="shared" si="70"/>
        <v>139.41007649647145</v>
      </c>
      <c r="P459" s="43">
        <f t="shared" si="64"/>
        <v>137.02323318247036</v>
      </c>
      <c r="Q459" s="48">
        <f t="shared" si="65"/>
        <v>1643.380005</v>
      </c>
      <c r="R459" s="44">
        <f t="shared" si="66"/>
        <v>74.546882999999994</v>
      </c>
    </row>
    <row r="460" spans="2:18">
      <c r="B460" s="39">
        <v>41435</v>
      </c>
      <c r="C460" s="112">
        <v>1642.8100589999999</v>
      </c>
      <c r="D460" s="20">
        <f t="shared" si="67"/>
        <v>-3.4681327402430462E-4</v>
      </c>
      <c r="E460" s="20">
        <f t="shared" si="71"/>
        <v>1.3579858992730127</v>
      </c>
      <c r="F460" s="39">
        <v>41435</v>
      </c>
      <c r="G460" s="112">
        <v>74.659133999999995</v>
      </c>
      <c r="H460" s="40">
        <f t="shared" si="68"/>
        <v>1.5057772435635997E-3</v>
      </c>
      <c r="I460" s="20">
        <f t="shared" si="69"/>
        <v>1.406322474461752</v>
      </c>
      <c r="N460" s="42">
        <f t="shared" si="63"/>
        <v>41435</v>
      </c>
      <c r="O460" s="43">
        <f t="shared" si="70"/>
        <v>139.3617272314097</v>
      </c>
      <c r="P460" s="43">
        <f t="shared" si="64"/>
        <v>137.22955964883602</v>
      </c>
      <c r="Q460" s="48">
        <f t="shared" si="65"/>
        <v>1642.8100589999999</v>
      </c>
      <c r="R460" s="44">
        <f t="shared" si="66"/>
        <v>74.659133999999995</v>
      </c>
    </row>
    <row r="461" spans="2:18">
      <c r="B461" s="39">
        <v>41436</v>
      </c>
      <c r="C461" s="112">
        <v>1626.130005</v>
      </c>
      <c r="D461" s="20">
        <f t="shared" si="67"/>
        <v>-1.0153367340685282E-2</v>
      </c>
      <c r="E461" s="20">
        <f t="shared" si="71"/>
        <v>1.3478325319323274</v>
      </c>
      <c r="F461" s="39">
        <v>41436</v>
      </c>
      <c r="G461" s="112">
        <v>74.406563000000006</v>
      </c>
      <c r="H461" s="40">
        <f t="shared" si="68"/>
        <v>-3.3829886106098161E-3</v>
      </c>
      <c r="I461" s="20">
        <f t="shared" si="69"/>
        <v>1.4029394858511421</v>
      </c>
      <c r="N461" s="42">
        <f t="shared" si="63"/>
        <v>41436</v>
      </c>
      <c r="O461" s="43">
        <f t="shared" si="70"/>
        <v>137.94673642159682</v>
      </c>
      <c r="P461" s="43">
        <f t="shared" si="64"/>
        <v>136.76531361150504</v>
      </c>
      <c r="Q461" s="48">
        <f t="shared" si="65"/>
        <v>1626.130005</v>
      </c>
      <c r="R461" s="44">
        <f t="shared" si="66"/>
        <v>74.406563000000006</v>
      </c>
    </row>
    <row r="462" spans="2:18">
      <c r="B462" s="39">
        <v>41437</v>
      </c>
      <c r="C462" s="112">
        <v>1612.5200199999999</v>
      </c>
      <c r="D462" s="20">
        <f t="shared" si="67"/>
        <v>-8.3695552988705124E-3</v>
      </c>
      <c r="E462" s="20">
        <f t="shared" si="71"/>
        <v>1.3394629766334569</v>
      </c>
      <c r="F462" s="39">
        <v>41437</v>
      </c>
      <c r="G462" s="112">
        <v>73.602065999999994</v>
      </c>
      <c r="H462" s="40">
        <f t="shared" si="68"/>
        <v>-1.0812177952635893E-2</v>
      </c>
      <c r="I462" s="20">
        <f t="shared" si="69"/>
        <v>1.3921273078985061</v>
      </c>
      <c r="L462" s="19"/>
      <c r="N462" s="42">
        <f t="shared" si="63"/>
        <v>41437</v>
      </c>
      <c r="O462" s="43">
        <f t="shared" si="70"/>
        <v>136.79218358281759</v>
      </c>
      <c r="P462" s="43">
        <f t="shared" si="64"/>
        <v>135.28658270298939</v>
      </c>
      <c r="Q462" s="48">
        <f t="shared" si="65"/>
        <v>1612.5200199999999</v>
      </c>
      <c r="R462" s="44">
        <f t="shared" si="66"/>
        <v>73.602065999999994</v>
      </c>
    </row>
    <row r="463" spans="2:18">
      <c r="B463" s="39">
        <v>41438</v>
      </c>
      <c r="C463" s="112">
        <v>1636.3599850000001</v>
      </c>
      <c r="D463" s="20">
        <f t="shared" si="67"/>
        <v>1.4784290864184202E-2</v>
      </c>
      <c r="E463" s="20">
        <f t="shared" si="71"/>
        <v>1.3542472674976411</v>
      </c>
      <c r="F463" s="39">
        <v>41438</v>
      </c>
      <c r="G463" s="112">
        <v>74.322367999999997</v>
      </c>
      <c r="H463" s="40">
        <f t="shared" si="68"/>
        <v>9.786437244845958E-3</v>
      </c>
      <c r="I463" s="20">
        <f t="shared" si="69"/>
        <v>1.4019137451433521</v>
      </c>
      <c r="L463" s="19"/>
      <c r="N463" s="42">
        <f t="shared" si="63"/>
        <v>41438</v>
      </c>
      <c r="O463" s="43">
        <f t="shared" si="70"/>
        <v>138.81455901285281</v>
      </c>
      <c r="P463" s="43">
        <f t="shared" si="64"/>
        <v>136.61055635468185</v>
      </c>
      <c r="Q463" s="48">
        <f t="shared" si="65"/>
        <v>1636.3599850000001</v>
      </c>
      <c r="R463" s="44">
        <f t="shared" si="66"/>
        <v>74.322367999999997</v>
      </c>
    </row>
    <row r="464" spans="2:18">
      <c r="B464" s="39">
        <v>41439</v>
      </c>
      <c r="C464" s="112">
        <v>1626.7299800000001</v>
      </c>
      <c r="D464" s="20">
        <f t="shared" si="67"/>
        <v>-5.8850161873152951E-3</v>
      </c>
      <c r="E464" s="20">
        <f t="shared" si="71"/>
        <v>1.3483622513103257</v>
      </c>
      <c r="F464" s="39">
        <v>41439</v>
      </c>
      <c r="G464" s="112">
        <v>74.294304999999994</v>
      </c>
      <c r="H464" s="40">
        <f t="shared" si="68"/>
        <v>-3.7758484767336231E-4</v>
      </c>
      <c r="I464" s="20">
        <f t="shared" si="69"/>
        <v>1.4015361602956786</v>
      </c>
      <c r="L464" s="19"/>
      <c r="N464" s="42">
        <f t="shared" si="63"/>
        <v>41439</v>
      </c>
      <c r="O464" s="43">
        <f t="shared" si="70"/>
        <v>137.99763308602715</v>
      </c>
      <c r="P464" s="43">
        <f t="shared" si="64"/>
        <v>136.55897427857008</v>
      </c>
      <c r="Q464" s="48">
        <f t="shared" si="65"/>
        <v>1626.7299800000001</v>
      </c>
      <c r="R464" s="44">
        <f t="shared" si="66"/>
        <v>74.294304999999994</v>
      </c>
    </row>
    <row r="465" spans="2:18">
      <c r="B465" s="39">
        <v>41442</v>
      </c>
      <c r="C465" s="112">
        <v>1639.040039</v>
      </c>
      <c r="D465" s="20">
        <f t="shared" si="67"/>
        <v>7.5673646833507302E-3</v>
      </c>
      <c r="E465" s="20">
        <f t="shared" si="71"/>
        <v>1.3559296159936765</v>
      </c>
      <c r="F465" s="39">
        <v>41442</v>
      </c>
      <c r="G465" s="112">
        <v>74.874292999999994</v>
      </c>
      <c r="H465" s="40">
        <f t="shared" si="68"/>
        <v>7.8066279777433412E-3</v>
      </c>
      <c r="I465" s="20">
        <f t="shared" si="69"/>
        <v>1.409342788273422</v>
      </c>
      <c r="L465" s="19"/>
      <c r="N465" s="42">
        <f t="shared" si="63"/>
        <v>41442</v>
      </c>
      <c r="O465" s="43">
        <f t="shared" si="70"/>
        <v>139.04191150102835</v>
      </c>
      <c r="P465" s="43">
        <f t="shared" si="64"/>
        <v>137.62503938778511</v>
      </c>
      <c r="Q465" s="48">
        <f t="shared" si="65"/>
        <v>1639.040039</v>
      </c>
      <c r="R465" s="44">
        <f t="shared" si="66"/>
        <v>74.874292999999994</v>
      </c>
    </row>
    <row r="466" spans="2:18">
      <c r="B466" s="39">
        <v>41443</v>
      </c>
      <c r="C466" s="112">
        <v>1651.8100589999999</v>
      </c>
      <c r="D466" s="20">
        <f t="shared" si="67"/>
        <v>7.7911580535829916E-3</v>
      </c>
      <c r="E466" s="20">
        <f t="shared" si="71"/>
        <v>1.3637207740472594</v>
      </c>
      <c r="F466" s="39">
        <v>41443</v>
      </c>
      <c r="G466" s="112">
        <v>75.753629000000004</v>
      </c>
      <c r="H466" s="40">
        <f t="shared" si="68"/>
        <v>1.1744164315514949E-2</v>
      </c>
      <c r="I466" s="20">
        <f t="shared" si="69"/>
        <v>1.4210869525889369</v>
      </c>
      <c r="L466" s="19"/>
      <c r="N466" s="42">
        <f t="shared" si="63"/>
        <v>41443</v>
      </c>
      <c r="O466" s="43">
        <f t="shared" si="70"/>
        <v>140.12520900960516</v>
      </c>
      <c r="P466" s="43">
        <f t="shared" si="64"/>
        <v>139.24133046428446</v>
      </c>
      <c r="Q466" s="48">
        <f t="shared" si="65"/>
        <v>1651.8100589999999</v>
      </c>
      <c r="R466" s="44">
        <f t="shared" si="66"/>
        <v>75.753629000000004</v>
      </c>
    </row>
    <row r="467" spans="2:18">
      <c r="B467" s="39">
        <v>41444</v>
      </c>
      <c r="C467" s="112">
        <v>1628.9300539999999</v>
      </c>
      <c r="D467" s="20">
        <f t="shared" si="67"/>
        <v>-1.3851474553830623E-2</v>
      </c>
      <c r="E467" s="20">
        <f t="shared" si="71"/>
        <v>1.3498692994934287</v>
      </c>
      <c r="F467" s="39">
        <v>41444</v>
      </c>
      <c r="G467" s="112">
        <v>74.256885999999994</v>
      </c>
      <c r="H467" s="40">
        <f t="shared" si="68"/>
        <v>-1.9758036938402057E-2</v>
      </c>
      <c r="I467" s="20">
        <f t="shared" si="69"/>
        <v>1.4013289156505349</v>
      </c>
      <c r="L467" s="19"/>
      <c r="N467" s="42">
        <f t="shared" si="63"/>
        <v>41444</v>
      </c>
      <c r="O467" s="43">
        <f t="shared" si="70"/>
        <v>138.18426824265845</v>
      </c>
      <c r="P467" s="43">
        <f t="shared" si="64"/>
        <v>136.49019511361888</v>
      </c>
      <c r="Q467" s="48">
        <f t="shared" si="65"/>
        <v>1628.9300539999999</v>
      </c>
      <c r="R467" s="44">
        <f t="shared" si="66"/>
        <v>74.256885999999994</v>
      </c>
    </row>
    <row r="468" spans="2:18">
      <c r="B468" s="39">
        <v>41445</v>
      </c>
      <c r="C468" s="112">
        <v>1588.1899410000001</v>
      </c>
      <c r="D468" s="20">
        <f t="shared" si="67"/>
        <v>-2.5010351365277073E-2</v>
      </c>
      <c r="E468" s="20">
        <f t="shared" si="71"/>
        <v>1.3248589481281516</v>
      </c>
      <c r="F468" s="39">
        <v>41445</v>
      </c>
      <c r="G468" s="112">
        <v>72.180167999999995</v>
      </c>
      <c r="H468" s="40">
        <f t="shared" si="68"/>
        <v>-2.7966672343356813E-2</v>
      </c>
      <c r="I468" s="20">
        <f t="shared" si="69"/>
        <v>1.3733622433071782</v>
      </c>
      <c r="L468" s="19"/>
      <c r="N468" s="42">
        <f t="shared" si="63"/>
        <v>41445</v>
      </c>
      <c r="O468" s="43">
        <f t="shared" si="70"/>
        <v>134.72823114075584</v>
      </c>
      <c r="P468" s="43">
        <f t="shared" si="64"/>
        <v>132.67301854879545</v>
      </c>
      <c r="Q468" s="48">
        <f t="shared" si="65"/>
        <v>1588.1899410000001</v>
      </c>
      <c r="R468" s="44">
        <f t="shared" si="66"/>
        <v>72.180167999999995</v>
      </c>
    </row>
    <row r="469" spans="2:18">
      <c r="B469" s="39">
        <v>41446</v>
      </c>
      <c r="C469" s="112">
        <v>1592.4300539999999</v>
      </c>
      <c r="D469" s="20">
        <f t="shared" si="67"/>
        <v>2.6697770150401201E-3</v>
      </c>
      <c r="E469" s="20">
        <f t="shared" si="71"/>
        <v>1.3275287251431918</v>
      </c>
      <c r="F469" s="39">
        <v>41446</v>
      </c>
      <c r="G469" s="112">
        <v>71.095029999999994</v>
      </c>
      <c r="H469" s="40">
        <f t="shared" si="68"/>
        <v>-1.5033741678185053E-2</v>
      </c>
      <c r="I469" s="20">
        <f t="shared" si="69"/>
        <v>1.3583285016289932</v>
      </c>
      <c r="N469" s="42">
        <f t="shared" si="63"/>
        <v>41446</v>
      </c>
      <c r="O469" s="43">
        <f t="shared" si="70"/>
        <v>135.08792547553244</v>
      </c>
      <c r="P469" s="43">
        <f t="shared" si="64"/>
        <v>130.67844666026781</v>
      </c>
      <c r="Q469" s="48">
        <f t="shared" si="65"/>
        <v>1592.4300539999999</v>
      </c>
      <c r="R469" s="44">
        <f t="shared" si="66"/>
        <v>71.095029999999994</v>
      </c>
    </row>
    <row r="470" spans="2:18">
      <c r="B470" s="39">
        <v>41449</v>
      </c>
      <c r="C470" s="112">
        <v>1573.089966</v>
      </c>
      <c r="D470" s="20">
        <f t="shared" si="67"/>
        <v>-1.2145015695615546E-2</v>
      </c>
      <c r="E470" s="20">
        <f t="shared" si="71"/>
        <v>1.3153837094475762</v>
      </c>
      <c r="F470" s="39">
        <v>41449</v>
      </c>
      <c r="G470" s="112">
        <v>70.206344999999999</v>
      </c>
      <c r="H470" s="40">
        <f t="shared" si="68"/>
        <v>-1.2499959561167562E-2</v>
      </c>
      <c r="I470" s="20">
        <f t="shared" si="69"/>
        <v>1.3458285420678258</v>
      </c>
      <c r="N470" s="42">
        <f t="shared" si="63"/>
        <v>41449</v>
      </c>
      <c r="O470" s="43">
        <f t="shared" si="70"/>
        <v>133.44728050034396</v>
      </c>
      <c r="P470" s="43">
        <f t="shared" si="64"/>
        <v>129.04497136149826</v>
      </c>
      <c r="Q470" s="48">
        <f t="shared" si="65"/>
        <v>1573.089966</v>
      </c>
      <c r="R470" s="44">
        <f t="shared" si="66"/>
        <v>70.206344999999999</v>
      </c>
    </row>
    <row r="471" spans="2:18">
      <c r="B471" s="39">
        <v>41450</v>
      </c>
      <c r="C471" s="112">
        <v>1588.030029</v>
      </c>
      <c r="D471" s="20">
        <f t="shared" si="67"/>
        <v>9.4972718171923987E-3</v>
      </c>
      <c r="E471" s="20">
        <f t="shared" si="71"/>
        <v>1.3248809812647686</v>
      </c>
      <c r="F471" s="39">
        <v>41450</v>
      </c>
      <c r="G471" s="112">
        <v>71.525340999999997</v>
      </c>
      <c r="H471" s="40">
        <f t="shared" si="68"/>
        <v>1.8787418715502158E-2</v>
      </c>
      <c r="I471" s="20">
        <f t="shared" si="69"/>
        <v>1.3646159607833279</v>
      </c>
      <c r="N471" s="42">
        <f t="shared" si="63"/>
        <v>41450</v>
      </c>
      <c r="O471" s="43">
        <f t="shared" si="70"/>
        <v>134.71466559652086</v>
      </c>
      <c r="P471" s="43">
        <f t="shared" si="64"/>
        <v>131.46939327159672</v>
      </c>
      <c r="Q471" s="48">
        <f t="shared" si="65"/>
        <v>1588.030029</v>
      </c>
      <c r="R471" s="44">
        <f t="shared" si="66"/>
        <v>71.525340999999997</v>
      </c>
    </row>
    <row r="472" spans="2:18">
      <c r="B472" s="39">
        <v>41451</v>
      </c>
      <c r="C472" s="112">
        <v>1603.26001</v>
      </c>
      <c r="D472" s="20">
        <f t="shared" si="67"/>
        <v>9.5904867803981997E-3</v>
      </c>
      <c r="E472" s="20">
        <f t="shared" si="71"/>
        <v>1.3344714680451668</v>
      </c>
      <c r="F472" s="39">
        <v>41451</v>
      </c>
      <c r="G472" s="112">
        <v>71.871465000000001</v>
      </c>
      <c r="H472" s="40">
        <f t="shared" si="68"/>
        <v>4.8391800047482558E-3</v>
      </c>
      <c r="I472" s="20">
        <f t="shared" si="69"/>
        <v>1.3694551407880762</v>
      </c>
      <c r="L472" s="19"/>
      <c r="N472" s="42">
        <f t="shared" si="63"/>
        <v>41451</v>
      </c>
      <c r="O472" s="43">
        <f t="shared" si="70"/>
        <v>136.00664481605006</v>
      </c>
      <c r="P472" s="43">
        <f t="shared" si="64"/>
        <v>132.10559733075303</v>
      </c>
      <c r="Q472" s="48">
        <f t="shared" si="65"/>
        <v>1603.26001</v>
      </c>
      <c r="R472" s="44">
        <f t="shared" si="66"/>
        <v>71.871465000000001</v>
      </c>
    </row>
    <row r="473" spans="2:18">
      <c r="B473" s="39">
        <v>41452</v>
      </c>
      <c r="C473" s="112">
        <v>1613.1999510000001</v>
      </c>
      <c r="D473" s="20">
        <f t="shared" si="67"/>
        <v>6.1998309307298438E-3</v>
      </c>
      <c r="E473" s="20">
        <f t="shared" si="71"/>
        <v>1.3406712989758967</v>
      </c>
      <c r="F473" s="39">
        <v>41452</v>
      </c>
      <c r="G473" s="112">
        <v>73.078209999999999</v>
      </c>
      <c r="H473" s="40">
        <f t="shared" si="68"/>
        <v>1.6790321443983292E-2</v>
      </c>
      <c r="I473" s="20">
        <f t="shared" si="69"/>
        <v>1.3862454622320595</v>
      </c>
      <c r="L473" s="19"/>
      <c r="N473" s="42">
        <f t="shared" si="63"/>
        <v>41452</v>
      </c>
      <c r="O473" s="43">
        <f t="shared" si="70"/>
        <v>136.84986301936536</v>
      </c>
      <c r="P473" s="43">
        <f t="shared" si="64"/>
        <v>134.32369277448578</v>
      </c>
      <c r="Q473" s="48">
        <f t="shared" si="65"/>
        <v>1613.1999510000001</v>
      </c>
      <c r="R473" s="44">
        <f t="shared" si="66"/>
        <v>73.078209999999999</v>
      </c>
    </row>
    <row r="474" spans="2:18">
      <c r="B474" s="39">
        <v>41453</v>
      </c>
      <c r="C474" s="112">
        <v>1606.280029</v>
      </c>
      <c r="D474" s="20">
        <f t="shared" si="67"/>
        <v>-4.289562490818577E-3</v>
      </c>
      <c r="E474" s="20">
        <f t="shared" si="71"/>
        <v>1.3363817364850781</v>
      </c>
      <c r="F474" s="39">
        <v>41453</v>
      </c>
      <c r="G474" s="112">
        <v>72.311132000000001</v>
      </c>
      <c r="H474" s="40">
        <f t="shared" si="68"/>
        <v>-1.049667199018689E-2</v>
      </c>
      <c r="I474" s="20">
        <f t="shared" si="69"/>
        <v>1.3757487902418726</v>
      </c>
      <c r="N474" s="42">
        <f t="shared" si="63"/>
        <v>41453</v>
      </c>
      <c r="O474" s="43">
        <f t="shared" si="70"/>
        <v>136.26283698008385</v>
      </c>
      <c r="P474" s="43">
        <f t="shared" si="64"/>
        <v>132.91374103092139</v>
      </c>
      <c r="Q474" s="48">
        <f t="shared" si="65"/>
        <v>1606.280029</v>
      </c>
      <c r="R474" s="44">
        <f t="shared" si="66"/>
        <v>72.311132000000001</v>
      </c>
    </row>
    <row r="475" spans="2:18">
      <c r="B475" s="39">
        <v>41456</v>
      </c>
      <c r="C475" s="112">
        <v>1614.959961</v>
      </c>
      <c r="D475" s="20">
        <f t="shared" si="67"/>
        <v>5.4037476923645134E-3</v>
      </c>
      <c r="E475" s="20">
        <f t="shared" si="71"/>
        <v>1.3417854841774426</v>
      </c>
      <c r="F475" s="39">
        <v>41456</v>
      </c>
      <c r="G475" s="112">
        <v>73.293362000000002</v>
      </c>
      <c r="H475" s="40">
        <f t="shared" si="68"/>
        <v>1.3583385750343346E-2</v>
      </c>
      <c r="I475" s="20">
        <f t="shared" si="69"/>
        <v>1.3893321759922159</v>
      </c>
      <c r="L475" s="19"/>
      <c r="N475" s="42">
        <f t="shared" si="63"/>
        <v>41456</v>
      </c>
      <c r="O475" s="43">
        <f t="shared" si="70"/>
        <v>136.99916697097001</v>
      </c>
      <c r="P475" s="43">
        <f t="shared" si="64"/>
        <v>134.71915964686562</v>
      </c>
      <c r="Q475" s="48">
        <f t="shared" si="65"/>
        <v>1614.959961</v>
      </c>
      <c r="R475" s="44">
        <f t="shared" si="66"/>
        <v>73.293362000000002</v>
      </c>
    </row>
    <row r="476" spans="2:18">
      <c r="B476" s="39">
        <v>41457</v>
      </c>
      <c r="C476" s="112">
        <v>1614.079956</v>
      </c>
      <c r="D476" s="20">
        <f t="shared" si="67"/>
        <v>-5.4490824618036449E-4</v>
      </c>
      <c r="E476" s="20">
        <f t="shared" si="71"/>
        <v>1.3412405759312622</v>
      </c>
      <c r="F476" s="39">
        <v>41457</v>
      </c>
      <c r="G476" s="112">
        <v>72.760149999999996</v>
      </c>
      <c r="H476" s="40">
        <f t="shared" si="68"/>
        <v>-7.2750380859866182E-3</v>
      </c>
      <c r="I476" s="20">
        <f t="shared" si="69"/>
        <v>1.3820571379062292</v>
      </c>
      <c r="L476" s="19"/>
      <c r="N476" s="42">
        <f t="shared" si="63"/>
        <v>41457</v>
      </c>
      <c r="O476" s="43">
        <f t="shared" si="70"/>
        <v>136.9245149951677</v>
      </c>
      <c r="P476" s="43">
        <f t="shared" si="64"/>
        <v>133.73907262952255</v>
      </c>
      <c r="Q476" s="48">
        <f t="shared" si="65"/>
        <v>1614.079956</v>
      </c>
      <c r="R476" s="44">
        <f t="shared" si="66"/>
        <v>72.760149999999996</v>
      </c>
    </row>
    <row r="477" spans="2:18">
      <c r="B477" s="39">
        <v>41458</v>
      </c>
      <c r="C477" s="112">
        <v>1615.410034</v>
      </c>
      <c r="D477" s="20">
        <f t="shared" si="67"/>
        <v>8.2404715767370185E-4</v>
      </c>
      <c r="E477" s="20">
        <f t="shared" si="71"/>
        <v>1.3420646230889359</v>
      </c>
      <c r="F477" s="39">
        <v>41458</v>
      </c>
      <c r="G477" s="112">
        <v>72.881764000000004</v>
      </c>
      <c r="H477" s="40">
        <f t="shared" si="68"/>
        <v>1.6714369060537582E-3</v>
      </c>
      <c r="I477" s="20">
        <f t="shared" si="69"/>
        <v>1.383728574812283</v>
      </c>
      <c r="N477" s="42">
        <f t="shared" si="63"/>
        <v>41458</v>
      </c>
      <c r="O477" s="43">
        <f t="shared" si="70"/>
        <v>137.03734725256533</v>
      </c>
      <c r="P477" s="43">
        <f t="shared" si="64"/>
        <v>133.96260905129697</v>
      </c>
      <c r="Q477" s="48">
        <f t="shared" si="65"/>
        <v>1615.410034</v>
      </c>
      <c r="R477" s="44">
        <f t="shared" si="66"/>
        <v>72.881764000000004</v>
      </c>
    </row>
    <row r="478" spans="2:18">
      <c r="B478" s="39">
        <v>41460</v>
      </c>
      <c r="C478" s="112">
        <v>1631.8900149999999</v>
      </c>
      <c r="D478" s="20">
        <f t="shared" si="67"/>
        <v>1.0201732472338909E-2</v>
      </c>
      <c r="E478" s="20">
        <f t="shared" si="71"/>
        <v>1.3522663555612748</v>
      </c>
      <c r="F478" s="39">
        <v>41460</v>
      </c>
      <c r="G478" s="112">
        <v>73.966894999999994</v>
      </c>
      <c r="H478" s="40">
        <f t="shared" si="68"/>
        <v>1.4888923380065089E-2</v>
      </c>
      <c r="I478" s="20">
        <f t="shared" si="69"/>
        <v>1.398617498192348</v>
      </c>
      <c r="N478" s="42">
        <f t="shared" si="63"/>
        <v>41460</v>
      </c>
      <c r="O478" s="43">
        <f t="shared" si="70"/>
        <v>138.43536560795499</v>
      </c>
      <c r="P478" s="43">
        <f t="shared" si="64"/>
        <v>135.95716807325533</v>
      </c>
      <c r="Q478" s="48">
        <f t="shared" si="65"/>
        <v>1631.8900149999999</v>
      </c>
      <c r="R478" s="44">
        <f t="shared" si="66"/>
        <v>73.966894999999994</v>
      </c>
    </row>
    <row r="479" spans="2:18">
      <c r="B479" s="39">
        <v>41463</v>
      </c>
      <c r="C479" s="112">
        <v>1640.459961</v>
      </c>
      <c r="D479" s="20">
        <f t="shared" si="67"/>
        <v>5.2515463182118971E-3</v>
      </c>
      <c r="E479" s="20">
        <f t="shared" si="71"/>
        <v>1.3575179018794867</v>
      </c>
      <c r="F479" s="39">
        <v>41463</v>
      </c>
      <c r="G479" s="112">
        <v>74.191404000000006</v>
      </c>
      <c r="H479" s="40">
        <f t="shared" si="68"/>
        <v>3.0352632755505926E-3</v>
      </c>
      <c r="I479" s="20">
        <f t="shared" si="69"/>
        <v>1.4016527614678986</v>
      </c>
      <c r="L479" s="19"/>
      <c r="N479" s="42">
        <f t="shared" si="63"/>
        <v>41463</v>
      </c>
      <c r="O479" s="43">
        <f t="shared" si="70"/>
        <v>139.16236534252377</v>
      </c>
      <c r="P479" s="43">
        <f t="shared" si="64"/>
        <v>136.36983387255594</v>
      </c>
      <c r="Q479" s="48">
        <f t="shared" si="65"/>
        <v>1640.459961</v>
      </c>
      <c r="R479" s="44">
        <f t="shared" si="66"/>
        <v>74.191404000000006</v>
      </c>
    </row>
    <row r="480" spans="2:18">
      <c r="B480" s="39">
        <v>41464</v>
      </c>
      <c r="C480" s="112">
        <v>1652.3199460000001</v>
      </c>
      <c r="D480" s="20">
        <f t="shared" si="67"/>
        <v>7.2296705082459667E-3</v>
      </c>
      <c r="E480" s="20">
        <f t="shared" si="71"/>
        <v>1.3647475723877327</v>
      </c>
      <c r="F480" s="39">
        <v>41464</v>
      </c>
      <c r="G480" s="112">
        <v>75.379442999999995</v>
      </c>
      <c r="H480" s="40">
        <f t="shared" si="68"/>
        <v>1.6013162387383817E-2</v>
      </c>
      <c r="I480" s="20">
        <f t="shared" si="69"/>
        <v>1.4176659238552825</v>
      </c>
      <c r="L480" s="19"/>
      <c r="N480" s="42">
        <f t="shared" si="63"/>
        <v>41464</v>
      </c>
      <c r="O480" s="43">
        <f t="shared" si="70"/>
        <v>140.16846339109838</v>
      </c>
      <c r="P480" s="43">
        <f t="shared" si="64"/>
        <v>138.55354616709772</v>
      </c>
      <c r="Q480" s="48">
        <f t="shared" si="65"/>
        <v>1652.3199460000001</v>
      </c>
      <c r="R480" s="44">
        <f t="shared" si="66"/>
        <v>75.379442999999995</v>
      </c>
    </row>
    <row r="481" spans="2:18">
      <c r="B481" s="39">
        <v>41465</v>
      </c>
      <c r="C481" s="112">
        <v>1652.619995</v>
      </c>
      <c r="D481" s="20">
        <f t="shared" si="67"/>
        <v>1.8159255459360146E-4</v>
      </c>
      <c r="E481" s="20">
        <f t="shared" si="71"/>
        <v>1.3649291649423263</v>
      </c>
      <c r="F481" s="39">
        <v>41465</v>
      </c>
      <c r="G481" s="112">
        <v>74.799454999999995</v>
      </c>
      <c r="H481" s="40">
        <f t="shared" si="68"/>
        <v>-7.6942462947092727E-3</v>
      </c>
      <c r="I481" s="20">
        <f t="shared" si="69"/>
        <v>1.4099716775605731</v>
      </c>
      <c r="L481" s="19"/>
      <c r="N481" s="42">
        <f t="shared" si="63"/>
        <v>41465</v>
      </c>
      <c r="O481" s="43">
        <f t="shared" si="70"/>
        <v>140.19391694043901</v>
      </c>
      <c r="P481" s="43">
        <f t="shared" si="64"/>
        <v>137.48748105788272</v>
      </c>
      <c r="Q481" s="48">
        <f t="shared" si="65"/>
        <v>1652.619995</v>
      </c>
      <c r="R481" s="44">
        <f t="shared" si="66"/>
        <v>74.799454999999995</v>
      </c>
    </row>
    <row r="482" spans="2:18">
      <c r="B482" s="39">
        <v>41466</v>
      </c>
      <c r="C482" s="112">
        <v>1675.0200199999999</v>
      </c>
      <c r="D482" s="20">
        <f t="shared" si="67"/>
        <v>1.3554250261869738E-2</v>
      </c>
      <c r="E482" s="20">
        <f t="shared" si="71"/>
        <v>1.378483415204196</v>
      </c>
      <c r="F482" s="39">
        <v>41466</v>
      </c>
      <c r="G482" s="112">
        <v>76.268128000000004</v>
      </c>
      <c r="H482" s="40">
        <f t="shared" si="68"/>
        <v>1.9634808836508366E-2</v>
      </c>
      <c r="I482" s="20">
        <f t="shared" si="69"/>
        <v>1.4296064863970814</v>
      </c>
      <c r="L482" s="19"/>
      <c r="N482" s="42">
        <f t="shared" si="63"/>
        <v>41466</v>
      </c>
      <c r="O482" s="43">
        <f t="shared" si="70"/>
        <v>142.0941403758415</v>
      </c>
      <c r="P482" s="43">
        <f t="shared" si="64"/>
        <v>140.1870214658673</v>
      </c>
      <c r="Q482" s="48">
        <f t="shared" si="65"/>
        <v>1675.0200199999999</v>
      </c>
      <c r="R482" s="44">
        <f t="shared" si="66"/>
        <v>76.268128000000004</v>
      </c>
    </row>
    <row r="483" spans="2:18">
      <c r="B483" s="39">
        <v>41467</v>
      </c>
      <c r="C483" s="112">
        <v>1680.1899410000001</v>
      </c>
      <c r="D483" s="20">
        <f t="shared" si="67"/>
        <v>3.0864831096168999E-3</v>
      </c>
      <c r="E483" s="20">
        <f t="shared" si="71"/>
        <v>1.3815698983138129</v>
      </c>
      <c r="F483" s="39">
        <v>41467</v>
      </c>
      <c r="G483" s="112">
        <v>76.988437000000005</v>
      </c>
      <c r="H483" s="40">
        <f t="shared" si="68"/>
        <v>9.4444300507807721E-3</v>
      </c>
      <c r="I483" s="20">
        <f t="shared" si="69"/>
        <v>1.4390509164478622</v>
      </c>
      <c r="L483" s="19"/>
      <c r="N483" s="42">
        <f t="shared" si="63"/>
        <v>41467</v>
      </c>
      <c r="O483" s="43">
        <f t="shared" si="70"/>
        <v>142.53271154008706</v>
      </c>
      <c r="P483" s="43">
        <f t="shared" si="64"/>
        <v>141.51100798412898</v>
      </c>
      <c r="Q483" s="48">
        <f t="shared" si="65"/>
        <v>1680.1899410000001</v>
      </c>
      <c r="R483" s="44">
        <f t="shared" si="66"/>
        <v>76.988437000000005</v>
      </c>
    </row>
    <row r="484" spans="2:18">
      <c r="B484" s="39">
        <v>41470</v>
      </c>
      <c r="C484" s="112">
        <v>1682.5</v>
      </c>
      <c r="D484" s="20">
        <f t="shared" si="67"/>
        <v>1.3748796749877279E-3</v>
      </c>
      <c r="E484" s="20">
        <f t="shared" si="71"/>
        <v>1.3829447779888007</v>
      </c>
      <c r="F484" s="39">
        <v>41470</v>
      </c>
      <c r="G484" s="112">
        <v>76.894885000000002</v>
      </c>
      <c r="H484" s="40">
        <f t="shared" si="68"/>
        <v>-1.2151435156425583E-3</v>
      </c>
      <c r="I484" s="20">
        <f t="shared" si="69"/>
        <v>1.4378357729322198</v>
      </c>
      <c r="L484" s="19"/>
      <c r="N484" s="42">
        <f t="shared" si="63"/>
        <v>41470</v>
      </c>
      <c r="O484" s="43">
        <f t="shared" si="70"/>
        <v>142.72867686820445</v>
      </c>
      <c r="P484" s="43">
        <f t="shared" si="64"/>
        <v>141.33905180038505</v>
      </c>
      <c r="Q484" s="48">
        <f t="shared" si="65"/>
        <v>1682.5</v>
      </c>
      <c r="R484" s="44">
        <f t="shared" si="66"/>
        <v>76.894885000000002</v>
      </c>
    </row>
    <row r="485" spans="2:18">
      <c r="B485" s="39">
        <v>41471</v>
      </c>
      <c r="C485" s="112">
        <v>1676.26001</v>
      </c>
      <c r="D485" s="20">
        <f t="shared" si="67"/>
        <v>-3.7087607726598026E-3</v>
      </c>
      <c r="E485" s="20">
        <f t="shared" si="71"/>
        <v>1.3792360172161409</v>
      </c>
      <c r="F485" s="39">
        <v>41471</v>
      </c>
      <c r="G485" s="112">
        <v>76.249421999999996</v>
      </c>
      <c r="H485" s="40">
        <f t="shared" si="68"/>
        <v>-8.3940953939914964E-3</v>
      </c>
      <c r="I485" s="20">
        <f t="shared" si="69"/>
        <v>1.4294416775382284</v>
      </c>
      <c r="L485" s="19"/>
      <c r="N485" s="42">
        <f t="shared" si="63"/>
        <v>41471</v>
      </c>
      <c r="O485" s="43">
        <f t="shared" si="70"/>
        <v>142.19933035030201</v>
      </c>
      <c r="P485" s="43">
        <f t="shared" si="64"/>
        <v>140.1526383166763</v>
      </c>
      <c r="Q485" s="48">
        <f t="shared" si="65"/>
        <v>1676.26001</v>
      </c>
      <c r="R485" s="44">
        <f t="shared" si="66"/>
        <v>76.249421999999996</v>
      </c>
    </row>
    <row r="486" spans="2:18">
      <c r="B486" s="39">
        <v>41472</v>
      </c>
      <c r="C486" s="112">
        <v>1680.910034</v>
      </c>
      <c r="D486" s="20">
        <f t="shared" si="67"/>
        <v>2.7740469690020753E-3</v>
      </c>
      <c r="E486" s="20">
        <f t="shared" si="71"/>
        <v>1.3820100641851429</v>
      </c>
      <c r="F486" s="39">
        <v>41472</v>
      </c>
      <c r="G486" s="112">
        <v>75.753629000000004</v>
      </c>
      <c r="H486" s="40">
        <f t="shared" si="68"/>
        <v>-6.5022525678947174E-3</v>
      </c>
      <c r="I486" s="20">
        <f t="shared" si="69"/>
        <v>1.4229394249703335</v>
      </c>
      <c r="N486" s="42">
        <f t="shared" si="63"/>
        <v>41472</v>
      </c>
      <c r="O486" s="43">
        <f t="shared" si="70"/>
        <v>142.59379797165442</v>
      </c>
      <c r="P486" s="43">
        <f t="shared" si="64"/>
        <v>139.24133046428446</v>
      </c>
      <c r="Q486" s="48">
        <f t="shared" si="65"/>
        <v>1680.910034</v>
      </c>
      <c r="R486" s="44">
        <f t="shared" si="66"/>
        <v>75.753629000000004</v>
      </c>
    </row>
    <row r="487" spans="2:18">
      <c r="B487" s="39">
        <v>41473</v>
      </c>
      <c r="C487" s="112">
        <v>1689.369995</v>
      </c>
      <c r="D487" s="20">
        <f t="shared" si="67"/>
        <v>5.0329647803148969E-3</v>
      </c>
      <c r="E487" s="20">
        <f t="shared" si="71"/>
        <v>1.3870430289654578</v>
      </c>
      <c r="F487" s="39">
        <v>41473</v>
      </c>
      <c r="G487" s="112">
        <v>76.511349999999993</v>
      </c>
      <c r="H487" s="40">
        <f t="shared" si="68"/>
        <v>1.0002438299028471E-2</v>
      </c>
      <c r="I487" s="20">
        <f t="shared" si="69"/>
        <v>1.432941863269362</v>
      </c>
      <c r="N487" s="42">
        <f t="shared" si="63"/>
        <v>41473</v>
      </c>
      <c r="O487" s="43">
        <f t="shared" si="70"/>
        <v>143.31146753473709</v>
      </c>
      <c r="P487" s="43">
        <f t="shared" si="64"/>
        <v>140.63408328092811</v>
      </c>
      <c r="Q487" s="48">
        <f t="shared" si="65"/>
        <v>1689.369995</v>
      </c>
      <c r="R487" s="44">
        <f t="shared" si="66"/>
        <v>76.511349999999993</v>
      </c>
    </row>
    <row r="488" spans="2:18">
      <c r="B488" s="39">
        <v>41474</v>
      </c>
      <c r="C488" s="112">
        <v>1692.089966</v>
      </c>
      <c r="D488" s="20">
        <f t="shared" si="67"/>
        <v>1.6100504969605023E-3</v>
      </c>
      <c r="E488" s="20">
        <f t="shared" si="71"/>
        <v>1.3886530794624183</v>
      </c>
      <c r="F488" s="39">
        <v>41474</v>
      </c>
      <c r="G488" s="112">
        <v>77.755515000000003</v>
      </c>
      <c r="H488" s="40">
        <f t="shared" si="68"/>
        <v>1.6261182164476473E-2</v>
      </c>
      <c r="I488" s="20">
        <f t="shared" si="69"/>
        <v>1.4492030454338385</v>
      </c>
      <c r="N488" s="42">
        <f t="shared" si="63"/>
        <v>41474</v>
      </c>
      <c r="O488" s="43">
        <f t="shared" si="70"/>
        <v>143.54220623426156</v>
      </c>
      <c r="P488" s="43">
        <f t="shared" si="64"/>
        <v>142.9209597276934</v>
      </c>
      <c r="Q488" s="48">
        <f t="shared" si="65"/>
        <v>1692.089966</v>
      </c>
      <c r="R488" s="44">
        <f t="shared" si="66"/>
        <v>77.755515000000003</v>
      </c>
    </row>
    <row r="489" spans="2:18">
      <c r="B489" s="39">
        <v>41477</v>
      </c>
      <c r="C489" s="112">
        <v>1695.530029</v>
      </c>
      <c r="D489" s="20">
        <f t="shared" si="67"/>
        <v>2.033026061925236E-3</v>
      </c>
      <c r="E489" s="20">
        <f t="shared" si="71"/>
        <v>1.3906861055243436</v>
      </c>
      <c r="F489" s="39">
        <v>41477</v>
      </c>
      <c r="G489" s="112">
        <v>78.073567999999995</v>
      </c>
      <c r="H489" s="40">
        <f t="shared" si="68"/>
        <v>4.0904236824872431E-3</v>
      </c>
      <c r="I489" s="20">
        <f t="shared" si="69"/>
        <v>1.4532934691163257</v>
      </c>
      <c r="N489" s="42">
        <f t="shared" si="63"/>
        <v>41477</v>
      </c>
      <c r="O489" s="43">
        <f t="shared" si="70"/>
        <v>143.83403128052203</v>
      </c>
      <c r="P489" s="43">
        <f t="shared" si="64"/>
        <v>143.50556700608738</v>
      </c>
      <c r="Q489" s="48">
        <f t="shared" si="65"/>
        <v>1695.530029</v>
      </c>
      <c r="R489" s="44">
        <f t="shared" si="66"/>
        <v>78.073567999999995</v>
      </c>
    </row>
    <row r="490" spans="2:18">
      <c r="B490" s="39">
        <v>41478</v>
      </c>
      <c r="C490" s="112">
        <v>1692.3900149999999</v>
      </c>
      <c r="D490" s="20">
        <f t="shared" si="67"/>
        <v>-1.8519365309336289E-3</v>
      </c>
      <c r="E490" s="20">
        <f t="shared" si="71"/>
        <v>1.3888341689934101</v>
      </c>
      <c r="F490" s="39">
        <v>41478</v>
      </c>
      <c r="G490" s="112">
        <v>78.475815999999995</v>
      </c>
      <c r="H490" s="40">
        <f t="shared" si="68"/>
        <v>5.1521662235289867E-3</v>
      </c>
      <c r="I490" s="20">
        <f t="shared" si="69"/>
        <v>1.4584456353398547</v>
      </c>
      <c r="N490" s="42">
        <f t="shared" si="63"/>
        <v>41478</v>
      </c>
      <c r="O490" s="43">
        <f t="shared" si="70"/>
        <v>143.56765978360218</v>
      </c>
      <c r="P490" s="43">
        <f t="shared" si="64"/>
        <v>144.24493154130454</v>
      </c>
      <c r="Q490" s="48">
        <f t="shared" si="65"/>
        <v>1692.3900149999999</v>
      </c>
      <c r="R490" s="44">
        <f t="shared" si="66"/>
        <v>78.475815999999995</v>
      </c>
    </row>
    <row r="491" spans="2:18">
      <c r="B491" s="39">
        <v>41479</v>
      </c>
      <c r="C491" s="112">
        <v>1685.9399410000001</v>
      </c>
      <c r="D491" s="20">
        <f t="shared" si="67"/>
        <v>-3.8112219658775759E-3</v>
      </c>
      <c r="E491" s="20">
        <f t="shared" si="71"/>
        <v>1.3850229470275326</v>
      </c>
      <c r="F491" s="39">
        <v>41479</v>
      </c>
      <c r="G491" s="112">
        <v>77.184882999999999</v>
      </c>
      <c r="H491" s="40">
        <f t="shared" si="68"/>
        <v>-1.6450074249626079E-2</v>
      </c>
      <c r="I491" s="20">
        <f t="shared" si="69"/>
        <v>1.4419955610902286</v>
      </c>
      <c r="L491" s="19"/>
      <c r="N491" s="42">
        <f t="shared" si="63"/>
        <v>41479</v>
      </c>
      <c r="O491" s="43">
        <f t="shared" si="70"/>
        <v>143.02049156504529</v>
      </c>
      <c r="P491" s="43">
        <f t="shared" si="64"/>
        <v>141.87209170731782</v>
      </c>
      <c r="Q491" s="48">
        <f t="shared" si="65"/>
        <v>1685.9399410000001</v>
      </c>
      <c r="R491" s="44">
        <f t="shared" si="66"/>
        <v>77.184882999999999</v>
      </c>
    </row>
    <row r="492" spans="2:18">
      <c r="B492" s="39">
        <v>41480</v>
      </c>
      <c r="C492" s="112">
        <v>1690.25</v>
      </c>
      <c r="D492" s="20">
        <f t="shared" si="67"/>
        <v>2.5564724431663688E-3</v>
      </c>
      <c r="E492" s="20">
        <f t="shared" si="71"/>
        <v>1.387579419470699</v>
      </c>
      <c r="F492" s="39">
        <v>41480</v>
      </c>
      <c r="G492" s="112">
        <v>77.184882999999999</v>
      </c>
      <c r="H492" s="40">
        <f t="shared" si="68"/>
        <v>0</v>
      </c>
      <c r="I492" s="20">
        <f t="shared" si="69"/>
        <v>1.4419955610902286</v>
      </c>
      <c r="L492" s="19"/>
      <c r="N492" s="42">
        <f t="shared" si="63"/>
        <v>41480</v>
      </c>
      <c r="O492" s="43">
        <f t="shared" si="70"/>
        <v>143.3861195105394</v>
      </c>
      <c r="P492" s="43">
        <f t="shared" si="64"/>
        <v>141.87209170731782</v>
      </c>
      <c r="Q492" s="48">
        <f t="shared" si="65"/>
        <v>1690.25</v>
      </c>
      <c r="R492" s="44">
        <f t="shared" si="66"/>
        <v>77.184882999999999</v>
      </c>
    </row>
    <row r="493" spans="2:18">
      <c r="B493" s="39">
        <v>41481</v>
      </c>
      <c r="C493" s="112">
        <v>1691.650024</v>
      </c>
      <c r="D493" s="20">
        <f t="shared" si="67"/>
        <v>8.2829403934336909E-4</v>
      </c>
      <c r="E493" s="20">
        <f t="shared" si="71"/>
        <v>1.3884077135100423</v>
      </c>
      <c r="F493" s="39">
        <v>41481</v>
      </c>
      <c r="G493" s="112">
        <v>78.597424000000004</v>
      </c>
      <c r="H493" s="40">
        <f t="shared" si="68"/>
        <v>1.830074679260707E-2</v>
      </c>
      <c r="I493" s="20">
        <f t="shared" si="69"/>
        <v>1.4602963078828357</v>
      </c>
      <c r="L493" s="19"/>
      <c r="N493" s="42">
        <f t="shared" si="63"/>
        <v>41481</v>
      </c>
      <c r="O493" s="43">
        <f t="shared" si="70"/>
        <v>143.50488537865456</v>
      </c>
      <c r="P493" s="43">
        <f t="shared" si="64"/>
        <v>144.46845693459099</v>
      </c>
      <c r="Q493" s="48">
        <f t="shared" si="65"/>
        <v>1691.650024</v>
      </c>
      <c r="R493" s="44">
        <f t="shared" si="66"/>
        <v>78.597424000000004</v>
      </c>
    </row>
    <row r="494" spans="2:18">
      <c r="B494" s="39">
        <v>41484</v>
      </c>
      <c r="C494" s="112">
        <v>1685.329956</v>
      </c>
      <c r="D494" s="20">
        <f t="shared" si="67"/>
        <v>-3.7360375434251081E-3</v>
      </c>
      <c r="E494" s="20">
        <f t="shared" si="71"/>
        <v>1.3846716759666173</v>
      </c>
      <c r="F494" s="39">
        <v>41484</v>
      </c>
      <c r="G494" s="112">
        <v>78.634843000000004</v>
      </c>
      <c r="H494" s="40">
        <f t="shared" si="68"/>
        <v>4.7608430525669654E-4</v>
      </c>
      <c r="I494" s="20">
        <f t="shared" si="69"/>
        <v>1.4607723921880924</v>
      </c>
      <c r="N494" s="42">
        <f t="shared" si="63"/>
        <v>41484</v>
      </c>
      <c r="O494" s="43">
        <f t="shared" si="70"/>
        <v>142.968745739215</v>
      </c>
      <c r="P494" s="43">
        <f t="shared" si="64"/>
        <v>144.53723609954218</v>
      </c>
      <c r="Q494" s="48">
        <f t="shared" si="65"/>
        <v>1685.329956</v>
      </c>
      <c r="R494" s="44">
        <f t="shared" si="66"/>
        <v>78.634843000000004</v>
      </c>
    </row>
    <row r="495" spans="2:18">
      <c r="B495" s="39">
        <v>41485</v>
      </c>
      <c r="C495" s="112">
        <v>1685.959961</v>
      </c>
      <c r="D495" s="20">
        <f t="shared" si="67"/>
        <v>3.7381700702421305E-4</v>
      </c>
      <c r="E495" s="20">
        <f t="shared" si="71"/>
        <v>1.3850454929736415</v>
      </c>
      <c r="F495" s="39">
        <v>41485</v>
      </c>
      <c r="G495" s="112">
        <v>78.400977999999995</v>
      </c>
      <c r="H495" s="40">
        <f t="shared" si="68"/>
        <v>-2.9740632915107312E-3</v>
      </c>
      <c r="I495" s="20">
        <f t="shared" si="69"/>
        <v>1.4577983288965817</v>
      </c>
      <c r="N495" s="42">
        <f t="shared" si="63"/>
        <v>41485</v>
      </c>
      <c r="O495" s="43">
        <f t="shared" si="70"/>
        <v>143.0221898878452</v>
      </c>
      <c r="P495" s="43">
        <f t="shared" si="64"/>
        <v>144.10737321140212</v>
      </c>
      <c r="Q495" s="48">
        <f t="shared" si="65"/>
        <v>1685.959961</v>
      </c>
      <c r="R495" s="44">
        <f t="shared" si="66"/>
        <v>78.400977999999995</v>
      </c>
    </row>
    <row r="496" spans="2:18">
      <c r="B496" s="39">
        <v>41486</v>
      </c>
      <c r="C496" s="112">
        <v>1685.7299800000001</v>
      </c>
      <c r="D496" s="20">
        <f t="shared" si="67"/>
        <v>-1.3640952651305938E-4</v>
      </c>
      <c r="E496" s="20">
        <f t="shared" si="71"/>
        <v>1.3849090834471285</v>
      </c>
      <c r="F496" s="39">
        <v>41486</v>
      </c>
      <c r="G496" s="112">
        <v>79.158705999999995</v>
      </c>
      <c r="H496" s="40">
        <f t="shared" si="68"/>
        <v>9.6647773960165662E-3</v>
      </c>
      <c r="I496" s="20">
        <f t="shared" si="69"/>
        <v>1.4674631062925982</v>
      </c>
      <c r="L496" s="19"/>
      <c r="N496" s="42">
        <f t="shared" si="63"/>
        <v>41486</v>
      </c>
      <c r="O496" s="43">
        <f t="shared" si="70"/>
        <v>143.00268029864176</v>
      </c>
      <c r="P496" s="43">
        <f t="shared" si="64"/>
        <v>145.50013889461502</v>
      </c>
      <c r="Q496" s="48">
        <f t="shared" si="65"/>
        <v>1685.7299800000001</v>
      </c>
      <c r="R496" s="44">
        <f t="shared" si="66"/>
        <v>79.158705999999995</v>
      </c>
    </row>
    <row r="497" spans="2:18">
      <c r="B497" s="39">
        <v>41487</v>
      </c>
      <c r="C497" s="112">
        <v>1706.869995</v>
      </c>
      <c r="D497" s="20">
        <f t="shared" si="67"/>
        <v>1.2540570109573546E-2</v>
      </c>
      <c r="E497" s="20">
        <f t="shared" si="71"/>
        <v>1.397449653556702</v>
      </c>
      <c r="F497" s="39">
        <v>41487</v>
      </c>
      <c r="G497" s="112">
        <v>81.366394</v>
      </c>
      <c r="H497" s="40">
        <f t="shared" si="68"/>
        <v>2.788938970275745E-2</v>
      </c>
      <c r="I497" s="20">
        <f t="shared" si="69"/>
        <v>1.4953524959953557</v>
      </c>
      <c r="L497" s="19"/>
      <c r="N497" s="42">
        <f t="shared" si="63"/>
        <v>41487</v>
      </c>
      <c r="O497" s="43">
        <f t="shared" si="70"/>
        <v>144.79601543678379</v>
      </c>
      <c r="P497" s="43">
        <f t="shared" si="64"/>
        <v>149.55804897005228</v>
      </c>
      <c r="Q497" s="48">
        <f t="shared" si="65"/>
        <v>1706.869995</v>
      </c>
      <c r="R497" s="44">
        <f t="shared" si="66"/>
        <v>81.366394</v>
      </c>
    </row>
    <row r="498" spans="2:18">
      <c r="B498" s="39">
        <v>41488</v>
      </c>
      <c r="C498" s="112">
        <v>1709.670044</v>
      </c>
      <c r="D498" s="20">
        <f t="shared" si="67"/>
        <v>1.6404582705198401E-3</v>
      </c>
      <c r="E498" s="20">
        <f t="shared" si="71"/>
        <v>1.3990901118272219</v>
      </c>
      <c r="F498" s="39">
        <v>41488</v>
      </c>
      <c r="G498" s="113">
        <v>81.965089000000006</v>
      </c>
      <c r="H498" s="40">
        <f t="shared" si="68"/>
        <v>7.3580131866235465E-3</v>
      </c>
      <c r="I498" s="20">
        <f t="shared" si="69"/>
        <v>1.5027105091819792</v>
      </c>
      <c r="L498" s="19"/>
      <c r="N498" s="42">
        <f t="shared" si="63"/>
        <v>41488</v>
      </c>
      <c r="O498" s="43">
        <f t="shared" si="70"/>
        <v>145.03354725784538</v>
      </c>
      <c r="P498" s="43">
        <f t="shared" si="64"/>
        <v>150.6584990665396</v>
      </c>
      <c r="Q498" s="48">
        <f t="shared" si="65"/>
        <v>1709.670044</v>
      </c>
      <c r="R498" s="44">
        <f t="shared" si="66"/>
        <v>81.965089000000006</v>
      </c>
    </row>
    <row r="499" spans="2:18">
      <c r="B499" s="39">
        <v>41491</v>
      </c>
      <c r="C499" s="112">
        <v>1707.1400149999999</v>
      </c>
      <c r="D499" s="20">
        <f t="shared" si="67"/>
        <v>-1.479834666858082E-3</v>
      </c>
      <c r="E499" s="20">
        <f t="shared" si="71"/>
        <v>1.3976102771603638</v>
      </c>
      <c r="F499" s="39">
        <v>41491</v>
      </c>
      <c r="G499" s="112">
        <v>81.272842999999995</v>
      </c>
      <c r="H499" s="40">
        <f t="shared" si="68"/>
        <v>-8.4456200614875243E-3</v>
      </c>
      <c r="I499" s="20">
        <f t="shared" si="69"/>
        <v>1.4942648891204917</v>
      </c>
      <c r="L499" s="19"/>
      <c r="N499" s="42">
        <f t="shared" si="63"/>
        <v>41491</v>
      </c>
      <c r="O499" s="43">
        <f t="shared" si="70"/>
        <v>144.81892158675583</v>
      </c>
      <c r="P499" s="43">
        <f t="shared" si="64"/>
        <v>149.38609462438964</v>
      </c>
      <c r="Q499" s="48">
        <f t="shared" si="65"/>
        <v>1707.1400149999999</v>
      </c>
      <c r="R499" s="44">
        <f t="shared" si="66"/>
        <v>81.272842999999995</v>
      </c>
    </row>
    <row r="500" spans="2:18">
      <c r="B500" s="39">
        <v>41492</v>
      </c>
      <c r="C500" s="112">
        <v>1697.369995</v>
      </c>
      <c r="D500" s="20">
        <f t="shared" si="67"/>
        <v>-5.7230337957955291E-3</v>
      </c>
      <c r="E500" s="20">
        <f t="shared" si="71"/>
        <v>1.3918872433645681</v>
      </c>
      <c r="F500" s="39">
        <v>41492</v>
      </c>
      <c r="G500" s="112">
        <v>80.168998000000002</v>
      </c>
      <c r="H500" s="40">
        <f t="shared" si="68"/>
        <v>-1.358196611874396E-2</v>
      </c>
      <c r="I500" s="20">
        <f t="shared" si="69"/>
        <v>1.4806829230017478</v>
      </c>
      <c r="N500" s="42">
        <f t="shared" si="63"/>
        <v>41492</v>
      </c>
      <c r="O500" s="43">
        <f t="shared" si="70"/>
        <v>143.99011800424415</v>
      </c>
      <c r="P500" s="43">
        <f t="shared" si="64"/>
        <v>147.35713774858971</v>
      </c>
      <c r="Q500" s="48">
        <f t="shared" si="65"/>
        <v>1697.369995</v>
      </c>
      <c r="R500" s="44">
        <f t="shared" si="66"/>
        <v>80.168998000000002</v>
      </c>
    </row>
    <row r="501" spans="2:18">
      <c r="B501" s="39">
        <v>41493</v>
      </c>
      <c r="C501" s="112">
        <v>1690.910034</v>
      </c>
      <c r="D501" s="20">
        <f t="shared" si="67"/>
        <v>-3.8058649669956424E-3</v>
      </c>
      <c r="E501" s="20">
        <f t="shared" si="71"/>
        <v>1.3880813783975725</v>
      </c>
      <c r="F501" s="39">
        <v>41493</v>
      </c>
      <c r="G501" s="112">
        <v>80.234480000000005</v>
      </c>
      <c r="H501" s="40">
        <f t="shared" si="68"/>
        <v>8.1679953140989525E-4</v>
      </c>
      <c r="I501" s="20">
        <f t="shared" si="69"/>
        <v>1.4814997225331576</v>
      </c>
      <c r="N501" s="42">
        <f t="shared" si="63"/>
        <v>41493</v>
      </c>
      <c r="O501" s="43">
        <f t="shared" si="70"/>
        <v>143.44211105853825</v>
      </c>
      <c r="P501" s="43">
        <f t="shared" si="64"/>
        <v>147.47749898965267</v>
      </c>
      <c r="Q501" s="48">
        <f t="shared" si="65"/>
        <v>1690.910034</v>
      </c>
      <c r="R501" s="44">
        <f t="shared" si="66"/>
        <v>80.234480000000005</v>
      </c>
    </row>
    <row r="502" spans="2:18">
      <c r="B502" s="39">
        <v>41494</v>
      </c>
      <c r="C502" s="112">
        <v>1697.4799800000001</v>
      </c>
      <c r="D502" s="20">
        <f t="shared" si="67"/>
        <v>3.8854497684055467E-3</v>
      </c>
      <c r="E502" s="20">
        <f t="shared" si="71"/>
        <v>1.3919668281659781</v>
      </c>
      <c r="F502" s="39">
        <v>41494</v>
      </c>
      <c r="G502" s="112">
        <v>80.056747999999999</v>
      </c>
      <c r="H502" s="40">
        <f t="shared" si="68"/>
        <v>-2.2151573737376751E-3</v>
      </c>
      <c r="I502" s="20">
        <f t="shared" si="69"/>
        <v>1.47928456515942</v>
      </c>
      <c r="L502" s="19"/>
      <c r="N502" s="42">
        <f t="shared" si="63"/>
        <v>41494</v>
      </c>
      <c r="O502" s="43">
        <f t="shared" si="70"/>
        <v>143.99944817573024</v>
      </c>
      <c r="P502" s="43">
        <f t="shared" si="64"/>
        <v>147.15081312030534</v>
      </c>
      <c r="Q502" s="48">
        <f t="shared" si="65"/>
        <v>1697.4799800000001</v>
      </c>
      <c r="R502" s="44">
        <f t="shared" si="66"/>
        <v>80.056747999999999</v>
      </c>
    </row>
    <row r="503" spans="2:18">
      <c r="B503" s="39">
        <v>41495</v>
      </c>
      <c r="C503" s="112">
        <v>1691.420044</v>
      </c>
      <c r="D503" s="20">
        <f t="shared" si="67"/>
        <v>-3.5699602183232315E-3</v>
      </c>
      <c r="E503" s="20">
        <f t="shared" si="71"/>
        <v>1.3883968679476548</v>
      </c>
      <c r="F503" s="39">
        <v>41495</v>
      </c>
      <c r="G503" s="112">
        <v>80.075453999999993</v>
      </c>
      <c r="H503" s="40">
        <f t="shared" si="68"/>
        <v>2.3365925380813835E-4</v>
      </c>
      <c r="I503" s="20">
        <f t="shared" si="69"/>
        <v>1.4795182244132281</v>
      </c>
      <c r="L503" s="19"/>
      <c r="N503" s="42">
        <f t="shared" si="63"/>
        <v>41495</v>
      </c>
      <c r="O503" s="43">
        <f t="shared" si="70"/>
        <v>143.4853758742824</v>
      </c>
      <c r="P503" s="43">
        <f t="shared" si="64"/>
        <v>147.18519626949632</v>
      </c>
      <c r="Q503" s="48">
        <f t="shared" si="65"/>
        <v>1691.420044</v>
      </c>
      <c r="R503" s="44">
        <f t="shared" si="66"/>
        <v>80.075453999999993</v>
      </c>
    </row>
    <row r="504" spans="2:18">
      <c r="B504" s="39">
        <v>41498</v>
      </c>
      <c r="C504" s="112">
        <v>1689.469971</v>
      </c>
      <c r="D504" s="20">
        <f t="shared" si="67"/>
        <v>-1.1529205929168285E-3</v>
      </c>
      <c r="E504" s="20">
        <f t="shared" si="71"/>
        <v>1.387243947354738</v>
      </c>
      <c r="F504" s="39">
        <v>41498</v>
      </c>
      <c r="G504" s="112">
        <v>82.498300999999998</v>
      </c>
      <c r="H504" s="40">
        <f t="shared" si="68"/>
        <v>3.0257049807048242E-2</v>
      </c>
      <c r="I504" s="20">
        <f t="shared" si="69"/>
        <v>1.5097752742202764</v>
      </c>
      <c r="N504" s="42">
        <f t="shared" si="63"/>
        <v>41498</v>
      </c>
      <c r="O504" s="43">
        <f t="shared" si="70"/>
        <v>143.3199486296545</v>
      </c>
      <c r="P504" s="43">
        <f t="shared" si="64"/>
        <v>151.63858608388264</v>
      </c>
      <c r="Q504" s="48">
        <f t="shared" si="65"/>
        <v>1689.469971</v>
      </c>
      <c r="R504" s="44">
        <f t="shared" si="66"/>
        <v>82.498300999999998</v>
      </c>
    </row>
    <row r="505" spans="2:18">
      <c r="B505" s="39">
        <v>41499</v>
      </c>
      <c r="C505" s="112">
        <v>1694.160034</v>
      </c>
      <c r="D505" s="20">
        <f t="shared" si="67"/>
        <v>2.7760558521343626E-3</v>
      </c>
      <c r="E505" s="20">
        <f t="shared" si="71"/>
        <v>1.3900200032068724</v>
      </c>
      <c r="F505" s="39">
        <v>41499</v>
      </c>
      <c r="G505" s="112">
        <v>83.078282000000002</v>
      </c>
      <c r="H505" s="40">
        <f t="shared" si="68"/>
        <v>7.0302175071459416E-3</v>
      </c>
      <c r="I505" s="20">
        <f t="shared" si="69"/>
        <v>1.5168054917274223</v>
      </c>
      <c r="N505" s="42">
        <f t="shared" si="63"/>
        <v>41499</v>
      </c>
      <c r="O505" s="43">
        <f t="shared" si="70"/>
        <v>143.7178128117755</v>
      </c>
      <c r="P505" s="43">
        <f t="shared" si="64"/>
        <v>152.70463832652842</v>
      </c>
      <c r="Q505" s="48">
        <f t="shared" si="65"/>
        <v>1694.160034</v>
      </c>
      <c r="R505" s="44">
        <f t="shared" si="66"/>
        <v>83.078282000000002</v>
      </c>
    </row>
    <row r="506" spans="2:18">
      <c r="B506" s="39">
        <v>41500</v>
      </c>
      <c r="C506" s="112">
        <v>1685.3900149999999</v>
      </c>
      <c r="D506" s="20">
        <f t="shared" si="67"/>
        <v>-5.1766178070519198E-3</v>
      </c>
      <c r="E506" s="20">
        <f t="shared" si="71"/>
        <v>1.3848433853998205</v>
      </c>
      <c r="F506" s="39">
        <v>41500</v>
      </c>
      <c r="G506" s="112">
        <v>82.292499000000007</v>
      </c>
      <c r="H506" s="40">
        <f t="shared" si="68"/>
        <v>-9.4583443600819717E-3</v>
      </c>
      <c r="I506" s="20">
        <f t="shared" si="69"/>
        <v>1.5073471473673403</v>
      </c>
      <c r="N506" s="42">
        <f t="shared" si="63"/>
        <v>41500</v>
      </c>
      <c r="O506" s="43">
        <f t="shared" si="70"/>
        <v>142.97384062278348</v>
      </c>
      <c r="P506" s="43">
        <f t="shared" si="64"/>
        <v>151.26030527185438</v>
      </c>
      <c r="Q506" s="48">
        <f t="shared" si="65"/>
        <v>1685.3900149999999</v>
      </c>
      <c r="R506" s="44">
        <f t="shared" si="66"/>
        <v>82.292499000000007</v>
      </c>
    </row>
    <row r="507" spans="2:18">
      <c r="B507" s="39">
        <v>41501</v>
      </c>
      <c r="C507" s="112">
        <v>1661.3199460000001</v>
      </c>
      <c r="D507" s="20">
        <f t="shared" si="67"/>
        <v>-1.4281601757323736E-2</v>
      </c>
      <c r="E507" s="20">
        <f t="shared" si="71"/>
        <v>1.3705617836424968</v>
      </c>
      <c r="F507" s="39">
        <v>41501</v>
      </c>
      <c r="G507" s="112">
        <v>81.310261999999994</v>
      </c>
      <c r="H507" s="40">
        <f t="shared" si="68"/>
        <v>-1.1935923831891571E-2</v>
      </c>
      <c r="I507" s="20">
        <f t="shared" si="69"/>
        <v>1.4954112235354486</v>
      </c>
      <c r="L507" s="19"/>
      <c r="N507" s="42">
        <f t="shared" si="63"/>
        <v>41501</v>
      </c>
      <c r="O507" s="43">
        <f t="shared" si="70"/>
        <v>140.93194516929381</v>
      </c>
      <c r="P507" s="43">
        <f t="shared" si="64"/>
        <v>149.45487378934084</v>
      </c>
      <c r="Q507" s="48">
        <f t="shared" si="65"/>
        <v>1661.3199460000001</v>
      </c>
      <c r="R507" s="44">
        <f t="shared" si="66"/>
        <v>81.310261999999994</v>
      </c>
    </row>
    <row r="508" spans="2:18">
      <c r="B508" s="39">
        <v>41502</v>
      </c>
      <c r="C508" s="112">
        <v>1655.829956</v>
      </c>
      <c r="D508" s="20">
        <f t="shared" si="67"/>
        <v>-3.304595248626474E-3</v>
      </c>
      <c r="E508" s="20">
        <f t="shared" si="71"/>
        <v>1.3672571883938702</v>
      </c>
      <c r="F508" s="39">
        <v>41502</v>
      </c>
      <c r="G508" s="112">
        <v>81.198010999999994</v>
      </c>
      <c r="H508" s="40">
        <f t="shared" si="68"/>
        <v>-1.3805268515799662E-3</v>
      </c>
      <c r="I508" s="20">
        <f t="shared" si="69"/>
        <v>1.4940306966838688</v>
      </c>
      <c r="N508" s="42">
        <f t="shared" si="63"/>
        <v>41502</v>
      </c>
      <c r="O508" s="43">
        <f t="shared" si="70"/>
        <v>140.46622213290769</v>
      </c>
      <c r="P508" s="43">
        <f t="shared" si="64"/>
        <v>149.24854732297516</v>
      </c>
      <c r="Q508" s="48">
        <f t="shared" si="65"/>
        <v>1655.829956</v>
      </c>
      <c r="R508" s="44">
        <f t="shared" si="66"/>
        <v>81.198010999999994</v>
      </c>
    </row>
    <row r="509" spans="2:18">
      <c r="B509" s="39">
        <v>41505</v>
      </c>
      <c r="C509" s="112">
        <v>1646.0600589999999</v>
      </c>
      <c r="D509" s="20">
        <f t="shared" si="67"/>
        <v>-5.9003021201532446E-3</v>
      </c>
      <c r="E509" s="20">
        <f t="shared" si="71"/>
        <v>1.3613568862737169</v>
      </c>
      <c r="F509" s="39">
        <v>41505</v>
      </c>
      <c r="G509" s="112">
        <v>80.618022999999994</v>
      </c>
      <c r="H509" s="40">
        <f t="shared" si="68"/>
        <v>-7.1428843250852525E-3</v>
      </c>
      <c r="I509" s="20">
        <f t="shared" si="69"/>
        <v>1.4868878123587836</v>
      </c>
      <c r="N509" s="42">
        <f t="shared" si="63"/>
        <v>41505</v>
      </c>
      <c r="O509" s="43">
        <f t="shared" si="70"/>
        <v>139.63742898464696</v>
      </c>
      <c r="P509" s="43">
        <f t="shared" si="64"/>
        <v>148.18248221376012</v>
      </c>
      <c r="Q509" s="48">
        <f t="shared" si="65"/>
        <v>1646.0600589999999</v>
      </c>
      <c r="R509" s="44">
        <f t="shared" si="66"/>
        <v>80.618022999999994</v>
      </c>
    </row>
    <row r="510" spans="2:18">
      <c r="B510" s="39">
        <v>41506</v>
      </c>
      <c r="C510" s="112">
        <v>1652.349976</v>
      </c>
      <c r="D510" s="20">
        <f t="shared" si="67"/>
        <v>3.8211953237121676E-3</v>
      </c>
      <c r="E510" s="20">
        <f t="shared" si="71"/>
        <v>1.365178081597429</v>
      </c>
      <c r="F510" s="39">
        <v>41506</v>
      </c>
      <c r="G510" s="112">
        <v>81.151235</v>
      </c>
      <c r="H510" s="40">
        <f t="shared" si="68"/>
        <v>6.6140545272364015E-3</v>
      </c>
      <c r="I510" s="20">
        <f t="shared" si="69"/>
        <v>1.49350186688602</v>
      </c>
      <c r="L510" s="19"/>
      <c r="N510" s="42">
        <f t="shared" si="63"/>
        <v>41506</v>
      </c>
      <c r="O510" s="43">
        <f t="shared" si="70"/>
        <v>140.17101087529829</v>
      </c>
      <c r="P510" s="43">
        <f t="shared" si="64"/>
        <v>149.16256923110319</v>
      </c>
      <c r="Q510" s="48">
        <f t="shared" si="65"/>
        <v>1652.349976</v>
      </c>
      <c r="R510" s="44">
        <f t="shared" si="66"/>
        <v>81.151235</v>
      </c>
    </row>
    <row r="511" spans="2:18">
      <c r="B511" s="39">
        <v>41507</v>
      </c>
      <c r="C511" s="112">
        <v>1642.8000489999999</v>
      </c>
      <c r="D511" s="20">
        <f t="shared" si="67"/>
        <v>-5.7796030736287918E-3</v>
      </c>
      <c r="E511" s="20">
        <f t="shared" si="71"/>
        <v>1.3593984785238002</v>
      </c>
      <c r="F511" s="39">
        <v>41507</v>
      </c>
      <c r="G511" s="112">
        <v>80.870593999999997</v>
      </c>
      <c r="H511" s="40">
        <f t="shared" si="68"/>
        <v>-3.4582468153442347E-3</v>
      </c>
      <c r="I511" s="20">
        <f t="shared" si="69"/>
        <v>1.4900436200706757</v>
      </c>
      <c r="N511" s="42">
        <f t="shared" si="63"/>
        <v>41507</v>
      </c>
      <c r="O511" s="43">
        <f t="shared" si="70"/>
        <v>139.36087807000976</v>
      </c>
      <c r="P511" s="43">
        <f t="shared" si="64"/>
        <v>148.64672825109119</v>
      </c>
      <c r="Q511" s="48">
        <f t="shared" si="65"/>
        <v>1642.8000489999999</v>
      </c>
      <c r="R511" s="44">
        <f t="shared" si="66"/>
        <v>80.870593999999997</v>
      </c>
    </row>
    <row r="512" spans="2:18">
      <c r="B512" s="39">
        <v>41508</v>
      </c>
      <c r="C512" s="112">
        <v>1656.959961</v>
      </c>
      <c r="D512" s="20">
        <f t="shared" si="67"/>
        <v>8.6193764168800424E-3</v>
      </c>
      <c r="E512" s="20">
        <f t="shared" si="71"/>
        <v>1.3680178549406803</v>
      </c>
      <c r="F512" s="39">
        <v>41508</v>
      </c>
      <c r="G512" s="112">
        <v>81.974438000000006</v>
      </c>
      <c r="H512" s="40">
        <f t="shared" si="68"/>
        <v>1.3649510228650019E-2</v>
      </c>
      <c r="I512" s="20">
        <f t="shared" si="69"/>
        <v>1.5036931302993257</v>
      </c>
      <c r="N512" s="42">
        <f t="shared" si="63"/>
        <v>41508</v>
      </c>
      <c r="O512" s="43">
        <f t="shared" si="70"/>
        <v>140.56208193588211</v>
      </c>
      <c r="P512" s="43">
        <f t="shared" si="64"/>
        <v>150.67568328880984</v>
      </c>
      <c r="Q512" s="48">
        <f t="shared" si="65"/>
        <v>1656.959961</v>
      </c>
      <c r="R512" s="44">
        <f t="shared" si="66"/>
        <v>81.974438000000006</v>
      </c>
    </row>
    <row r="513" spans="2:18">
      <c r="B513" s="39">
        <v>41509</v>
      </c>
      <c r="C513" s="112">
        <v>1663.5</v>
      </c>
      <c r="D513" s="20">
        <f t="shared" si="67"/>
        <v>3.9470108837469375E-3</v>
      </c>
      <c r="E513" s="20">
        <f t="shared" si="71"/>
        <v>1.3719648658244272</v>
      </c>
      <c r="F513" s="39">
        <v>41509</v>
      </c>
      <c r="G513" s="112">
        <v>81.946376000000001</v>
      </c>
      <c r="H513" s="40">
        <f t="shared" si="68"/>
        <v>-3.4232622613417085E-4</v>
      </c>
      <c r="I513" s="20">
        <f t="shared" si="69"/>
        <v>1.5033508040731915</v>
      </c>
      <c r="L513" s="19"/>
      <c r="N513" s="42">
        <f t="shared" si="63"/>
        <v>41509</v>
      </c>
      <c r="O513" s="43">
        <f t="shared" si="70"/>
        <v>141.11688200312514</v>
      </c>
      <c r="P513" s="43">
        <f t="shared" si="64"/>
        <v>150.62410305077938</v>
      </c>
      <c r="Q513" s="48">
        <f t="shared" si="65"/>
        <v>1663.5</v>
      </c>
      <c r="R513" s="44">
        <f t="shared" si="66"/>
        <v>81.946376000000001</v>
      </c>
    </row>
    <row r="514" spans="2:18">
      <c r="B514" s="39">
        <v>41512</v>
      </c>
      <c r="C514" s="112">
        <v>1656.780029</v>
      </c>
      <c r="D514" s="20">
        <f t="shared" si="67"/>
        <v>-4.039657950105191E-3</v>
      </c>
      <c r="E514" s="20">
        <f t="shared" si="71"/>
        <v>1.367925207874322</v>
      </c>
      <c r="F514" s="39">
        <v>41512</v>
      </c>
      <c r="G514" s="112">
        <v>81.198010999999994</v>
      </c>
      <c r="H514" s="40">
        <f t="shared" si="68"/>
        <v>-9.1323745665092826E-3</v>
      </c>
      <c r="I514" s="20">
        <f t="shared" si="69"/>
        <v>1.4942184295066823</v>
      </c>
      <c r="L514" s="19"/>
      <c r="N514" s="42">
        <f t="shared" si="63"/>
        <v>41512</v>
      </c>
      <c r="O514" s="43">
        <f t="shared" si="70"/>
        <v>140.54681806884719</v>
      </c>
      <c r="P514" s="43">
        <f t="shared" si="64"/>
        <v>149.24854732297516</v>
      </c>
      <c r="Q514" s="48">
        <f t="shared" si="65"/>
        <v>1656.780029</v>
      </c>
      <c r="R514" s="44">
        <f t="shared" si="66"/>
        <v>81.198010999999994</v>
      </c>
    </row>
    <row r="515" spans="2:18">
      <c r="B515" s="39">
        <v>41513</v>
      </c>
      <c r="C515" s="112">
        <v>1630.4799800000001</v>
      </c>
      <c r="D515" s="20">
        <f t="shared" si="67"/>
        <v>-1.5874194847625089E-2</v>
      </c>
      <c r="E515" s="20">
        <f t="shared" si="71"/>
        <v>1.3520510130266969</v>
      </c>
      <c r="F515" s="39">
        <v>41513</v>
      </c>
      <c r="G515" s="112">
        <v>79.130635999999996</v>
      </c>
      <c r="H515" s="40">
        <f t="shared" si="68"/>
        <v>-2.5460906918027826E-2</v>
      </c>
      <c r="I515" s="20">
        <f t="shared" si="69"/>
        <v>1.4687575225886544</v>
      </c>
      <c r="N515" s="42">
        <f t="shared" si="63"/>
        <v>41513</v>
      </c>
      <c r="O515" s="43">
        <f t="shared" si="70"/>
        <v>138.31575049360859</v>
      </c>
      <c r="P515" s="43">
        <f t="shared" si="64"/>
        <v>145.44854395193403</v>
      </c>
      <c r="Q515" s="48">
        <f t="shared" si="65"/>
        <v>1630.4799800000001</v>
      </c>
      <c r="R515" s="44">
        <f t="shared" si="66"/>
        <v>79.130635999999996</v>
      </c>
    </row>
    <row r="516" spans="2:18">
      <c r="B516" s="39">
        <v>41514</v>
      </c>
      <c r="C516" s="112">
        <v>1634.959961</v>
      </c>
      <c r="D516" s="20">
        <f t="shared" si="67"/>
        <v>2.7476455123356391E-3</v>
      </c>
      <c r="E516" s="20">
        <f t="shared" si="71"/>
        <v>1.3547986585390326</v>
      </c>
      <c r="F516" s="39">
        <v>41514</v>
      </c>
      <c r="G516" s="112">
        <v>79.682562000000004</v>
      </c>
      <c r="H516" s="40">
        <f t="shared" si="68"/>
        <v>6.9748712748878283E-3</v>
      </c>
      <c r="I516" s="20">
        <f t="shared" si="69"/>
        <v>1.4757323938635423</v>
      </c>
      <c r="N516" s="42">
        <f t="shared" ref="N516:N579" si="72">B516</f>
        <v>41514</v>
      </c>
      <c r="O516" s="43">
        <f t="shared" si="70"/>
        <v>138.69579314473768</v>
      </c>
      <c r="P516" s="43">
        <f t="shared" ref="P516:P579" si="73">(R516/$R$3)*100</f>
        <v>146.46302882311863</v>
      </c>
      <c r="Q516" s="48">
        <f t="shared" ref="Q516:Q579" si="74">C516</f>
        <v>1634.959961</v>
      </c>
      <c r="R516" s="44">
        <f t="shared" ref="R516:R579" si="75">G516</f>
        <v>79.682562000000004</v>
      </c>
    </row>
    <row r="517" spans="2:18">
      <c r="B517" s="39">
        <v>41515</v>
      </c>
      <c r="C517" s="112">
        <v>1638.170044</v>
      </c>
      <c r="D517" s="20">
        <f t="shared" ref="D517:D580" si="76">C517/C516-1</f>
        <v>1.9634015979428376E-3</v>
      </c>
      <c r="E517" s="20">
        <f t="shared" si="71"/>
        <v>1.3567620601369754</v>
      </c>
      <c r="F517" s="39">
        <v>41515</v>
      </c>
      <c r="G517" s="112">
        <v>80.309319000000002</v>
      </c>
      <c r="H517" s="40">
        <f t="shared" ref="H517:H580" si="77">G517/G516-1</f>
        <v>7.8656732949926589E-3</v>
      </c>
      <c r="I517" s="20">
        <f t="shared" ref="I517:I580" si="78">I516+H517</f>
        <v>1.4835980671585349</v>
      </c>
      <c r="N517" s="42">
        <f t="shared" si="72"/>
        <v>41515</v>
      </c>
      <c r="O517" s="43">
        <f t="shared" ref="O517:O580" si="79">(Q517/$Q$3)*100</f>
        <v>138.96810868662598</v>
      </c>
      <c r="P517" s="43">
        <f t="shared" si="73"/>
        <v>147.61505915763638</v>
      </c>
      <c r="Q517" s="48">
        <f t="shared" si="74"/>
        <v>1638.170044</v>
      </c>
      <c r="R517" s="44">
        <f t="shared" si="75"/>
        <v>80.309319000000002</v>
      </c>
    </row>
    <row r="518" spans="2:18">
      <c r="B518" s="39">
        <v>41516</v>
      </c>
      <c r="C518" s="112">
        <v>1632.969971</v>
      </c>
      <c r="D518" s="20">
        <f t="shared" si="76"/>
        <v>-3.1743182089343236E-3</v>
      </c>
      <c r="E518" s="20">
        <f t="shared" ref="E518:E581" si="80">E517+D518</f>
        <v>1.3535877419280411</v>
      </c>
      <c r="F518" s="39">
        <v>41516</v>
      </c>
      <c r="G518" s="112">
        <v>79.757400000000004</v>
      </c>
      <c r="H518" s="40">
        <f t="shared" si="77"/>
        <v>-6.872415391792841E-3</v>
      </c>
      <c r="I518" s="20">
        <f t="shared" si="78"/>
        <v>1.476725651766742</v>
      </c>
      <c r="N518" s="42">
        <f t="shared" si="72"/>
        <v>41516</v>
      </c>
      <c r="O518" s="43">
        <f t="shared" si="79"/>
        <v>138.52697968876089</v>
      </c>
      <c r="P518" s="43">
        <f t="shared" si="73"/>
        <v>146.60058715302105</v>
      </c>
      <c r="Q518" s="48">
        <f t="shared" si="74"/>
        <v>1632.969971</v>
      </c>
      <c r="R518" s="44">
        <f t="shared" si="75"/>
        <v>79.757400000000004</v>
      </c>
    </row>
    <row r="519" spans="2:18">
      <c r="B519" s="39">
        <v>41520</v>
      </c>
      <c r="C519" s="112">
        <v>1639.7700199999999</v>
      </c>
      <c r="D519" s="20">
        <f t="shared" si="76"/>
        <v>4.1642217069282061E-3</v>
      </c>
      <c r="E519" s="20">
        <f t="shared" si="80"/>
        <v>1.3577519636349693</v>
      </c>
      <c r="F519" s="39">
        <v>41520</v>
      </c>
      <c r="G519" s="112">
        <v>80.655441999999994</v>
      </c>
      <c r="H519" s="40">
        <f t="shared" si="77"/>
        <v>1.1259669949120532E-2</v>
      </c>
      <c r="I519" s="20">
        <f t="shared" si="78"/>
        <v>1.4879853217158625</v>
      </c>
      <c r="N519" s="42">
        <f t="shared" si="72"/>
        <v>41520</v>
      </c>
      <c r="O519" s="43">
        <f t="shared" si="79"/>
        <v>139.103836744576</v>
      </c>
      <c r="P519" s="43">
        <f t="shared" si="73"/>
        <v>148.25126137871135</v>
      </c>
      <c r="Q519" s="48">
        <f t="shared" si="74"/>
        <v>1639.7700199999999</v>
      </c>
      <c r="R519" s="44">
        <f t="shared" si="75"/>
        <v>80.655441999999994</v>
      </c>
    </row>
    <row r="520" spans="2:18">
      <c r="B520" s="39">
        <v>41521</v>
      </c>
      <c r="C520" s="112">
        <v>1653.079956</v>
      </c>
      <c r="D520" s="20">
        <f t="shared" si="76"/>
        <v>8.1169528883080488E-3</v>
      </c>
      <c r="E520" s="20">
        <f t="shared" si="80"/>
        <v>1.3658689165232774</v>
      </c>
      <c r="F520" s="39">
        <v>41521</v>
      </c>
      <c r="G520" s="112">
        <v>81.012989000000005</v>
      </c>
      <c r="H520" s="40">
        <f t="shared" si="77"/>
        <v>4.4330176753604178E-3</v>
      </c>
      <c r="I520" s="20">
        <f t="shared" si="78"/>
        <v>1.4924183393912229</v>
      </c>
      <c r="N520" s="42">
        <f t="shared" si="72"/>
        <v>41521</v>
      </c>
      <c r="O520" s="43">
        <f t="shared" si="79"/>
        <v>140.23293603401464</v>
      </c>
      <c r="P520" s="43">
        <f t="shared" si="73"/>
        <v>148.90846184079766</v>
      </c>
      <c r="Q520" s="48">
        <f t="shared" si="74"/>
        <v>1653.079956</v>
      </c>
      <c r="R520" s="44">
        <f t="shared" si="75"/>
        <v>81.012989000000005</v>
      </c>
    </row>
    <row r="521" spans="2:18">
      <c r="B521" s="39">
        <v>41522</v>
      </c>
      <c r="C521" s="112">
        <v>1655.079956</v>
      </c>
      <c r="D521" s="20">
        <f t="shared" si="76"/>
        <v>1.2098628337611217E-3</v>
      </c>
      <c r="E521" s="20">
        <f t="shared" si="80"/>
        <v>1.3670787793570385</v>
      </c>
      <c r="F521" s="39">
        <v>41522</v>
      </c>
      <c r="G521" s="112">
        <v>81.539907999999997</v>
      </c>
      <c r="H521" s="40">
        <f t="shared" si="77"/>
        <v>6.5041298500909672E-3</v>
      </c>
      <c r="I521" s="20">
        <f t="shared" si="78"/>
        <v>1.4989224692413139</v>
      </c>
      <c r="N521" s="42">
        <f t="shared" si="72"/>
        <v>41522</v>
      </c>
      <c r="O521" s="43">
        <f t="shared" si="79"/>
        <v>140.4025986513914</v>
      </c>
      <c r="P521" s="43">
        <f t="shared" si="73"/>
        <v>149.8769818123875</v>
      </c>
      <c r="Q521" s="48">
        <f t="shared" si="74"/>
        <v>1655.079956</v>
      </c>
      <c r="R521" s="44">
        <f t="shared" si="75"/>
        <v>81.539907999999997</v>
      </c>
    </row>
    <row r="522" spans="2:18">
      <c r="B522" s="39">
        <v>41523</v>
      </c>
      <c r="C522" s="112">
        <v>1655.170044</v>
      </c>
      <c r="D522" s="20">
        <f t="shared" si="76"/>
        <v>5.4431207189287178E-5</v>
      </c>
      <c r="E522" s="20">
        <f t="shared" si="80"/>
        <v>1.3671332105642278</v>
      </c>
      <c r="F522" s="39">
        <v>41523</v>
      </c>
      <c r="G522" s="112">
        <v>82.113861</v>
      </c>
      <c r="H522" s="40">
        <f t="shared" si="77"/>
        <v>7.0389213586063981E-3</v>
      </c>
      <c r="I522" s="20">
        <f t="shared" si="78"/>
        <v>1.5059613905999203</v>
      </c>
      <c r="L522" s="19"/>
      <c r="N522" s="42">
        <f t="shared" si="72"/>
        <v>41523</v>
      </c>
      <c r="O522" s="43">
        <f t="shared" si="79"/>
        <v>140.41024093432853</v>
      </c>
      <c r="P522" s="43">
        <f t="shared" si="73"/>
        <v>150.93195410083021</v>
      </c>
      <c r="Q522" s="48">
        <f t="shared" si="74"/>
        <v>1655.170044</v>
      </c>
      <c r="R522" s="44">
        <f t="shared" si="75"/>
        <v>82.113861</v>
      </c>
    </row>
    <row r="523" spans="2:18">
      <c r="B523" s="39">
        <v>41526</v>
      </c>
      <c r="C523" s="112">
        <v>1671.709961</v>
      </c>
      <c r="D523" s="20">
        <f t="shared" si="76"/>
        <v>9.9928808281404269E-3</v>
      </c>
      <c r="E523" s="20">
        <f t="shared" si="80"/>
        <v>1.3771260913923682</v>
      </c>
      <c r="F523" s="39">
        <v>41526</v>
      </c>
      <c r="G523" s="112">
        <v>82.923051000000001</v>
      </c>
      <c r="H523" s="40">
        <f t="shared" si="77"/>
        <v>9.8544872953909568E-3</v>
      </c>
      <c r="I523" s="20">
        <f t="shared" si="78"/>
        <v>1.5158158778953112</v>
      </c>
      <c r="N523" s="42">
        <f t="shared" si="72"/>
        <v>41526</v>
      </c>
      <c r="O523" s="43">
        <f t="shared" si="79"/>
        <v>141.81334373903576</v>
      </c>
      <c r="P523" s="43">
        <f t="shared" si="73"/>
        <v>152.41931112498537</v>
      </c>
      <c r="Q523" s="48">
        <f t="shared" si="74"/>
        <v>1671.709961</v>
      </c>
      <c r="R523" s="44">
        <f t="shared" si="75"/>
        <v>82.923051000000001</v>
      </c>
    </row>
    <row r="524" spans="2:18">
      <c r="B524" s="39">
        <v>41527</v>
      </c>
      <c r="C524" s="112">
        <v>1683.98999</v>
      </c>
      <c r="D524" s="20">
        <f t="shared" si="76"/>
        <v>7.3457892137307468E-3</v>
      </c>
      <c r="E524" s="20">
        <f t="shared" si="80"/>
        <v>1.3844718806060989</v>
      </c>
      <c r="F524" s="39">
        <v>41527</v>
      </c>
      <c r="G524" s="112">
        <v>84.136835000000005</v>
      </c>
      <c r="H524" s="40">
        <f t="shared" si="77"/>
        <v>1.4637473963662995E-2</v>
      </c>
      <c r="I524" s="20">
        <f t="shared" si="78"/>
        <v>1.5304533518589742</v>
      </c>
      <c r="L524" s="19"/>
      <c r="N524" s="42">
        <f t="shared" si="72"/>
        <v>41527</v>
      </c>
      <c r="O524" s="43">
        <f t="shared" si="79"/>
        <v>142.85507466983705</v>
      </c>
      <c r="P524" s="43">
        <f t="shared" si="73"/>
        <v>154.65034482313681</v>
      </c>
      <c r="Q524" s="48">
        <f t="shared" si="74"/>
        <v>1683.98999</v>
      </c>
      <c r="R524" s="44">
        <f t="shared" si="75"/>
        <v>84.136835000000005</v>
      </c>
    </row>
    <row r="525" spans="2:18">
      <c r="B525" s="39">
        <v>41528</v>
      </c>
      <c r="C525" s="112">
        <v>1689.130005</v>
      </c>
      <c r="D525" s="20">
        <f t="shared" si="76"/>
        <v>3.0522835827544448E-3</v>
      </c>
      <c r="E525" s="20">
        <f t="shared" si="80"/>
        <v>1.3875241641888534</v>
      </c>
      <c r="F525" s="39">
        <v>41528</v>
      </c>
      <c r="G525" s="112">
        <v>84.174473000000006</v>
      </c>
      <c r="H525" s="40">
        <f t="shared" si="77"/>
        <v>4.473427126181484E-4</v>
      </c>
      <c r="I525" s="20">
        <f t="shared" si="78"/>
        <v>1.5309006945715924</v>
      </c>
      <c r="N525" s="42">
        <f t="shared" si="72"/>
        <v>41528</v>
      </c>
      <c r="O525" s="43">
        <f t="shared" si="79"/>
        <v>143.29110886896495</v>
      </c>
      <c r="P525" s="43">
        <f t="shared" si="73"/>
        <v>154.7195265278973</v>
      </c>
      <c r="Q525" s="48">
        <f t="shared" si="74"/>
        <v>1689.130005</v>
      </c>
      <c r="R525" s="44">
        <f t="shared" si="75"/>
        <v>84.174473000000006</v>
      </c>
    </row>
    <row r="526" spans="2:18">
      <c r="B526" s="39">
        <v>41529</v>
      </c>
      <c r="C526" s="112">
        <v>1683.420044</v>
      </c>
      <c r="D526" s="20">
        <f t="shared" si="76"/>
        <v>-3.3804153517479341E-3</v>
      </c>
      <c r="E526" s="20">
        <f t="shared" si="80"/>
        <v>1.3841437488371056</v>
      </c>
      <c r="F526" s="39">
        <v>41529</v>
      </c>
      <c r="G526" s="112">
        <v>83.967470000000006</v>
      </c>
      <c r="H526" s="40">
        <f t="shared" si="77"/>
        <v>-2.4592134957589495E-3</v>
      </c>
      <c r="I526" s="20">
        <f t="shared" si="78"/>
        <v>1.5284414810758333</v>
      </c>
      <c r="L526" s="19"/>
      <c r="N526" s="42">
        <f t="shared" si="72"/>
        <v>41529</v>
      </c>
      <c r="O526" s="43">
        <f t="shared" si="79"/>
        <v>142.80672540477534</v>
      </c>
      <c r="P526" s="43">
        <f t="shared" si="73"/>
        <v>154.33903818020246</v>
      </c>
      <c r="Q526" s="48">
        <f t="shared" si="74"/>
        <v>1683.420044</v>
      </c>
      <c r="R526" s="44">
        <f t="shared" si="75"/>
        <v>83.967470000000006</v>
      </c>
    </row>
    <row r="527" spans="2:18">
      <c r="B527" s="39">
        <v>41530</v>
      </c>
      <c r="C527" s="112">
        <v>1687.98999</v>
      </c>
      <c r="D527" s="20">
        <f t="shared" si="76"/>
        <v>2.7146795693018255E-3</v>
      </c>
      <c r="E527" s="20">
        <f t="shared" si="80"/>
        <v>1.3868584284064074</v>
      </c>
      <c r="F527" s="39">
        <v>41530</v>
      </c>
      <c r="G527" s="112">
        <v>83.986292000000006</v>
      </c>
      <c r="H527" s="40">
        <f t="shared" si="77"/>
        <v>2.2415823651700251E-4</v>
      </c>
      <c r="I527" s="20">
        <f t="shared" si="78"/>
        <v>1.5286656393123503</v>
      </c>
      <c r="N527" s="42">
        <f t="shared" si="72"/>
        <v>41530</v>
      </c>
      <c r="O527" s="43">
        <f t="shared" si="79"/>
        <v>143.19439990459057</v>
      </c>
      <c r="P527" s="43">
        <f t="shared" si="73"/>
        <v>154.37363454682668</v>
      </c>
      <c r="Q527" s="48">
        <f t="shared" si="74"/>
        <v>1687.98999</v>
      </c>
      <c r="R527" s="44">
        <f t="shared" si="75"/>
        <v>83.986292000000006</v>
      </c>
    </row>
    <row r="528" spans="2:18">
      <c r="B528" s="39">
        <v>41533</v>
      </c>
      <c r="C528" s="112">
        <v>1697.599976</v>
      </c>
      <c r="D528" s="20">
        <f t="shared" si="76"/>
        <v>5.6931534291859709E-3</v>
      </c>
      <c r="E528" s="20">
        <f t="shared" si="80"/>
        <v>1.3925515818355934</v>
      </c>
      <c r="F528" s="39">
        <v>41533</v>
      </c>
      <c r="G528" s="112">
        <v>84.362660000000005</v>
      </c>
      <c r="H528" s="40">
        <f t="shared" si="77"/>
        <v>4.4813027344985379E-3</v>
      </c>
      <c r="I528" s="20">
        <f t="shared" si="78"/>
        <v>1.5331469420468489</v>
      </c>
      <c r="N528" s="42">
        <f t="shared" si="72"/>
        <v>41533</v>
      </c>
      <c r="O528" s="43">
        <f t="shared" si="79"/>
        <v>144.00962759344762</v>
      </c>
      <c r="P528" s="43">
        <f t="shared" si="73"/>
        <v>155.06542953745586</v>
      </c>
      <c r="Q528" s="48">
        <f t="shared" si="74"/>
        <v>1697.599976</v>
      </c>
      <c r="R528" s="44">
        <f t="shared" si="75"/>
        <v>84.362660000000005</v>
      </c>
    </row>
    <row r="529" spans="2:18">
      <c r="B529" s="39">
        <v>41534</v>
      </c>
      <c r="C529" s="112">
        <v>1704.76001</v>
      </c>
      <c r="D529" s="20">
        <f t="shared" si="76"/>
        <v>4.2177392207973785E-3</v>
      </c>
      <c r="E529" s="20">
        <f t="shared" si="80"/>
        <v>1.3967693210563907</v>
      </c>
      <c r="F529" s="39">
        <v>41534</v>
      </c>
      <c r="G529" s="112">
        <v>84.353249000000005</v>
      </c>
      <c r="H529" s="40">
        <f t="shared" si="77"/>
        <v>-1.1155409277041617E-4</v>
      </c>
      <c r="I529" s="20">
        <f t="shared" si="78"/>
        <v>1.5330353879540786</v>
      </c>
      <c r="L529" s="19"/>
      <c r="N529" s="42">
        <f t="shared" si="72"/>
        <v>41534</v>
      </c>
      <c r="O529" s="43">
        <f t="shared" si="79"/>
        <v>144.61702264792095</v>
      </c>
      <c r="P529" s="43">
        <f t="shared" si="73"/>
        <v>155.04813135414375</v>
      </c>
      <c r="Q529" s="48">
        <f t="shared" si="74"/>
        <v>1704.76001</v>
      </c>
      <c r="R529" s="44">
        <f t="shared" si="75"/>
        <v>84.353249000000005</v>
      </c>
    </row>
    <row r="530" spans="2:18">
      <c r="B530" s="39">
        <v>41535</v>
      </c>
      <c r="C530" s="112">
        <v>1725.5200199999999</v>
      </c>
      <c r="D530" s="20">
        <f t="shared" si="76"/>
        <v>1.2177673032111924E-2</v>
      </c>
      <c r="E530" s="20">
        <f t="shared" si="80"/>
        <v>1.4089469940885027</v>
      </c>
      <c r="F530" s="39">
        <v>41535</v>
      </c>
      <c r="G530" s="112">
        <v>86.084534000000005</v>
      </c>
      <c r="H530" s="40">
        <f t="shared" si="77"/>
        <v>2.0524224265505264E-2</v>
      </c>
      <c r="I530" s="20">
        <f t="shared" si="78"/>
        <v>1.5535596122195838</v>
      </c>
      <c r="N530" s="42">
        <f t="shared" si="72"/>
        <v>41535</v>
      </c>
      <c r="O530" s="43">
        <f t="shared" si="79"/>
        <v>146.37812146460485</v>
      </c>
      <c r="P530" s="43">
        <f t="shared" si="73"/>
        <v>158.2303739740037</v>
      </c>
      <c r="Q530" s="48">
        <f t="shared" si="74"/>
        <v>1725.5200199999999</v>
      </c>
      <c r="R530" s="44">
        <f t="shared" si="75"/>
        <v>86.084534000000005</v>
      </c>
    </row>
    <row r="531" spans="2:18">
      <c r="B531" s="39">
        <v>41536</v>
      </c>
      <c r="C531" s="112">
        <v>1722.339966</v>
      </c>
      <c r="D531" s="20">
        <f t="shared" si="76"/>
        <v>-1.8429539867059752E-3</v>
      </c>
      <c r="E531" s="20">
        <f t="shared" si="80"/>
        <v>1.4071040401017967</v>
      </c>
      <c r="F531" s="39">
        <v>41536</v>
      </c>
      <c r="G531" s="112">
        <v>86.093945000000005</v>
      </c>
      <c r="H531" s="40">
        <f t="shared" si="77"/>
        <v>1.0932277335662377E-4</v>
      </c>
      <c r="I531" s="20">
        <f t="shared" si="78"/>
        <v>1.5536689349929405</v>
      </c>
      <c r="L531" s="19"/>
      <c r="N531" s="42">
        <f t="shared" si="72"/>
        <v>41536</v>
      </c>
      <c r="O531" s="43">
        <f t="shared" si="79"/>
        <v>146.10835332208512</v>
      </c>
      <c r="P531" s="43">
        <f t="shared" si="73"/>
        <v>158.2476721573158</v>
      </c>
      <c r="Q531" s="48">
        <f t="shared" si="74"/>
        <v>1722.339966</v>
      </c>
      <c r="R531" s="44">
        <f t="shared" si="75"/>
        <v>86.093945000000005</v>
      </c>
    </row>
    <row r="532" spans="2:18">
      <c r="B532" s="39">
        <v>41537</v>
      </c>
      <c r="C532" s="112">
        <v>1709.910034</v>
      </c>
      <c r="D532" s="20">
        <f t="shared" si="76"/>
        <v>-7.2168864715295156E-3</v>
      </c>
      <c r="E532" s="20">
        <f t="shared" si="80"/>
        <v>1.3998871536302673</v>
      </c>
      <c r="F532" s="39">
        <v>41537</v>
      </c>
      <c r="G532" s="112">
        <v>84.804885999999996</v>
      </c>
      <c r="H532" s="40">
        <f t="shared" si="77"/>
        <v>-1.4972702203389643E-2</v>
      </c>
      <c r="I532" s="20">
        <f t="shared" si="78"/>
        <v>1.5386962327895508</v>
      </c>
      <c r="L532" s="19"/>
      <c r="N532" s="42">
        <f t="shared" si="72"/>
        <v>41537</v>
      </c>
      <c r="O532" s="43">
        <f t="shared" si="79"/>
        <v>145.05390592361752</v>
      </c>
      <c r="P532" s="43">
        <f t="shared" si="73"/>
        <v>155.8782768877247</v>
      </c>
      <c r="Q532" s="48">
        <f t="shared" si="74"/>
        <v>1709.910034</v>
      </c>
      <c r="R532" s="44">
        <f t="shared" si="75"/>
        <v>84.804885999999996</v>
      </c>
    </row>
    <row r="533" spans="2:18">
      <c r="B533" s="39">
        <v>41540</v>
      </c>
      <c r="C533" s="112">
        <v>1701.839966</v>
      </c>
      <c r="D533" s="20">
        <f t="shared" si="76"/>
        <v>-4.719586317135982E-3</v>
      </c>
      <c r="E533" s="20">
        <f t="shared" si="80"/>
        <v>1.3951675673131314</v>
      </c>
      <c r="F533" s="39">
        <v>41540</v>
      </c>
      <c r="G533" s="112">
        <v>83.807514999999995</v>
      </c>
      <c r="H533" s="40">
        <f t="shared" si="77"/>
        <v>-1.1760772840376243E-2</v>
      </c>
      <c r="I533" s="20">
        <f t="shared" si="78"/>
        <v>1.5269354599491747</v>
      </c>
      <c r="N533" s="42">
        <f t="shared" si="72"/>
        <v>41540</v>
      </c>
      <c r="O533" s="43">
        <f t="shared" si="79"/>
        <v>144.36931149397327</v>
      </c>
      <c r="P533" s="43">
        <f t="shared" si="73"/>
        <v>154.04502788249889</v>
      </c>
      <c r="Q533" s="48">
        <f t="shared" si="74"/>
        <v>1701.839966</v>
      </c>
      <c r="R533" s="44">
        <f t="shared" si="75"/>
        <v>83.807514999999995</v>
      </c>
    </row>
    <row r="534" spans="2:18">
      <c r="B534" s="39">
        <v>41541</v>
      </c>
      <c r="C534" s="112">
        <v>1697.420044</v>
      </c>
      <c r="D534" s="20">
        <f t="shared" si="76"/>
        <v>-2.597143144069336E-3</v>
      </c>
      <c r="E534" s="20">
        <f t="shared" si="80"/>
        <v>1.3925704241690622</v>
      </c>
      <c r="F534" s="39">
        <v>41541</v>
      </c>
      <c r="G534" s="112">
        <v>84.296789000000004</v>
      </c>
      <c r="H534" s="40">
        <f t="shared" si="77"/>
        <v>5.8380683402914357E-3</v>
      </c>
      <c r="I534" s="20">
        <f t="shared" si="78"/>
        <v>1.5327735282894661</v>
      </c>
      <c r="N534" s="42">
        <f t="shared" si="72"/>
        <v>41541</v>
      </c>
      <c r="O534" s="43">
        <f t="shared" si="79"/>
        <v>143.9943637264127</v>
      </c>
      <c r="P534" s="43">
        <f t="shared" si="73"/>
        <v>154.94435328275904</v>
      </c>
      <c r="Q534" s="48">
        <f t="shared" si="74"/>
        <v>1697.420044</v>
      </c>
      <c r="R534" s="44">
        <f t="shared" si="75"/>
        <v>84.296789000000004</v>
      </c>
    </row>
    <row r="535" spans="2:18">
      <c r="B535" s="39">
        <v>41542</v>
      </c>
      <c r="C535" s="112">
        <v>1692.7700199999999</v>
      </c>
      <c r="D535" s="20">
        <f t="shared" si="76"/>
        <v>-2.7394657064624406E-3</v>
      </c>
      <c r="E535" s="20">
        <f t="shared" si="80"/>
        <v>1.3898309584625999</v>
      </c>
      <c r="F535" s="39">
        <v>41542</v>
      </c>
      <c r="G535" s="112">
        <v>84.466155000000001</v>
      </c>
      <c r="H535" s="40">
        <f t="shared" si="77"/>
        <v>2.0091631248255748E-3</v>
      </c>
      <c r="I535" s="20">
        <f t="shared" si="78"/>
        <v>1.5347826914142917</v>
      </c>
      <c r="L535" s="19"/>
      <c r="N535" s="42">
        <f t="shared" si="72"/>
        <v>41542</v>
      </c>
      <c r="O535" s="43">
        <f t="shared" si="79"/>
        <v>143.59989610506031</v>
      </c>
      <c r="P535" s="43">
        <f t="shared" si="73"/>
        <v>155.25566176377467</v>
      </c>
      <c r="Q535" s="48">
        <f t="shared" si="74"/>
        <v>1692.7700199999999</v>
      </c>
      <c r="R535" s="44">
        <f t="shared" si="75"/>
        <v>84.466155000000001</v>
      </c>
    </row>
    <row r="536" spans="2:18">
      <c r="B536" s="39">
        <v>41543</v>
      </c>
      <c r="C536" s="112">
        <v>1698.670044</v>
      </c>
      <c r="D536" s="20">
        <f t="shared" si="76"/>
        <v>3.4854256220817614E-3</v>
      </c>
      <c r="E536" s="20">
        <f t="shared" si="80"/>
        <v>1.3933163840846816</v>
      </c>
      <c r="F536" s="39">
        <v>41543</v>
      </c>
      <c r="G536" s="112">
        <v>85.162439000000006</v>
      </c>
      <c r="H536" s="40">
        <f t="shared" si="77"/>
        <v>8.2433490668540887E-3</v>
      </c>
      <c r="I536" s="20">
        <f t="shared" si="78"/>
        <v>1.5430260404811458</v>
      </c>
      <c r="N536" s="42">
        <f t="shared" si="72"/>
        <v>41543</v>
      </c>
      <c r="O536" s="43">
        <f t="shared" si="79"/>
        <v>144.10040286227317</v>
      </c>
      <c r="P536" s="43">
        <f t="shared" si="73"/>
        <v>156.53548837829891</v>
      </c>
      <c r="Q536" s="48">
        <f t="shared" si="74"/>
        <v>1698.670044</v>
      </c>
      <c r="R536" s="44">
        <f t="shared" si="75"/>
        <v>85.162439000000006</v>
      </c>
    </row>
    <row r="537" spans="2:18">
      <c r="B537" s="39">
        <v>41544</v>
      </c>
      <c r="C537" s="112">
        <v>1691.75</v>
      </c>
      <c r="D537" s="20">
        <f t="shared" si="76"/>
        <v>-4.0738011625287562E-3</v>
      </c>
      <c r="E537" s="20">
        <f t="shared" si="80"/>
        <v>1.3892425829221529</v>
      </c>
      <c r="F537" s="39">
        <v>41544</v>
      </c>
      <c r="G537" s="112">
        <v>85.237707</v>
      </c>
      <c r="H537" s="40">
        <f t="shared" si="77"/>
        <v>8.8381686672911464E-4</v>
      </c>
      <c r="I537" s="20">
        <f t="shared" si="78"/>
        <v>1.5439098573478749</v>
      </c>
      <c r="N537" s="42">
        <f t="shared" si="72"/>
        <v>41544</v>
      </c>
      <c r="O537" s="43">
        <f t="shared" si="79"/>
        <v>143.51336647357198</v>
      </c>
      <c r="P537" s="43">
        <f t="shared" si="73"/>
        <v>156.67383708316936</v>
      </c>
      <c r="Q537" s="48">
        <f t="shared" si="74"/>
        <v>1691.75</v>
      </c>
      <c r="R537" s="44">
        <f t="shared" si="75"/>
        <v>85.237707</v>
      </c>
    </row>
    <row r="538" spans="2:18">
      <c r="B538" s="39">
        <v>41547</v>
      </c>
      <c r="C538" s="112">
        <v>1681.5500489999999</v>
      </c>
      <c r="D538" s="20">
        <f t="shared" si="76"/>
        <v>-6.0292306782917526E-3</v>
      </c>
      <c r="E538" s="20">
        <f t="shared" si="80"/>
        <v>1.3832133522438612</v>
      </c>
      <c r="F538" s="39">
        <v>41547</v>
      </c>
      <c r="G538" s="112">
        <v>85.218891999999997</v>
      </c>
      <c r="H538" s="40">
        <f t="shared" si="77"/>
        <v>-2.2073564226687825E-4</v>
      </c>
      <c r="I538" s="20">
        <f t="shared" si="78"/>
        <v>1.5436891217056079</v>
      </c>
      <c r="N538" s="42">
        <f t="shared" si="72"/>
        <v>41547</v>
      </c>
      <c r="O538" s="43">
        <f t="shared" si="79"/>
        <v>142.6480912816846</v>
      </c>
      <c r="P538" s="43">
        <f t="shared" si="73"/>
        <v>156.63925358311437</v>
      </c>
      <c r="Q538" s="48">
        <f t="shared" si="74"/>
        <v>1681.5500489999999</v>
      </c>
      <c r="R538" s="44">
        <f t="shared" si="75"/>
        <v>85.218891999999997</v>
      </c>
    </row>
    <row r="539" spans="2:18">
      <c r="B539" s="39">
        <v>41548</v>
      </c>
      <c r="C539" s="112">
        <v>1695</v>
      </c>
      <c r="D539" s="20">
        <f t="shared" si="76"/>
        <v>7.9985433725262567E-3</v>
      </c>
      <c r="E539" s="20">
        <f t="shared" si="80"/>
        <v>1.3912118956163875</v>
      </c>
      <c r="F539" s="39">
        <v>41548</v>
      </c>
      <c r="G539" s="112">
        <v>86.903135000000006</v>
      </c>
      <c r="H539" s="40">
        <f t="shared" si="77"/>
        <v>1.9763727977125223E-2</v>
      </c>
      <c r="I539" s="20">
        <f t="shared" si="78"/>
        <v>1.5634528496827331</v>
      </c>
      <c r="N539" s="42">
        <f t="shared" si="72"/>
        <v>41548</v>
      </c>
      <c r="O539" s="43">
        <f t="shared" si="79"/>
        <v>143.78906822680923</v>
      </c>
      <c r="P539" s="43">
        <f t="shared" si="73"/>
        <v>159.73502918147096</v>
      </c>
      <c r="Q539" s="48">
        <f t="shared" si="74"/>
        <v>1695</v>
      </c>
      <c r="R539" s="44">
        <f t="shared" si="75"/>
        <v>86.903135000000006</v>
      </c>
    </row>
    <row r="540" spans="2:18">
      <c r="B540" s="39">
        <v>41549</v>
      </c>
      <c r="C540" s="112">
        <v>1693.869995</v>
      </c>
      <c r="D540" s="20">
        <f t="shared" si="76"/>
        <v>-6.6666961651917767E-4</v>
      </c>
      <c r="E540" s="20">
        <f t="shared" si="80"/>
        <v>1.3905452259998683</v>
      </c>
      <c r="F540" s="39">
        <v>41549</v>
      </c>
      <c r="G540" s="112">
        <v>85.915167999999994</v>
      </c>
      <c r="H540" s="40">
        <f t="shared" si="77"/>
        <v>-1.1368600223686021E-2</v>
      </c>
      <c r="I540" s="20">
        <f t="shared" si="78"/>
        <v>1.552084249459047</v>
      </c>
      <c r="N540" s="42">
        <f t="shared" si="72"/>
        <v>41549</v>
      </c>
      <c r="O540" s="43">
        <f t="shared" si="79"/>
        <v>143.69320842383482</v>
      </c>
      <c r="P540" s="43">
        <f t="shared" si="73"/>
        <v>157.91906549298801</v>
      </c>
      <c r="Q540" s="48">
        <f t="shared" si="74"/>
        <v>1693.869995</v>
      </c>
      <c r="R540" s="44">
        <f t="shared" si="75"/>
        <v>85.915167999999994</v>
      </c>
    </row>
    <row r="541" spans="2:18">
      <c r="B541" s="39">
        <v>41550</v>
      </c>
      <c r="C541" s="112">
        <v>1678.660034</v>
      </c>
      <c r="D541" s="20">
        <f t="shared" si="76"/>
        <v>-8.9794146214863257E-3</v>
      </c>
      <c r="E541" s="20">
        <f t="shared" si="80"/>
        <v>1.381565811378382</v>
      </c>
      <c r="F541" s="39">
        <v>41550</v>
      </c>
      <c r="G541" s="112">
        <v>85.491758000000004</v>
      </c>
      <c r="H541" s="40">
        <f t="shared" si="77"/>
        <v>-4.9282333941311762E-3</v>
      </c>
      <c r="I541" s="20">
        <f t="shared" si="78"/>
        <v>1.5471560160649158</v>
      </c>
      <c r="N541" s="42">
        <f t="shared" si="72"/>
        <v>41550</v>
      </c>
      <c r="O541" s="43">
        <f t="shared" si="79"/>
        <v>142.40292752710556</v>
      </c>
      <c r="P541" s="43">
        <f t="shared" si="73"/>
        <v>157.14080348085548</v>
      </c>
      <c r="Q541" s="48">
        <f t="shared" si="74"/>
        <v>1678.660034</v>
      </c>
      <c r="R541" s="44">
        <f t="shared" si="75"/>
        <v>85.491758000000004</v>
      </c>
    </row>
    <row r="542" spans="2:18">
      <c r="B542" s="39">
        <v>41551</v>
      </c>
      <c r="C542" s="112">
        <v>1690.5</v>
      </c>
      <c r="D542" s="20">
        <f t="shared" si="76"/>
        <v>7.0532244529508681E-3</v>
      </c>
      <c r="E542" s="20">
        <f t="shared" si="80"/>
        <v>1.3886190358313328</v>
      </c>
      <c r="F542" s="39">
        <v>41551</v>
      </c>
      <c r="G542" s="112">
        <v>85.755213999999995</v>
      </c>
      <c r="H542" s="40">
        <f t="shared" si="77"/>
        <v>3.0816537893627594E-3</v>
      </c>
      <c r="I542" s="20">
        <f t="shared" si="78"/>
        <v>1.5502376698542786</v>
      </c>
      <c r="N542" s="42">
        <f t="shared" si="72"/>
        <v>41551</v>
      </c>
      <c r="O542" s="43">
        <f t="shared" si="79"/>
        <v>143.40732733771151</v>
      </c>
      <c r="P542" s="43">
        <f t="shared" si="73"/>
        <v>157.62505703336578</v>
      </c>
      <c r="Q542" s="48">
        <f t="shared" si="74"/>
        <v>1690.5</v>
      </c>
      <c r="R542" s="44">
        <f t="shared" si="75"/>
        <v>85.755213999999995</v>
      </c>
    </row>
    <row r="543" spans="2:18">
      <c r="B543" s="39">
        <v>41554</v>
      </c>
      <c r="C543" s="112">
        <v>1676.119995</v>
      </c>
      <c r="D543" s="20">
        <f t="shared" si="76"/>
        <v>-8.5063620230700909E-3</v>
      </c>
      <c r="E543" s="20">
        <f t="shared" si="80"/>
        <v>1.3801126738082627</v>
      </c>
      <c r="F543" s="39">
        <v>41554</v>
      </c>
      <c r="G543" s="112">
        <v>84.710795000000005</v>
      </c>
      <c r="H543" s="40">
        <f t="shared" si="77"/>
        <v>-1.2179072866636331E-2</v>
      </c>
      <c r="I543" s="20">
        <f t="shared" si="78"/>
        <v>1.5380585969876424</v>
      </c>
      <c r="N543" s="42">
        <f t="shared" si="72"/>
        <v>41554</v>
      </c>
      <c r="O543" s="43">
        <f t="shared" si="79"/>
        <v>142.18745269461601</v>
      </c>
      <c r="P543" s="43">
        <f t="shared" si="73"/>
        <v>155.70532997814871</v>
      </c>
      <c r="Q543" s="48">
        <f t="shared" si="74"/>
        <v>1676.119995</v>
      </c>
      <c r="R543" s="44">
        <f t="shared" si="75"/>
        <v>84.710795000000005</v>
      </c>
    </row>
    <row r="544" spans="2:18">
      <c r="B544" s="39">
        <v>41555</v>
      </c>
      <c r="C544" s="112">
        <v>1655.4499510000001</v>
      </c>
      <c r="D544" s="20">
        <f t="shared" si="76"/>
        <v>-1.2332078885557318E-2</v>
      </c>
      <c r="E544" s="20">
        <f t="shared" si="80"/>
        <v>1.3677805949227055</v>
      </c>
      <c r="F544" s="39">
        <v>41555</v>
      </c>
      <c r="G544" s="112">
        <v>83.628738999999996</v>
      </c>
      <c r="H544" s="40">
        <f t="shared" si="77"/>
        <v>-1.2773531401753524E-2</v>
      </c>
      <c r="I544" s="20">
        <f t="shared" si="78"/>
        <v>1.5252850655858889</v>
      </c>
      <c r="L544" s="19"/>
      <c r="N544" s="42">
        <f t="shared" si="72"/>
        <v>41555</v>
      </c>
      <c r="O544" s="43">
        <f t="shared" si="79"/>
        <v>140.43398581144956</v>
      </c>
      <c r="P544" s="43">
        <f t="shared" si="73"/>
        <v>153.71642305625244</v>
      </c>
      <c r="Q544" s="48">
        <f t="shared" si="74"/>
        <v>1655.4499510000001</v>
      </c>
      <c r="R544" s="44">
        <f t="shared" si="75"/>
        <v>83.628738999999996</v>
      </c>
    </row>
    <row r="545" spans="2:18">
      <c r="B545" s="39">
        <v>41556</v>
      </c>
      <c r="C545" s="112">
        <v>1656.400024</v>
      </c>
      <c r="D545" s="20">
        <f t="shared" si="76"/>
        <v>5.7390620563668726E-4</v>
      </c>
      <c r="E545" s="20">
        <f t="shared" si="80"/>
        <v>1.3683545011283422</v>
      </c>
      <c r="F545" s="39">
        <v>41556</v>
      </c>
      <c r="G545" s="112">
        <v>83.177102000000005</v>
      </c>
      <c r="H545" s="40">
        <f t="shared" si="77"/>
        <v>-5.4004999405765641E-3</v>
      </c>
      <c r="I545" s="20">
        <f t="shared" si="78"/>
        <v>1.5198845656453124</v>
      </c>
      <c r="L545" s="19"/>
      <c r="N545" s="42">
        <f t="shared" si="72"/>
        <v>41556</v>
      </c>
      <c r="O545" s="43">
        <f t="shared" si="79"/>
        <v>140.51458174738906</v>
      </c>
      <c r="P545" s="43">
        <f t="shared" si="73"/>
        <v>152.88627752267152</v>
      </c>
      <c r="Q545" s="48">
        <f t="shared" si="74"/>
        <v>1656.400024</v>
      </c>
      <c r="R545" s="44">
        <f t="shared" si="75"/>
        <v>83.177102000000005</v>
      </c>
    </row>
    <row r="546" spans="2:18">
      <c r="B546" s="39">
        <v>41557</v>
      </c>
      <c r="C546" s="112">
        <v>1692.5600589999999</v>
      </c>
      <c r="D546" s="20">
        <f t="shared" si="76"/>
        <v>2.1830496544354094E-2</v>
      </c>
      <c r="E546" s="20">
        <f t="shared" si="80"/>
        <v>1.3901849976726963</v>
      </c>
      <c r="F546" s="39">
        <v>41557</v>
      </c>
      <c r="G546" s="112">
        <v>84.917798000000005</v>
      </c>
      <c r="H546" s="40">
        <f t="shared" si="77"/>
        <v>2.0927586536977349E-2</v>
      </c>
      <c r="I546" s="20">
        <f t="shared" si="78"/>
        <v>1.5408121521822897</v>
      </c>
      <c r="N546" s="42">
        <f t="shared" si="72"/>
        <v>41557</v>
      </c>
      <c r="O546" s="43">
        <f t="shared" si="79"/>
        <v>143.58208483865678</v>
      </c>
      <c r="P546" s="43">
        <f t="shared" si="73"/>
        <v>156.08581832584355</v>
      </c>
      <c r="Q546" s="48">
        <f t="shared" si="74"/>
        <v>1692.5600589999999</v>
      </c>
      <c r="R546" s="44">
        <f t="shared" si="75"/>
        <v>84.917798000000005</v>
      </c>
    </row>
    <row r="547" spans="2:18">
      <c r="B547" s="39">
        <v>41558</v>
      </c>
      <c r="C547" s="112">
        <v>1703.1999510000001</v>
      </c>
      <c r="D547" s="20">
        <f t="shared" si="76"/>
        <v>6.2862714640012918E-3</v>
      </c>
      <c r="E547" s="20">
        <f t="shared" si="80"/>
        <v>1.3964712691366976</v>
      </c>
      <c r="F547" s="39">
        <v>41558</v>
      </c>
      <c r="G547" s="112">
        <v>85.905764000000005</v>
      </c>
      <c r="H547" s="40">
        <f t="shared" si="77"/>
        <v>1.1634380816139434E-2</v>
      </c>
      <c r="I547" s="20">
        <f t="shared" si="78"/>
        <v>1.5524465329984292</v>
      </c>
      <c r="N547" s="42">
        <f t="shared" si="72"/>
        <v>41558</v>
      </c>
      <c r="O547" s="43">
        <f t="shared" si="79"/>
        <v>144.48468080131985</v>
      </c>
      <c r="P547" s="43">
        <f t="shared" si="73"/>
        <v>157.90178017624518</v>
      </c>
      <c r="Q547" s="48">
        <f t="shared" si="74"/>
        <v>1703.1999510000001</v>
      </c>
      <c r="R547" s="44">
        <f t="shared" si="75"/>
        <v>85.905764000000005</v>
      </c>
    </row>
    <row r="548" spans="2:18">
      <c r="B548" s="39">
        <v>41561</v>
      </c>
      <c r="C548" s="112">
        <v>1710.1400149999999</v>
      </c>
      <c r="D548" s="20">
        <f t="shared" si="76"/>
        <v>4.0747206432956151E-3</v>
      </c>
      <c r="E548" s="20">
        <f t="shared" si="80"/>
        <v>1.4005459897799932</v>
      </c>
      <c r="F548" s="39">
        <v>41561</v>
      </c>
      <c r="G548" s="112">
        <v>86.169219999999996</v>
      </c>
      <c r="H548" s="40">
        <f t="shared" si="77"/>
        <v>3.0668023626445606E-3</v>
      </c>
      <c r="I548" s="20">
        <f t="shared" si="78"/>
        <v>1.5555133353610737</v>
      </c>
      <c r="N548" s="42">
        <f t="shared" si="72"/>
        <v>41561</v>
      </c>
      <c r="O548" s="43">
        <f t="shared" si="79"/>
        <v>145.07341551282099</v>
      </c>
      <c r="P548" s="43">
        <f t="shared" si="73"/>
        <v>158.38603372875548</v>
      </c>
      <c r="Q548" s="48">
        <f t="shared" si="74"/>
        <v>1710.1400149999999</v>
      </c>
      <c r="R548" s="44">
        <f t="shared" si="75"/>
        <v>86.169219999999996</v>
      </c>
    </row>
    <row r="549" spans="2:18">
      <c r="B549" s="39">
        <v>41562</v>
      </c>
      <c r="C549" s="112">
        <v>1698.0600589999999</v>
      </c>
      <c r="D549" s="20">
        <f t="shared" si="76"/>
        <v>-7.0637233758897855E-3</v>
      </c>
      <c r="E549" s="20">
        <f t="shared" si="80"/>
        <v>1.3934822664041033</v>
      </c>
      <c r="F549" s="39">
        <v>41562</v>
      </c>
      <c r="G549" s="112">
        <v>84.221520999999996</v>
      </c>
      <c r="H549" s="40">
        <f t="shared" si="77"/>
        <v>-2.2603187077705922E-2</v>
      </c>
      <c r="I549" s="20">
        <f t="shared" si="78"/>
        <v>1.5329101482833678</v>
      </c>
      <c r="N549" s="42">
        <f t="shared" si="72"/>
        <v>41562</v>
      </c>
      <c r="O549" s="43">
        <f t="shared" si="79"/>
        <v>144.0486570364429</v>
      </c>
      <c r="P549" s="43">
        <f t="shared" si="73"/>
        <v>154.80600457788859</v>
      </c>
      <c r="Q549" s="48">
        <f t="shared" si="74"/>
        <v>1698.0600589999999</v>
      </c>
      <c r="R549" s="44">
        <f t="shared" si="75"/>
        <v>84.221520999999996</v>
      </c>
    </row>
    <row r="550" spans="2:18">
      <c r="B550" s="39">
        <v>41563</v>
      </c>
      <c r="C550" s="112">
        <v>1721.540039</v>
      </c>
      <c r="D550" s="20">
        <f t="shared" si="76"/>
        <v>1.3827532115576302E-2</v>
      </c>
      <c r="E550" s="20">
        <f t="shared" si="80"/>
        <v>1.4073097985196796</v>
      </c>
      <c r="F550" s="39">
        <v>41563</v>
      </c>
      <c r="G550" s="112">
        <v>72.215412999999998</v>
      </c>
      <c r="H550" s="40">
        <f t="shared" si="77"/>
        <v>-0.14255392039286485</v>
      </c>
      <c r="I550" s="20">
        <f t="shared" si="78"/>
        <v>1.3903562278905031</v>
      </c>
      <c r="N550" s="42">
        <f t="shared" si="72"/>
        <v>41563</v>
      </c>
      <c r="O550" s="43">
        <f t="shared" si="79"/>
        <v>146.04049446781994</v>
      </c>
      <c r="P550" s="43">
        <f t="shared" si="73"/>
        <v>132.73780172495478</v>
      </c>
      <c r="Q550" s="48">
        <f t="shared" si="74"/>
        <v>1721.540039</v>
      </c>
      <c r="R550" s="44">
        <f t="shared" si="75"/>
        <v>72.215412999999998</v>
      </c>
    </row>
    <row r="551" spans="2:18">
      <c r="B551" s="39">
        <v>41564</v>
      </c>
      <c r="C551" s="112">
        <v>1733.150024</v>
      </c>
      <c r="D551" s="20">
        <f t="shared" si="76"/>
        <v>6.7439529357353756E-3</v>
      </c>
      <c r="E551" s="20">
        <f t="shared" si="80"/>
        <v>1.414053751455415</v>
      </c>
      <c r="F551" s="39">
        <v>41564</v>
      </c>
      <c r="G551" s="112">
        <v>69.976032000000004</v>
      </c>
      <c r="H551" s="40">
        <f t="shared" si="77"/>
        <v>-3.1009737491911826E-2</v>
      </c>
      <c r="I551" s="20">
        <f t="shared" si="78"/>
        <v>1.3593464903985912</v>
      </c>
      <c r="N551" s="42">
        <f t="shared" si="72"/>
        <v>41564</v>
      </c>
      <c r="O551" s="43">
        <f t="shared" si="79"/>
        <v>147.02538468922245</v>
      </c>
      <c r="P551" s="43">
        <f t="shared" si="73"/>
        <v>128.62163733821049</v>
      </c>
      <c r="Q551" s="48">
        <f t="shared" si="74"/>
        <v>1733.150024</v>
      </c>
      <c r="R551" s="44">
        <f t="shared" si="75"/>
        <v>69.976032000000004</v>
      </c>
    </row>
    <row r="552" spans="2:18">
      <c r="B552" s="39">
        <v>41565</v>
      </c>
      <c r="C552" s="112">
        <v>1744.5</v>
      </c>
      <c r="D552" s="20">
        <f t="shared" si="76"/>
        <v>6.5487556430947613E-3</v>
      </c>
      <c r="E552" s="20">
        <f t="shared" si="80"/>
        <v>1.4206025070985098</v>
      </c>
      <c r="F552" s="39">
        <v>41565</v>
      </c>
      <c r="G552" s="112">
        <v>72.601192999999995</v>
      </c>
      <c r="H552" s="40">
        <f t="shared" si="77"/>
        <v>3.7515145185711418E-2</v>
      </c>
      <c r="I552" s="20">
        <f t="shared" si="78"/>
        <v>1.3968616355843027</v>
      </c>
      <c r="N552" s="42">
        <f t="shared" si="72"/>
        <v>41565</v>
      </c>
      <c r="O552" s="43">
        <f t="shared" si="79"/>
        <v>147.98821800688421</v>
      </c>
      <c r="P552" s="43">
        <f t="shared" si="73"/>
        <v>133.44689673697738</v>
      </c>
      <c r="Q552" s="48">
        <f t="shared" si="74"/>
        <v>1744.5</v>
      </c>
      <c r="R552" s="44">
        <f t="shared" si="75"/>
        <v>72.601192999999995</v>
      </c>
    </row>
    <row r="553" spans="2:18">
      <c r="B553" s="39">
        <v>41568</v>
      </c>
      <c r="C553" s="112">
        <v>1744.660034</v>
      </c>
      <c r="D553" s="20">
        <f t="shared" si="76"/>
        <v>9.1736314130175245E-5</v>
      </c>
      <c r="E553" s="20">
        <f t="shared" si="80"/>
        <v>1.4206942434126399</v>
      </c>
      <c r="F553" s="39">
        <v>41568</v>
      </c>
      <c r="G553" s="112">
        <v>72.911689999999993</v>
      </c>
      <c r="H553" s="40">
        <f t="shared" si="77"/>
        <v>4.276747904128797E-3</v>
      </c>
      <c r="I553" s="20">
        <f t="shared" si="78"/>
        <v>1.4011383834884314</v>
      </c>
      <c r="N553" s="42">
        <f t="shared" si="72"/>
        <v>41568</v>
      </c>
      <c r="O553" s="43">
        <f t="shared" si="79"/>
        <v>148.00179390053881</v>
      </c>
      <c r="P553" s="43">
        <f t="shared" si="73"/>
        <v>134.01761547290974</v>
      </c>
      <c r="Q553" s="48">
        <f t="shared" si="74"/>
        <v>1744.660034</v>
      </c>
      <c r="R553" s="44">
        <f t="shared" si="75"/>
        <v>72.911689999999993</v>
      </c>
    </row>
    <row r="554" spans="2:18">
      <c r="B554" s="39">
        <v>41569</v>
      </c>
      <c r="C554" s="112">
        <v>1754.670044</v>
      </c>
      <c r="D554" s="20">
        <f t="shared" si="76"/>
        <v>5.737513214565837E-3</v>
      </c>
      <c r="E554" s="20">
        <f t="shared" si="80"/>
        <v>1.4264317566272058</v>
      </c>
      <c r="F554" s="39">
        <v>41569</v>
      </c>
      <c r="G554" s="112">
        <v>72.789372999999998</v>
      </c>
      <c r="H554" s="40">
        <f t="shared" si="77"/>
        <v>-1.6776047846372988E-3</v>
      </c>
      <c r="I554" s="20">
        <f t="shared" si="78"/>
        <v>1.3994607787037943</v>
      </c>
      <c r="L554" s="19"/>
      <c r="N554" s="42">
        <f t="shared" si="72"/>
        <v>41569</v>
      </c>
      <c r="O554" s="43">
        <f t="shared" si="79"/>
        <v>148.85095614882263</v>
      </c>
      <c r="P554" s="43">
        <f t="shared" si="73"/>
        <v>133.79278687996668</v>
      </c>
      <c r="Q554" s="48">
        <f t="shared" si="74"/>
        <v>1754.670044</v>
      </c>
      <c r="R554" s="44">
        <f t="shared" si="75"/>
        <v>72.789372999999998</v>
      </c>
    </row>
    <row r="555" spans="2:18">
      <c r="B555" s="39">
        <v>41570</v>
      </c>
      <c r="C555" s="112">
        <v>1746.380005</v>
      </c>
      <c r="D555" s="20">
        <f t="shared" si="76"/>
        <v>-4.7245572056965335E-3</v>
      </c>
      <c r="E555" s="20">
        <f t="shared" si="80"/>
        <v>1.4217071994215091</v>
      </c>
      <c r="F555" s="39">
        <v>41570</v>
      </c>
      <c r="G555" s="112">
        <v>71.876682000000002</v>
      </c>
      <c r="H555" s="40">
        <f t="shared" si="77"/>
        <v>-1.253879463970653E-2</v>
      </c>
      <c r="I555" s="20">
        <f t="shared" si="78"/>
        <v>1.3869219840640876</v>
      </c>
      <c r="N555" s="42">
        <f t="shared" si="72"/>
        <v>41570</v>
      </c>
      <c r="O555" s="43">
        <f t="shared" si="79"/>
        <v>148.14770129137489</v>
      </c>
      <c r="P555" s="43">
        <f t="shared" si="73"/>
        <v>132.11518660100478</v>
      </c>
      <c r="Q555" s="48">
        <f t="shared" si="74"/>
        <v>1746.380005</v>
      </c>
      <c r="R555" s="44">
        <f t="shared" si="75"/>
        <v>71.876682000000002</v>
      </c>
    </row>
    <row r="556" spans="2:18">
      <c r="B556" s="39">
        <v>41571</v>
      </c>
      <c r="C556" s="112">
        <v>1752.0699460000001</v>
      </c>
      <c r="D556" s="20">
        <f t="shared" si="76"/>
        <v>3.258134531836987E-3</v>
      </c>
      <c r="E556" s="20">
        <f t="shared" si="80"/>
        <v>1.4249653339533461</v>
      </c>
      <c r="F556" s="39">
        <v>41571</v>
      </c>
      <c r="G556" s="112">
        <v>73.156329999999997</v>
      </c>
      <c r="H556" s="40">
        <f t="shared" si="77"/>
        <v>1.7803381630776993E-2</v>
      </c>
      <c r="I556" s="20">
        <f t="shared" si="78"/>
        <v>1.4047253656948646</v>
      </c>
      <c r="L556" s="19"/>
      <c r="N556" s="42">
        <f t="shared" si="72"/>
        <v>41571</v>
      </c>
      <c r="O556" s="43">
        <f t="shared" si="79"/>
        <v>148.6303864327646</v>
      </c>
      <c r="P556" s="43">
        <f t="shared" si="73"/>
        <v>134.46728368728378</v>
      </c>
      <c r="Q556" s="48">
        <f t="shared" si="74"/>
        <v>1752.0699460000001</v>
      </c>
      <c r="R556" s="44">
        <f t="shared" si="75"/>
        <v>73.156329999999997</v>
      </c>
    </row>
    <row r="557" spans="2:18">
      <c r="B557" s="39">
        <v>41572</v>
      </c>
      <c r="C557" s="112">
        <v>1759.7700199999999</v>
      </c>
      <c r="D557" s="20">
        <f t="shared" si="76"/>
        <v>4.3948439487699886E-3</v>
      </c>
      <c r="E557" s="20">
        <f t="shared" si="80"/>
        <v>1.4293601779021161</v>
      </c>
      <c r="F557" s="39">
        <v>41572</v>
      </c>
      <c r="G557" s="112">
        <v>73.824381000000002</v>
      </c>
      <c r="H557" s="40">
        <f t="shared" si="77"/>
        <v>9.1318276900989037E-3</v>
      </c>
      <c r="I557" s="20">
        <f t="shared" si="78"/>
        <v>1.4138571933849635</v>
      </c>
      <c r="N557" s="42">
        <f t="shared" si="72"/>
        <v>41572</v>
      </c>
      <c r="O557" s="43">
        <f t="shared" si="79"/>
        <v>149.28359378718196</v>
      </c>
      <c r="P557" s="43">
        <f t="shared" si="73"/>
        <v>135.6952157518717</v>
      </c>
      <c r="Q557" s="48">
        <f t="shared" si="74"/>
        <v>1759.7700199999999</v>
      </c>
      <c r="R557" s="44">
        <f t="shared" si="75"/>
        <v>73.824381000000002</v>
      </c>
    </row>
    <row r="558" spans="2:18">
      <c r="B558" s="39">
        <v>41575</v>
      </c>
      <c r="C558" s="112">
        <v>1762.1099850000001</v>
      </c>
      <c r="D558" s="20">
        <f t="shared" si="76"/>
        <v>1.3296993205964558E-3</v>
      </c>
      <c r="E558" s="20">
        <f t="shared" si="80"/>
        <v>1.4306898772227126</v>
      </c>
      <c r="F558" s="39">
        <v>41575</v>
      </c>
      <c r="G558" s="112">
        <v>73.758516999999998</v>
      </c>
      <c r="H558" s="40">
        <f t="shared" si="77"/>
        <v>-8.9217138170116783E-4</v>
      </c>
      <c r="I558" s="20">
        <f t="shared" si="78"/>
        <v>1.4129650220032623</v>
      </c>
      <c r="L558" s="19"/>
      <c r="N558" s="42">
        <f t="shared" si="72"/>
        <v>41575</v>
      </c>
      <c r="O558" s="43">
        <f t="shared" si="79"/>
        <v>149.48209608041699</v>
      </c>
      <c r="P558" s="43">
        <f t="shared" si="73"/>
        <v>135.57415236374408</v>
      </c>
      <c r="Q558" s="48">
        <f t="shared" si="74"/>
        <v>1762.1099850000001</v>
      </c>
      <c r="R558" s="44">
        <f t="shared" si="75"/>
        <v>73.758516999999998</v>
      </c>
    </row>
    <row r="559" spans="2:18">
      <c r="B559" s="39">
        <v>41576</v>
      </c>
      <c r="C559" s="112">
        <v>1771.9499510000001</v>
      </c>
      <c r="D559" s="20">
        <f t="shared" si="76"/>
        <v>5.5841951318378324E-3</v>
      </c>
      <c r="E559" s="20">
        <f t="shared" si="80"/>
        <v>1.4362740723545504</v>
      </c>
      <c r="F559" s="39">
        <v>41576</v>
      </c>
      <c r="G559" s="112">
        <v>75.151077999999998</v>
      </c>
      <c r="H559" s="40">
        <f t="shared" si="77"/>
        <v>1.8880002698535847E-2</v>
      </c>
      <c r="I559" s="20">
        <f t="shared" si="78"/>
        <v>1.4318450247017982</v>
      </c>
      <c r="N559" s="42">
        <f t="shared" si="72"/>
        <v>41576</v>
      </c>
      <c r="O559" s="43">
        <f t="shared" si="79"/>
        <v>150.31683327364618</v>
      </c>
      <c r="P559" s="43">
        <f t="shared" si="73"/>
        <v>138.13379272622328</v>
      </c>
      <c r="Q559" s="48">
        <f t="shared" si="74"/>
        <v>1771.9499510000001</v>
      </c>
      <c r="R559" s="44">
        <f t="shared" si="75"/>
        <v>75.151077999999998</v>
      </c>
    </row>
    <row r="560" spans="2:18">
      <c r="B560" s="39">
        <v>41577</v>
      </c>
      <c r="C560" s="112">
        <v>1763.3100589999999</v>
      </c>
      <c r="D560" s="20">
        <f t="shared" si="76"/>
        <v>-4.8759232703633471E-3</v>
      </c>
      <c r="E560" s="20">
        <f t="shared" si="80"/>
        <v>1.4313981490841869</v>
      </c>
      <c r="F560" s="39">
        <v>41577</v>
      </c>
      <c r="G560" s="112">
        <v>74.078433000000004</v>
      </c>
      <c r="H560" s="40">
        <f t="shared" si="77"/>
        <v>-1.427318181650028E-2</v>
      </c>
      <c r="I560" s="20">
        <f t="shared" si="78"/>
        <v>1.4175718428852979</v>
      </c>
      <c r="N560" s="42">
        <f t="shared" si="72"/>
        <v>41577</v>
      </c>
      <c r="O560" s="43">
        <f t="shared" si="79"/>
        <v>149.58389992835987</v>
      </c>
      <c r="P560" s="43">
        <f t="shared" si="73"/>
        <v>136.16218398763914</v>
      </c>
      <c r="Q560" s="48">
        <f t="shared" si="74"/>
        <v>1763.3100589999999</v>
      </c>
      <c r="R560" s="44">
        <f t="shared" si="75"/>
        <v>74.078433000000004</v>
      </c>
    </row>
    <row r="561" spans="2:18">
      <c r="B561" s="39">
        <v>41578</v>
      </c>
      <c r="C561" s="112">
        <v>1756.540039</v>
      </c>
      <c r="D561" s="20">
        <f t="shared" si="76"/>
        <v>-3.8393814890611555E-3</v>
      </c>
      <c r="E561" s="20">
        <f t="shared" si="80"/>
        <v>1.4275587675951258</v>
      </c>
      <c r="F561" s="39">
        <v>41578</v>
      </c>
      <c r="G561" s="112">
        <v>74.417156000000006</v>
      </c>
      <c r="H561" s="40">
        <f t="shared" si="77"/>
        <v>4.5724914294555941E-3</v>
      </c>
      <c r="I561" s="20">
        <f t="shared" si="78"/>
        <v>1.4221443343147535</v>
      </c>
      <c r="N561" s="42">
        <f t="shared" si="72"/>
        <v>41578</v>
      </c>
      <c r="O561" s="43">
        <f t="shared" si="79"/>
        <v>149.00959027191337</v>
      </c>
      <c r="P561" s="43">
        <f t="shared" si="73"/>
        <v>136.78478440693857</v>
      </c>
      <c r="Q561" s="48">
        <f t="shared" si="74"/>
        <v>1756.540039</v>
      </c>
      <c r="R561" s="44">
        <f t="shared" si="75"/>
        <v>74.417156000000006</v>
      </c>
    </row>
    <row r="562" spans="2:18">
      <c r="B562" s="39">
        <v>41579</v>
      </c>
      <c r="C562" s="112">
        <v>1761.6400149999999</v>
      </c>
      <c r="D562" s="20">
        <f t="shared" si="76"/>
        <v>2.9034214346195242E-3</v>
      </c>
      <c r="E562" s="20">
        <f t="shared" si="80"/>
        <v>1.4304621890297453</v>
      </c>
      <c r="F562" s="39">
        <v>41579</v>
      </c>
      <c r="G562" s="112">
        <v>74.379525999999998</v>
      </c>
      <c r="H562" s="40">
        <f t="shared" si="77"/>
        <v>-5.0566296836185298E-4</v>
      </c>
      <c r="I562" s="20">
        <f t="shared" si="78"/>
        <v>1.4216386713463915</v>
      </c>
      <c r="N562" s="42">
        <f t="shared" si="72"/>
        <v>41579</v>
      </c>
      <c r="O562" s="43">
        <f t="shared" si="79"/>
        <v>149.44222791027272</v>
      </c>
      <c r="P562" s="43">
        <f t="shared" si="73"/>
        <v>136.71561740682861</v>
      </c>
      <c r="Q562" s="48">
        <f t="shared" si="74"/>
        <v>1761.6400149999999</v>
      </c>
      <c r="R562" s="44">
        <f t="shared" si="75"/>
        <v>74.379525999999998</v>
      </c>
    </row>
    <row r="563" spans="2:18">
      <c r="B563" s="39">
        <v>41582</v>
      </c>
      <c r="C563" s="112">
        <v>1767.9300539999999</v>
      </c>
      <c r="D563" s="20">
        <f t="shared" si="76"/>
        <v>3.5705586535510481E-3</v>
      </c>
      <c r="E563" s="20">
        <f t="shared" si="80"/>
        <v>1.4340327476832964</v>
      </c>
      <c r="F563" s="39">
        <v>41582</v>
      </c>
      <c r="G563" s="112">
        <v>74.925252999999998</v>
      </c>
      <c r="H563" s="40">
        <f t="shared" si="77"/>
        <v>7.3370593945436546E-3</v>
      </c>
      <c r="I563" s="20">
        <f t="shared" si="78"/>
        <v>1.4289757307409352</v>
      </c>
      <c r="N563" s="42">
        <f t="shared" si="72"/>
        <v>41582</v>
      </c>
      <c r="O563" s="43">
        <f t="shared" si="79"/>
        <v>149.97582015034368</v>
      </c>
      <c r="P563" s="43">
        <f t="shared" si="73"/>
        <v>137.71870801190423</v>
      </c>
      <c r="Q563" s="48">
        <f t="shared" si="74"/>
        <v>1767.9300539999999</v>
      </c>
      <c r="R563" s="44">
        <f t="shared" si="75"/>
        <v>74.925252999999998</v>
      </c>
    </row>
    <row r="564" spans="2:18">
      <c r="B564" s="39">
        <v>41583</v>
      </c>
      <c r="C564" s="112">
        <v>1762.969971</v>
      </c>
      <c r="D564" s="20">
        <f t="shared" si="76"/>
        <v>-2.8055878052288818E-3</v>
      </c>
      <c r="E564" s="20">
        <f t="shared" si="80"/>
        <v>1.4312271598780675</v>
      </c>
      <c r="F564" s="39">
        <v>41583</v>
      </c>
      <c r="G564" s="112">
        <v>73.899655999999993</v>
      </c>
      <c r="H564" s="40">
        <f t="shared" si="77"/>
        <v>-1.3688268760333799E-2</v>
      </c>
      <c r="I564" s="20">
        <f t="shared" si="78"/>
        <v>1.4152874619806015</v>
      </c>
      <c r="N564" s="42">
        <f t="shared" si="72"/>
        <v>41583</v>
      </c>
      <c r="O564" s="43">
        <f t="shared" si="79"/>
        <v>149.55504981825067</v>
      </c>
      <c r="P564" s="43">
        <f t="shared" si="73"/>
        <v>135.83357732331135</v>
      </c>
      <c r="Q564" s="48">
        <f t="shared" si="74"/>
        <v>1762.969971</v>
      </c>
      <c r="R564" s="44">
        <f t="shared" si="75"/>
        <v>73.899655999999993</v>
      </c>
    </row>
    <row r="565" spans="2:18">
      <c r="B565" s="39">
        <v>41584</v>
      </c>
      <c r="C565" s="112">
        <v>1770.48999</v>
      </c>
      <c r="D565" s="20">
        <f t="shared" si="76"/>
        <v>4.265540039649407E-3</v>
      </c>
      <c r="E565" s="20">
        <f t="shared" si="80"/>
        <v>1.4354926999177169</v>
      </c>
      <c r="F565" s="39">
        <v>41584</v>
      </c>
      <c r="G565" s="112">
        <v>75.828531999999996</v>
      </c>
      <c r="H565" s="40">
        <f t="shared" si="77"/>
        <v>2.6101285234670035E-2</v>
      </c>
      <c r="I565" s="20">
        <f t="shared" si="78"/>
        <v>1.4413887472152715</v>
      </c>
      <c r="N565" s="42">
        <f t="shared" si="72"/>
        <v>41584</v>
      </c>
      <c r="O565" s="43">
        <f t="shared" si="79"/>
        <v>150.19298287138218</v>
      </c>
      <c r="P565" s="43">
        <f t="shared" si="73"/>
        <v>139.37900826947271</v>
      </c>
      <c r="Q565" s="48">
        <f t="shared" si="74"/>
        <v>1770.48999</v>
      </c>
      <c r="R565" s="44">
        <f t="shared" si="75"/>
        <v>75.828531999999996</v>
      </c>
    </row>
    <row r="566" spans="2:18">
      <c r="B566" s="39">
        <v>41585</v>
      </c>
      <c r="C566" s="112">
        <v>1747.150024</v>
      </c>
      <c r="D566" s="20">
        <f t="shared" si="76"/>
        <v>-1.3182772075429838E-2</v>
      </c>
      <c r="E566" s="20">
        <f t="shared" si="80"/>
        <v>1.422309927842287</v>
      </c>
      <c r="F566" s="39">
        <v>41585</v>
      </c>
      <c r="G566" s="112">
        <v>76.261360999999994</v>
      </c>
      <c r="H566" s="40">
        <f t="shared" si="77"/>
        <v>5.7079965625603801E-3</v>
      </c>
      <c r="I566" s="20">
        <f t="shared" si="78"/>
        <v>1.4470967437778319</v>
      </c>
      <c r="N566" s="42">
        <f t="shared" si="72"/>
        <v>41585</v>
      </c>
      <c r="O566" s="43">
        <f t="shared" si="79"/>
        <v>148.21302301085981</v>
      </c>
      <c r="P566" s="43">
        <f t="shared" si="73"/>
        <v>140.17458316956794</v>
      </c>
      <c r="Q566" s="48">
        <f t="shared" si="74"/>
        <v>1747.150024</v>
      </c>
      <c r="R566" s="44">
        <f t="shared" si="75"/>
        <v>76.261360999999994</v>
      </c>
    </row>
    <row r="567" spans="2:18">
      <c r="B567" s="39">
        <v>41586</v>
      </c>
      <c r="C567" s="112">
        <v>1770.6099850000001</v>
      </c>
      <c r="D567" s="20">
        <f t="shared" si="76"/>
        <v>1.3427559555698521E-2</v>
      </c>
      <c r="E567" s="20">
        <f t="shared" si="80"/>
        <v>1.4357374873979856</v>
      </c>
      <c r="F567" s="39">
        <v>41586</v>
      </c>
      <c r="G567" s="112">
        <v>76.101399000000001</v>
      </c>
      <c r="H567" s="40">
        <f t="shared" si="77"/>
        <v>-2.0975497670437937E-3</v>
      </c>
      <c r="I567" s="20">
        <f t="shared" si="78"/>
        <v>1.444999194010788</v>
      </c>
      <c r="N567" s="42">
        <f t="shared" si="72"/>
        <v>41586</v>
      </c>
      <c r="O567" s="43">
        <f t="shared" si="79"/>
        <v>150.20316220426824</v>
      </c>
      <c r="P567" s="43">
        <f t="shared" si="73"/>
        <v>139.88056000529517</v>
      </c>
      <c r="Q567" s="48">
        <f t="shared" si="74"/>
        <v>1770.6099850000001</v>
      </c>
      <c r="R567" s="44">
        <f t="shared" si="75"/>
        <v>76.101399000000001</v>
      </c>
    </row>
    <row r="568" spans="2:18">
      <c r="B568" s="39">
        <v>41589</v>
      </c>
      <c r="C568" s="112">
        <v>1771.8900149999999</v>
      </c>
      <c r="D568" s="20">
        <f t="shared" si="76"/>
        <v>7.2293165115056013E-4</v>
      </c>
      <c r="E568" s="20">
        <f t="shared" si="80"/>
        <v>1.4364604190491361</v>
      </c>
      <c r="F568" s="39">
        <v>41589</v>
      </c>
      <c r="G568" s="112">
        <v>76.788272000000006</v>
      </c>
      <c r="H568" s="40">
        <f t="shared" si="77"/>
        <v>9.0257604856909257E-3</v>
      </c>
      <c r="I568" s="20">
        <f t="shared" si="78"/>
        <v>1.4540249544964789</v>
      </c>
      <c r="N568" s="42">
        <f t="shared" si="72"/>
        <v>41589</v>
      </c>
      <c r="O568" s="43">
        <f t="shared" si="79"/>
        <v>150.31174882432862</v>
      </c>
      <c r="P568" s="43">
        <f t="shared" si="73"/>
        <v>141.14308843650727</v>
      </c>
      <c r="Q568" s="48">
        <f t="shared" si="74"/>
        <v>1771.8900149999999</v>
      </c>
      <c r="R568" s="44">
        <f t="shared" si="75"/>
        <v>76.788272000000006</v>
      </c>
    </row>
    <row r="569" spans="2:18">
      <c r="B569" s="39">
        <v>41590</v>
      </c>
      <c r="C569" s="112">
        <v>1767.6899410000001</v>
      </c>
      <c r="D569" s="20">
        <f t="shared" si="76"/>
        <v>-2.3703920471609408E-3</v>
      </c>
      <c r="E569" s="20">
        <f t="shared" si="80"/>
        <v>1.4340900270019752</v>
      </c>
      <c r="F569" s="39">
        <v>41590</v>
      </c>
      <c r="G569" s="112">
        <v>76.985864000000007</v>
      </c>
      <c r="H569" s="40">
        <f t="shared" si="77"/>
        <v>2.5732054499156831E-3</v>
      </c>
      <c r="I569" s="20">
        <f t="shared" si="78"/>
        <v>1.4565981599463946</v>
      </c>
      <c r="N569" s="42">
        <f t="shared" si="72"/>
        <v>41590</v>
      </c>
      <c r="O569" s="43">
        <f t="shared" si="79"/>
        <v>149.95545105032056</v>
      </c>
      <c r="P569" s="43">
        <f t="shared" si="73"/>
        <v>141.50627860089003</v>
      </c>
      <c r="Q569" s="48">
        <f t="shared" si="74"/>
        <v>1767.6899410000001</v>
      </c>
      <c r="R569" s="44">
        <f t="shared" si="75"/>
        <v>76.985864000000007</v>
      </c>
    </row>
    <row r="570" spans="2:18">
      <c r="B570" s="39">
        <v>41591</v>
      </c>
      <c r="C570" s="112">
        <v>1782</v>
      </c>
      <c r="D570" s="20">
        <f t="shared" si="76"/>
        <v>8.0953444764779725E-3</v>
      </c>
      <c r="E570" s="20">
        <f t="shared" si="80"/>
        <v>1.4421853714784532</v>
      </c>
      <c r="F570" s="39">
        <v>41591</v>
      </c>
      <c r="G570" s="112">
        <v>77.503371000000001</v>
      </c>
      <c r="H570" s="40">
        <f t="shared" si="77"/>
        <v>6.72210420344177E-3</v>
      </c>
      <c r="I570" s="20">
        <f t="shared" si="78"/>
        <v>1.4633202641498364</v>
      </c>
      <c r="L570" s="19"/>
      <c r="N570" s="42">
        <f t="shared" si="72"/>
        <v>41591</v>
      </c>
      <c r="O570" s="43">
        <f t="shared" si="79"/>
        <v>151.16939208269855</v>
      </c>
      <c r="P570" s="43">
        <f t="shared" si="73"/>
        <v>142.45749855108645</v>
      </c>
      <c r="Q570" s="48">
        <f t="shared" si="74"/>
        <v>1782</v>
      </c>
      <c r="R570" s="44">
        <f t="shared" si="75"/>
        <v>77.503371000000001</v>
      </c>
    </row>
    <row r="571" spans="2:18">
      <c r="B571" s="39">
        <v>41592</v>
      </c>
      <c r="C571" s="112">
        <v>1790.619995</v>
      </c>
      <c r="D571" s="20">
        <f t="shared" si="76"/>
        <v>4.8372586980920396E-3</v>
      </c>
      <c r="E571" s="20">
        <f t="shared" si="80"/>
        <v>1.4470226301765452</v>
      </c>
      <c r="F571" s="39">
        <v>41592</v>
      </c>
      <c r="G571" s="112">
        <v>77.117592000000002</v>
      </c>
      <c r="H571" s="40">
        <f t="shared" si="77"/>
        <v>-4.9775770398425845E-3</v>
      </c>
      <c r="I571" s="20">
        <f t="shared" si="78"/>
        <v>1.4583426871099938</v>
      </c>
      <c r="L571" s="19"/>
      <c r="N571" s="42">
        <f t="shared" si="72"/>
        <v>41592</v>
      </c>
      <c r="O571" s="43">
        <f t="shared" si="79"/>
        <v>151.90063753943588</v>
      </c>
      <c r="P571" s="43">
        <f t="shared" si="73"/>
        <v>141.74840537714516</v>
      </c>
      <c r="Q571" s="48">
        <f t="shared" si="74"/>
        <v>1790.619995</v>
      </c>
      <c r="R571" s="44">
        <f t="shared" si="75"/>
        <v>77.117592000000002</v>
      </c>
    </row>
    <row r="572" spans="2:18">
      <c r="B572" s="39">
        <v>41593</v>
      </c>
      <c r="C572" s="112">
        <v>1798.1800539999999</v>
      </c>
      <c r="D572" s="20">
        <f t="shared" si="76"/>
        <v>4.2220342792496091E-3</v>
      </c>
      <c r="E572" s="20">
        <f t="shared" si="80"/>
        <v>1.4512446644557948</v>
      </c>
      <c r="F572" s="39">
        <v>41593</v>
      </c>
      <c r="G572" s="112">
        <v>77.757416000000006</v>
      </c>
      <c r="H572" s="40">
        <f t="shared" si="77"/>
        <v>8.2967320867592953E-3</v>
      </c>
      <c r="I572" s="20">
        <f t="shared" si="78"/>
        <v>1.4666394191967531</v>
      </c>
      <c r="N572" s="42">
        <f t="shared" si="72"/>
        <v>41593</v>
      </c>
      <c r="O572" s="43">
        <f t="shared" si="79"/>
        <v>152.54196723816725</v>
      </c>
      <c r="P572" s="43">
        <f t="shared" si="73"/>
        <v>142.92445392028469</v>
      </c>
      <c r="Q572" s="48">
        <f t="shared" si="74"/>
        <v>1798.1800539999999</v>
      </c>
      <c r="R572" s="44">
        <f t="shared" si="75"/>
        <v>77.757416000000006</v>
      </c>
    </row>
    <row r="573" spans="2:18">
      <c r="B573" s="39">
        <v>41596</v>
      </c>
      <c r="C573" s="112">
        <v>1791.530029</v>
      </c>
      <c r="D573" s="20">
        <f t="shared" si="76"/>
        <v>-3.6981975109817711E-3</v>
      </c>
      <c r="E573" s="20">
        <f t="shared" si="80"/>
        <v>1.447546466944813</v>
      </c>
      <c r="F573" s="39">
        <v>41596</v>
      </c>
      <c r="G573" s="112">
        <v>77.851506000000001</v>
      </c>
      <c r="H573" s="40">
        <f t="shared" si="77"/>
        <v>1.2100453543877343E-3</v>
      </c>
      <c r="I573" s="20">
        <f t="shared" si="78"/>
        <v>1.4678494645511408</v>
      </c>
      <c r="N573" s="42">
        <f t="shared" si="72"/>
        <v>41596</v>
      </c>
      <c r="O573" s="43">
        <f t="shared" si="79"/>
        <v>151.9778369146068</v>
      </c>
      <c r="P573" s="43">
        <f t="shared" si="73"/>
        <v>143.0973989917793</v>
      </c>
      <c r="Q573" s="48">
        <f t="shared" si="74"/>
        <v>1791.530029</v>
      </c>
      <c r="R573" s="44">
        <f t="shared" si="75"/>
        <v>77.851506000000001</v>
      </c>
    </row>
    <row r="574" spans="2:18">
      <c r="B574" s="39">
        <v>41597</v>
      </c>
      <c r="C574" s="112">
        <v>1787.869995</v>
      </c>
      <c r="D574" s="20">
        <f t="shared" si="76"/>
        <v>-2.0429654768572281E-3</v>
      </c>
      <c r="E574" s="20">
        <f t="shared" si="80"/>
        <v>1.4455035014679558</v>
      </c>
      <c r="F574" s="39">
        <v>41597</v>
      </c>
      <c r="G574" s="112">
        <v>76.957638000000003</v>
      </c>
      <c r="H574" s="40">
        <f t="shared" si="77"/>
        <v>-1.1481704669913495E-2</v>
      </c>
      <c r="I574" s="20">
        <f t="shared" si="78"/>
        <v>1.4563677598812275</v>
      </c>
      <c r="N574" s="42">
        <f t="shared" si="72"/>
        <v>41597</v>
      </c>
      <c r="O574" s="43">
        <f t="shared" si="79"/>
        <v>151.66735144054283</v>
      </c>
      <c r="P574" s="43">
        <f t="shared" si="73"/>
        <v>141.45439691752293</v>
      </c>
      <c r="Q574" s="48">
        <f t="shared" si="74"/>
        <v>1787.869995</v>
      </c>
      <c r="R574" s="44">
        <f t="shared" si="75"/>
        <v>76.957638000000003</v>
      </c>
    </row>
    <row r="575" spans="2:18">
      <c r="B575" s="39">
        <v>41598</v>
      </c>
      <c r="C575" s="112">
        <v>1781.369995</v>
      </c>
      <c r="D575" s="20">
        <f t="shared" si="76"/>
        <v>-3.6356111004592906E-3</v>
      </c>
      <c r="E575" s="20">
        <f t="shared" si="80"/>
        <v>1.4418678903674964</v>
      </c>
      <c r="F575" s="39">
        <v>41598</v>
      </c>
      <c r="G575" s="112">
        <v>76.383677000000006</v>
      </c>
      <c r="H575" s="40">
        <f t="shared" si="77"/>
        <v>-7.4581421015026406E-3</v>
      </c>
      <c r="I575" s="20">
        <f t="shared" si="78"/>
        <v>1.4489096177797247</v>
      </c>
      <c r="N575" s="42">
        <f t="shared" si="72"/>
        <v>41598</v>
      </c>
      <c r="O575" s="43">
        <f t="shared" si="79"/>
        <v>151.11594793406832</v>
      </c>
      <c r="P575" s="43">
        <f t="shared" si="73"/>
        <v>140.3994099244297</v>
      </c>
      <c r="Q575" s="48">
        <f t="shared" si="74"/>
        <v>1781.369995</v>
      </c>
      <c r="R575" s="44">
        <f t="shared" si="75"/>
        <v>76.383677000000006</v>
      </c>
    </row>
    <row r="576" spans="2:18">
      <c r="B576" s="39">
        <v>41599</v>
      </c>
      <c r="C576" s="112">
        <v>1795.849976</v>
      </c>
      <c r="D576" s="20">
        <f t="shared" si="76"/>
        <v>8.1285645546083085E-3</v>
      </c>
      <c r="E576" s="20">
        <f t="shared" si="80"/>
        <v>1.4499964549221047</v>
      </c>
      <c r="F576" s="39">
        <v>41599</v>
      </c>
      <c r="G576" s="112">
        <v>76.609495999999993</v>
      </c>
      <c r="H576" s="40">
        <f t="shared" si="77"/>
        <v>2.9563777088132959E-3</v>
      </c>
      <c r="I576" s="20">
        <f t="shared" si="78"/>
        <v>1.451865995488538</v>
      </c>
      <c r="N576" s="42">
        <f t="shared" si="72"/>
        <v>41599</v>
      </c>
      <c r="O576" s="43">
        <f t="shared" si="79"/>
        <v>152.34430367208125</v>
      </c>
      <c r="P576" s="43">
        <f t="shared" si="73"/>
        <v>140.81448361026082</v>
      </c>
      <c r="Q576" s="48">
        <f t="shared" si="74"/>
        <v>1795.849976</v>
      </c>
      <c r="R576" s="44">
        <f t="shared" si="75"/>
        <v>76.609495999999993</v>
      </c>
    </row>
    <row r="577" spans="2:18">
      <c r="B577" s="39">
        <v>41600</v>
      </c>
      <c r="C577" s="112">
        <v>1804.76001</v>
      </c>
      <c r="D577" s="20">
        <f t="shared" si="76"/>
        <v>4.9614578718015778E-3</v>
      </c>
      <c r="E577" s="20">
        <f t="shared" si="80"/>
        <v>1.4549579127939063</v>
      </c>
      <c r="F577" s="39">
        <v>41600</v>
      </c>
      <c r="G577" s="112">
        <v>77.202278000000007</v>
      </c>
      <c r="H577" s="40">
        <f t="shared" si="77"/>
        <v>7.737709173808005E-3</v>
      </c>
      <c r="I577" s="20">
        <f t="shared" si="78"/>
        <v>1.459603704662346</v>
      </c>
      <c r="L577" s="19"/>
      <c r="N577" s="42">
        <f t="shared" si="72"/>
        <v>41600</v>
      </c>
      <c r="O577" s="43">
        <f t="shared" si="79"/>
        <v>153.10015351675924</v>
      </c>
      <c r="P577" s="43">
        <f t="shared" si="73"/>
        <v>141.90406513189697</v>
      </c>
      <c r="Q577" s="48">
        <f t="shared" si="74"/>
        <v>1804.76001</v>
      </c>
      <c r="R577" s="44">
        <f t="shared" si="75"/>
        <v>77.202278000000007</v>
      </c>
    </row>
    <row r="578" spans="2:18">
      <c r="B578" s="39">
        <v>41603</v>
      </c>
      <c r="C578" s="112">
        <v>1802.4799800000001</v>
      </c>
      <c r="D578" s="20">
        <f t="shared" si="76"/>
        <v>-1.2633424872927623E-3</v>
      </c>
      <c r="E578" s="20">
        <f t="shared" si="80"/>
        <v>1.4536945703066135</v>
      </c>
      <c r="F578" s="39">
        <v>41603</v>
      </c>
      <c r="G578" s="112">
        <v>75.884991999999997</v>
      </c>
      <c r="H578" s="40">
        <f t="shared" si="77"/>
        <v>-1.7062786670621444E-2</v>
      </c>
      <c r="I578" s="20">
        <f t="shared" si="78"/>
        <v>1.4425409179917246</v>
      </c>
      <c r="N578" s="42">
        <f t="shared" si="72"/>
        <v>41603</v>
      </c>
      <c r="O578" s="43">
        <f t="shared" si="79"/>
        <v>152.90673558801046</v>
      </c>
      <c r="P578" s="43">
        <f t="shared" si="73"/>
        <v>139.48278634085744</v>
      </c>
      <c r="Q578" s="48">
        <f t="shared" si="74"/>
        <v>1802.4799800000001</v>
      </c>
      <c r="R578" s="44">
        <f t="shared" si="75"/>
        <v>75.884991999999997</v>
      </c>
    </row>
    <row r="579" spans="2:18">
      <c r="B579" s="39">
        <v>41604</v>
      </c>
      <c r="C579" s="112">
        <v>1802.75</v>
      </c>
      <c r="D579" s="20">
        <f t="shared" si="76"/>
        <v>1.4980471516801153E-4</v>
      </c>
      <c r="E579" s="20">
        <f t="shared" si="80"/>
        <v>1.4538443750217815</v>
      </c>
      <c r="F579" s="39">
        <v>41604</v>
      </c>
      <c r="G579" s="112">
        <v>76.063761999999997</v>
      </c>
      <c r="H579" s="40">
        <f t="shared" si="77"/>
        <v>2.3558017901617045E-3</v>
      </c>
      <c r="I579" s="20">
        <f t="shared" si="78"/>
        <v>1.4448967197818863</v>
      </c>
      <c r="L579" s="19"/>
      <c r="N579" s="42">
        <f t="shared" si="72"/>
        <v>41604</v>
      </c>
      <c r="O579" s="43">
        <f t="shared" si="79"/>
        <v>152.92964173798248</v>
      </c>
      <c r="P579" s="43">
        <f t="shared" si="73"/>
        <v>139.81138013861596</v>
      </c>
      <c r="Q579" s="48">
        <f t="shared" si="74"/>
        <v>1802.75</v>
      </c>
      <c r="R579" s="44">
        <f t="shared" si="75"/>
        <v>76.063761999999997</v>
      </c>
    </row>
    <row r="580" spans="2:18">
      <c r="B580" s="39">
        <v>41605</v>
      </c>
      <c r="C580" s="112">
        <v>1807.2299800000001</v>
      </c>
      <c r="D580" s="20">
        <f t="shared" si="76"/>
        <v>2.4850811260574979E-3</v>
      </c>
      <c r="E580" s="20">
        <f t="shared" si="80"/>
        <v>1.456329456147839</v>
      </c>
      <c r="F580" s="39">
        <v>41605</v>
      </c>
      <c r="G580" s="112">
        <v>76.242537999999996</v>
      </c>
      <c r="H580" s="40">
        <f t="shared" si="77"/>
        <v>2.3503439127821046E-3</v>
      </c>
      <c r="I580" s="20">
        <f t="shared" si="78"/>
        <v>1.4472470636946684</v>
      </c>
      <c r="L580" s="19"/>
      <c r="N580" s="42">
        <f t="shared" ref="N580:N643" si="81">B580</f>
        <v>41605</v>
      </c>
      <c r="O580" s="43">
        <f t="shared" si="79"/>
        <v>153.3096843042803</v>
      </c>
      <c r="P580" s="43">
        <f t="shared" ref="P580:P643" si="82">(R580/$R$3)*100</f>
        <v>140.13998496486241</v>
      </c>
      <c r="Q580" s="48">
        <f t="shared" ref="Q580:Q643" si="83">C580</f>
        <v>1807.2299800000001</v>
      </c>
      <c r="R580" s="44">
        <f t="shared" ref="R580:R643" si="84">G580</f>
        <v>76.242537999999996</v>
      </c>
    </row>
    <row r="581" spans="2:18">
      <c r="B581" s="39">
        <v>41607</v>
      </c>
      <c r="C581" s="112">
        <v>1805.8100589999999</v>
      </c>
      <c r="D581" s="20">
        <f t="shared" ref="D581:D644" si="85">C581/C580-1</f>
        <v>-7.8568915728149946E-4</v>
      </c>
      <c r="E581" s="20">
        <f t="shared" si="80"/>
        <v>1.4555437669905575</v>
      </c>
      <c r="F581" s="39">
        <v>41607</v>
      </c>
      <c r="G581" s="112">
        <v>76.581269000000006</v>
      </c>
      <c r="H581" s="40">
        <f t="shared" ref="H581:H644" si="86">G581/G580-1</f>
        <v>4.4428085539336415E-3</v>
      </c>
      <c r="I581" s="20">
        <f t="shared" ref="I581:I644" si="87">I580+H581</f>
        <v>1.451689872248602</v>
      </c>
      <c r="L581" s="19"/>
      <c r="N581" s="42">
        <f t="shared" si="81"/>
        <v>41607</v>
      </c>
      <c r="O581" s="43">
        <f t="shared" ref="O581:O644" si="88">(Q581/$Q$3)*100</f>
        <v>153.18923054761615</v>
      </c>
      <c r="P581" s="43">
        <f t="shared" si="82"/>
        <v>140.76260008881243</v>
      </c>
      <c r="Q581" s="48">
        <f t="shared" si="83"/>
        <v>1805.8100589999999</v>
      </c>
      <c r="R581" s="44">
        <f t="shared" si="84"/>
        <v>76.581269000000006</v>
      </c>
    </row>
    <row r="582" spans="2:18">
      <c r="B582" s="39">
        <v>41610</v>
      </c>
      <c r="C582" s="112">
        <v>1800.900024</v>
      </c>
      <c r="D582" s="20">
        <f t="shared" si="85"/>
        <v>-2.7190207383820386E-3</v>
      </c>
      <c r="E582" s="20">
        <f t="shared" ref="E582:E645" si="89">E581+D582</f>
        <v>1.4528247462521755</v>
      </c>
      <c r="F582" s="39">
        <v>41610</v>
      </c>
      <c r="G582" s="112">
        <v>74.831162000000006</v>
      </c>
      <c r="H582" s="40">
        <f t="shared" si="86"/>
        <v>-2.2852938099001685E-2</v>
      </c>
      <c r="I582" s="20">
        <f t="shared" si="87"/>
        <v>1.4288369341496003</v>
      </c>
      <c r="N582" s="42">
        <f t="shared" si="81"/>
        <v>41610</v>
      </c>
      <c r="O582" s="43">
        <f t="shared" si="88"/>
        <v>152.77270585286041</v>
      </c>
      <c r="P582" s="43">
        <f t="shared" si="82"/>
        <v>137.54576110232824</v>
      </c>
      <c r="Q582" s="48">
        <f t="shared" si="83"/>
        <v>1800.900024</v>
      </c>
      <c r="R582" s="44">
        <f t="shared" si="84"/>
        <v>74.831162000000006</v>
      </c>
    </row>
    <row r="583" spans="2:18">
      <c r="B583" s="39">
        <v>41611</v>
      </c>
      <c r="C583" s="112">
        <v>1795.150024</v>
      </c>
      <c r="D583" s="20">
        <f t="shared" si="85"/>
        <v>-3.1928479778842167E-3</v>
      </c>
      <c r="E583" s="20">
        <f t="shared" si="89"/>
        <v>1.4496318982742913</v>
      </c>
      <c r="F583" s="39">
        <v>41611</v>
      </c>
      <c r="G583" s="112">
        <v>75.104028999999997</v>
      </c>
      <c r="H583" s="40">
        <f t="shared" si="86"/>
        <v>3.6464354248566533E-3</v>
      </c>
      <c r="I583" s="20">
        <f t="shared" si="87"/>
        <v>1.432483369574457</v>
      </c>
      <c r="L583" s="19"/>
      <c r="N583" s="42">
        <f t="shared" si="81"/>
        <v>41611</v>
      </c>
      <c r="O583" s="43">
        <f t="shared" si="88"/>
        <v>152.28492582790221</v>
      </c>
      <c r="P583" s="43">
        <f t="shared" si="82"/>
        <v>138.04731283815067</v>
      </c>
      <c r="Q583" s="48">
        <f t="shared" si="83"/>
        <v>1795.150024</v>
      </c>
      <c r="R583" s="44">
        <f t="shared" si="84"/>
        <v>75.104028999999997</v>
      </c>
    </row>
    <row r="584" spans="2:18">
      <c r="B584" s="39">
        <v>41612</v>
      </c>
      <c r="C584" s="112">
        <v>1792.8100589999999</v>
      </c>
      <c r="D584" s="20">
        <f t="shared" si="85"/>
        <v>-1.3034927269121033E-3</v>
      </c>
      <c r="E584" s="20">
        <f t="shared" si="89"/>
        <v>1.4483284055473793</v>
      </c>
      <c r="F584" s="39">
        <v>41612</v>
      </c>
      <c r="G584" s="112">
        <v>75.359673999999998</v>
      </c>
      <c r="H584" s="40">
        <f t="shared" si="86"/>
        <v>3.4038786387877717E-3</v>
      </c>
      <c r="I584" s="20">
        <f t="shared" si="87"/>
        <v>1.4358872482132448</v>
      </c>
      <c r="N584" s="42">
        <f t="shared" si="81"/>
        <v>41612</v>
      </c>
      <c r="O584" s="43">
        <f t="shared" si="88"/>
        <v>152.08642353466718</v>
      </c>
      <c r="P584" s="43">
        <f t="shared" si="82"/>
        <v>138.51720913746252</v>
      </c>
      <c r="Q584" s="48">
        <f t="shared" si="83"/>
        <v>1792.8100589999999</v>
      </c>
      <c r="R584" s="44">
        <f t="shared" si="84"/>
        <v>75.359673999999998</v>
      </c>
    </row>
    <row r="585" spans="2:18">
      <c r="B585" s="39">
        <v>41613</v>
      </c>
      <c r="C585" s="112">
        <v>1785.030029</v>
      </c>
      <c r="D585" s="20">
        <f t="shared" si="85"/>
        <v>-4.3395729296272778E-3</v>
      </c>
      <c r="E585" s="20">
        <f t="shared" si="89"/>
        <v>1.4439888326177521</v>
      </c>
      <c r="F585" s="39">
        <v>41613</v>
      </c>
      <c r="G585" s="112">
        <v>75.530107000000001</v>
      </c>
      <c r="H585" s="40">
        <f t="shared" si="86"/>
        <v>2.2615941783399318E-3</v>
      </c>
      <c r="I585" s="20">
        <f t="shared" si="87"/>
        <v>1.4381488423915847</v>
      </c>
      <c r="N585" s="42">
        <f t="shared" si="81"/>
        <v>41613</v>
      </c>
      <c r="O585" s="43">
        <f t="shared" si="88"/>
        <v>151.42643340813231</v>
      </c>
      <c r="P585" s="43">
        <f t="shared" si="82"/>
        <v>138.8304788512477</v>
      </c>
      <c r="Q585" s="48">
        <f t="shared" si="83"/>
        <v>1785.030029</v>
      </c>
      <c r="R585" s="44">
        <f t="shared" si="84"/>
        <v>75.530107000000001</v>
      </c>
    </row>
    <row r="586" spans="2:18">
      <c r="B586" s="39">
        <v>41614</v>
      </c>
      <c r="C586" s="112">
        <v>1805.089966</v>
      </c>
      <c r="D586" s="20">
        <f t="shared" si="85"/>
        <v>1.1237870889621915E-2</v>
      </c>
      <c r="E586" s="20">
        <f t="shared" si="89"/>
        <v>1.455226703507374</v>
      </c>
      <c r="F586" s="39">
        <v>41614</v>
      </c>
      <c r="G586" s="112">
        <v>76.420147</v>
      </c>
      <c r="H586" s="40">
        <f t="shared" si="86"/>
        <v>1.1783910222714189E-2</v>
      </c>
      <c r="I586" s="20">
        <f t="shared" si="87"/>
        <v>1.4499327526142989</v>
      </c>
      <c r="L586" s="19"/>
      <c r="N586" s="42">
        <f t="shared" si="81"/>
        <v>41614</v>
      </c>
      <c r="O586" s="43">
        <f t="shared" si="88"/>
        <v>153.12814411604882</v>
      </c>
      <c r="P586" s="43">
        <f t="shared" si="82"/>
        <v>140.46644475020724</v>
      </c>
      <c r="Q586" s="48">
        <f t="shared" si="83"/>
        <v>1805.089966</v>
      </c>
      <c r="R586" s="44">
        <f t="shared" si="84"/>
        <v>76.420147</v>
      </c>
    </row>
    <row r="587" spans="2:18">
      <c r="B587" s="39">
        <v>41617</v>
      </c>
      <c r="C587" s="112">
        <v>1808.369995</v>
      </c>
      <c r="D587" s="20">
        <f t="shared" si="85"/>
        <v>1.8171000126205872E-3</v>
      </c>
      <c r="E587" s="20">
        <f t="shared" si="89"/>
        <v>1.4570438035199946</v>
      </c>
      <c r="F587" s="39">
        <v>41617</v>
      </c>
      <c r="G587" s="112">
        <v>76.600050999999993</v>
      </c>
      <c r="H587" s="40">
        <f t="shared" si="86"/>
        <v>2.3541436003780003E-3</v>
      </c>
      <c r="I587" s="20">
        <f t="shared" si="87"/>
        <v>1.4522868962146769</v>
      </c>
      <c r="L587" s="19"/>
      <c r="N587" s="42">
        <f t="shared" si="81"/>
        <v>41617</v>
      </c>
      <c r="O587" s="43">
        <f t="shared" si="88"/>
        <v>153.40639326865465</v>
      </c>
      <c r="P587" s="43">
        <f t="shared" si="82"/>
        <v>140.79712293218378</v>
      </c>
      <c r="Q587" s="48">
        <f t="shared" si="83"/>
        <v>1808.369995</v>
      </c>
      <c r="R587" s="44">
        <f t="shared" si="84"/>
        <v>76.600050999999993</v>
      </c>
    </row>
    <row r="588" spans="2:18">
      <c r="B588" s="39">
        <v>41618</v>
      </c>
      <c r="C588" s="112">
        <v>1802.619995</v>
      </c>
      <c r="D588" s="20">
        <f t="shared" si="85"/>
        <v>-3.1796590387466184E-3</v>
      </c>
      <c r="E588" s="20">
        <f t="shared" si="89"/>
        <v>1.4538641444812481</v>
      </c>
      <c r="F588" s="39">
        <v>41618</v>
      </c>
      <c r="G588" s="112">
        <v>76.420147</v>
      </c>
      <c r="H588" s="40">
        <f t="shared" si="86"/>
        <v>-2.3486146242904793E-3</v>
      </c>
      <c r="I588" s="20">
        <f t="shared" si="87"/>
        <v>1.4499382815903865</v>
      </c>
      <c r="L588" s="19"/>
      <c r="N588" s="42">
        <f t="shared" si="81"/>
        <v>41618</v>
      </c>
      <c r="O588" s="43">
        <f t="shared" si="88"/>
        <v>152.91861324369646</v>
      </c>
      <c r="P588" s="43">
        <f t="shared" si="82"/>
        <v>140.46644475020724</v>
      </c>
      <c r="Q588" s="48">
        <f t="shared" si="83"/>
        <v>1802.619995</v>
      </c>
      <c r="R588" s="44">
        <f t="shared" si="84"/>
        <v>76.420147</v>
      </c>
    </row>
    <row r="589" spans="2:18">
      <c r="B589" s="39">
        <v>41619</v>
      </c>
      <c r="C589" s="112">
        <v>1782.219971</v>
      </c>
      <c r="D589" s="20">
        <f t="shared" si="85"/>
        <v>-1.1316874358758056E-2</v>
      </c>
      <c r="E589" s="20">
        <f t="shared" si="89"/>
        <v>1.44254727012249</v>
      </c>
      <c r="F589" s="39">
        <v>41619</v>
      </c>
      <c r="G589" s="112">
        <v>75.132433000000006</v>
      </c>
      <c r="H589" s="40">
        <f t="shared" si="86"/>
        <v>-1.6850451753252949E-2</v>
      </c>
      <c r="I589" s="20">
        <f t="shared" si="87"/>
        <v>1.4330878298371337</v>
      </c>
      <c r="N589" s="42">
        <f t="shared" si="81"/>
        <v>41619</v>
      </c>
      <c r="O589" s="43">
        <f t="shared" si="88"/>
        <v>151.18805251050205</v>
      </c>
      <c r="P589" s="43">
        <f t="shared" si="82"/>
        <v>138.09952169999292</v>
      </c>
      <c r="Q589" s="48">
        <f t="shared" si="83"/>
        <v>1782.219971</v>
      </c>
      <c r="R589" s="44">
        <f t="shared" si="84"/>
        <v>75.132433000000006</v>
      </c>
    </row>
    <row r="590" spans="2:18">
      <c r="B590" s="39">
        <v>41620</v>
      </c>
      <c r="C590" s="112">
        <v>1775.5</v>
      </c>
      <c r="D590" s="20">
        <f t="shared" si="85"/>
        <v>-3.7705620570671616E-3</v>
      </c>
      <c r="E590" s="20">
        <f t="shared" si="89"/>
        <v>1.4387767080654228</v>
      </c>
      <c r="F590" s="39">
        <v>41620</v>
      </c>
      <c r="G590" s="112">
        <v>76.268654999999995</v>
      </c>
      <c r="H590" s="40">
        <f t="shared" si="86"/>
        <v>1.5122923012488965E-2</v>
      </c>
      <c r="I590" s="20">
        <f t="shared" si="87"/>
        <v>1.4482107528496226</v>
      </c>
      <c r="L590" s="19"/>
      <c r="N590" s="42">
        <f t="shared" si="81"/>
        <v>41620</v>
      </c>
      <c r="O590" s="43">
        <f t="shared" si="88"/>
        <v>150.61798857622406</v>
      </c>
      <c r="P590" s="43">
        <f t="shared" si="82"/>
        <v>140.18799013472346</v>
      </c>
      <c r="Q590" s="48">
        <f t="shared" si="83"/>
        <v>1775.5</v>
      </c>
      <c r="R590" s="44">
        <f t="shared" si="84"/>
        <v>76.268654999999995</v>
      </c>
    </row>
    <row r="591" spans="2:18">
      <c r="B591" s="39">
        <v>41621</v>
      </c>
      <c r="C591" s="112">
        <v>1775.3199460000001</v>
      </c>
      <c r="D591" s="20">
        <f t="shared" si="85"/>
        <v>-1.0141030695576259E-4</v>
      </c>
      <c r="E591" s="20">
        <f t="shared" si="89"/>
        <v>1.4386752977584671</v>
      </c>
      <c r="F591" s="39">
        <v>41621</v>
      </c>
      <c r="G591" s="112">
        <v>76.202376000000001</v>
      </c>
      <c r="H591" s="40">
        <f t="shared" si="86"/>
        <v>-8.6902017611290017E-4</v>
      </c>
      <c r="I591" s="20">
        <f t="shared" si="87"/>
        <v>1.4473417326735096</v>
      </c>
      <c r="L591" s="19"/>
      <c r="N591" s="42">
        <f t="shared" si="81"/>
        <v>41621</v>
      </c>
      <c r="O591" s="43">
        <f t="shared" si="88"/>
        <v>150.60271435976949</v>
      </c>
      <c r="P591" s="43">
        <f t="shared" si="82"/>
        <v>140.06616394284765</v>
      </c>
      <c r="Q591" s="48">
        <f t="shared" si="83"/>
        <v>1775.3199460000001</v>
      </c>
      <c r="R591" s="44">
        <f t="shared" si="84"/>
        <v>76.202376000000001</v>
      </c>
    </row>
    <row r="592" spans="2:18">
      <c r="B592" s="39">
        <v>41624</v>
      </c>
      <c r="C592" s="112">
        <v>1786.540039</v>
      </c>
      <c r="D592" s="20">
        <f t="shared" si="85"/>
        <v>6.3200399597154178E-3</v>
      </c>
      <c r="E592" s="20">
        <f t="shared" si="89"/>
        <v>1.4449953377181826</v>
      </c>
      <c r="F592" s="39">
        <v>41624</v>
      </c>
      <c r="G592" s="112">
        <v>75.776290000000003</v>
      </c>
      <c r="H592" s="40">
        <f t="shared" si="86"/>
        <v>-5.5915054407227327E-3</v>
      </c>
      <c r="I592" s="20">
        <f t="shared" si="87"/>
        <v>1.4417502272327869</v>
      </c>
      <c r="N592" s="42">
        <f t="shared" si="81"/>
        <v>41624</v>
      </c>
      <c r="O592" s="43">
        <f t="shared" si="88"/>
        <v>151.55452953256486</v>
      </c>
      <c r="P592" s="43">
        <f t="shared" si="82"/>
        <v>139.28298322510005</v>
      </c>
      <c r="Q592" s="48">
        <f t="shared" si="83"/>
        <v>1786.540039</v>
      </c>
      <c r="R592" s="44">
        <f t="shared" si="84"/>
        <v>75.776290000000003</v>
      </c>
    </row>
    <row r="593" spans="2:18">
      <c r="B593" s="39">
        <v>41625</v>
      </c>
      <c r="C593" s="112">
        <v>1781</v>
      </c>
      <c r="D593" s="20">
        <f t="shared" si="85"/>
        <v>-3.100987875480743E-3</v>
      </c>
      <c r="E593" s="20">
        <f t="shared" si="89"/>
        <v>1.4418943498427019</v>
      </c>
      <c r="F593" s="39">
        <v>41625</v>
      </c>
      <c r="G593" s="112">
        <v>75.530107000000001</v>
      </c>
      <c r="H593" s="40">
        <f t="shared" si="86"/>
        <v>-3.248813052209365E-3</v>
      </c>
      <c r="I593" s="20">
        <f t="shared" si="87"/>
        <v>1.4385014141805774</v>
      </c>
      <c r="N593" s="42">
        <f t="shared" si="81"/>
        <v>41625</v>
      </c>
      <c r="O593" s="43">
        <f t="shared" si="88"/>
        <v>151.08456077401019</v>
      </c>
      <c r="P593" s="43">
        <f t="shared" si="82"/>
        <v>138.8304788512477</v>
      </c>
      <c r="Q593" s="48">
        <f t="shared" si="83"/>
        <v>1781</v>
      </c>
      <c r="R593" s="44">
        <f t="shared" si="84"/>
        <v>75.530107000000001</v>
      </c>
    </row>
    <row r="594" spans="2:18">
      <c r="B594" s="39">
        <v>41626</v>
      </c>
      <c r="C594" s="112">
        <v>1810.650024</v>
      </c>
      <c r="D594" s="20">
        <f t="shared" si="85"/>
        <v>1.6647964065132026E-2</v>
      </c>
      <c r="E594" s="20">
        <f t="shared" si="89"/>
        <v>1.458542313907834</v>
      </c>
      <c r="F594" s="39">
        <v>41626</v>
      </c>
      <c r="G594" s="112">
        <v>76.268654999999995</v>
      </c>
      <c r="H594" s="40">
        <f t="shared" si="86"/>
        <v>9.7781934825009742E-3</v>
      </c>
      <c r="I594" s="20">
        <f t="shared" si="87"/>
        <v>1.4482796076630784</v>
      </c>
      <c r="N594" s="42">
        <f t="shared" si="81"/>
        <v>41626</v>
      </c>
      <c r="O594" s="43">
        <f t="shared" si="88"/>
        <v>153.59981111257213</v>
      </c>
      <c r="P594" s="43">
        <f t="shared" si="82"/>
        <v>140.18799013472346</v>
      </c>
      <c r="Q594" s="48">
        <f t="shared" si="83"/>
        <v>1810.650024</v>
      </c>
      <c r="R594" s="44">
        <f t="shared" si="84"/>
        <v>76.268654999999995</v>
      </c>
    </row>
    <row r="595" spans="2:18">
      <c r="B595" s="39">
        <v>41627</v>
      </c>
      <c r="C595" s="112">
        <v>1809.599976</v>
      </c>
      <c r="D595" s="20">
        <f t="shared" si="85"/>
        <v>-5.7992874718015841E-4</v>
      </c>
      <c r="E595" s="20">
        <f t="shared" si="89"/>
        <v>1.4579623851606538</v>
      </c>
      <c r="F595" s="39">
        <v>41627</v>
      </c>
      <c r="G595" s="112">
        <v>76.439087999999998</v>
      </c>
      <c r="H595" s="40">
        <f t="shared" si="86"/>
        <v>2.2346401677071359E-3</v>
      </c>
      <c r="I595" s="20">
        <f t="shared" si="87"/>
        <v>1.4505142478307855</v>
      </c>
      <c r="L595" s="19"/>
      <c r="N595" s="42">
        <f t="shared" si="81"/>
        <v>41627</v>
      </c>
      <c r="O595" s="43">
        <f t="shared" si="88"/>
        <v>153.51073416654651</v>
      </c>
      <c r="P595" s="43">
        <f t="shared" si="82"/>
        <v>140.50125984850865</v>
      </c>
      <c r="Q595" s="48">
        <f t="shared" si="83"/>
        <v>1809.599976</v>
      </c>
      <c r="R595" s="44">
        <f t="shared" si="84"/>
        <v>76.439087999999998</v>
      </c>
    </row>
    <row r="596" spans="2:18">
      <c r="B596" s="39">
        <v>41628</v>
      </c>
      <c r="C596" s="112">
        <v>1818.3199460000001</v>
      </c>
      <c r="D596" s="20">
        <f t="shared" si="85"/>
        <v>4.8187279595763854E-3</v>
      </c>
      <c r="E596" s="20">
        <f t="shared" si="89"/>
        <v>1.4627811131202302</v>
      </c>
      <c r="F596" s="39">
        <v>41628</v>
      </c>
      <c r="G596" s="112">
        <v>76.278119000000004</v>
      </c>
      <c r="H596" s="40">
        <f t="shared" si="86"/>
        <v>-2.1058466840943035E-3</v>
      </c>
      <c r="I596" s="20">
        <f t="shared" si="87"/>
        <v>1.4484084011466911</v>
      </c>
      <c r="L596" s="19"/>
      <c r="N596" s="42">
        <f t="shared" si="81"/>
        <v>41628</v>
      </c>
      <c r="O596" s="43">
        <f t="shared" si="88"/>
        <v>154.25046063336995</v>
      </c>
      <c r="P596" s="43">
        <f t="shared" si="82"/>
        <v>140.20538573634559</v>
      </c>
      <c r="Q596" s="48">
        <f t="shared" si="83"/>
        <v>1818.3199460000001</v>
      </c>
      <c r="R596" s="44">
        <f t="shared" si="84"/>
        <v>76.278119000000004</v>
      </c>
    </row>
    <row r="597" spans="2:18">
      <c r="B597" s="39">
        <v>41631</v>
      </c>
      <c r="C597" s="112">
        <v>1827.98999</v>
      </c>
      <c r="D597" s="20">
        <f t="shared" si="85"/>
        <v>5.3181201808143452E-3</v>
      </c>
      <c r="E597" s="20">
        <f t="shared" si="89"/>
        <v>1.4680992333010445</v>
      </c>
      <c r="F597" s="39">
        <v>41631</v>
      </c>
      <c r="G597" s="113">
        <v>76.647389000000004</v>
      </c>
      <c r="H597" s="40">
        <f t="shared" si="86"/>
        <v>4.8410999752104278E-3</v>
      </c>
      <c r="I597" s="20">
        <f t="shared" si="87"/>
        <v>1.4532495011219015</v>
      </c>
      <c r="L597" s="19"/>
      <c r="N597" s="42">
        <f t="shared" si="81"/>
        <v>41631</v>
      </c>
      <c r="O597" s="43">
        <f t="shared" si="88"/>
        <v>155.07078312096419</v>
      </c>
      <c r="P597" s="43">
        <f t="shared" si="82"/>
        <v>140.88413402575819</v>
      </c>
      <c r="Q597" s="48">
        <f t="shared" si="83"/>
        <v>1827.98999</v>
      </c>
      <c r="R597" s="44">
        <f t="shared" si="84"/>
        <v>76.647389000000004</v>
      </c>
    </row>
    <row r="598" spans="2:18">
      <c r="B598" s="39">
        <v>41632</v>
      </c>
      <c r="C598" s="112">
        <v>1833.3199460000001</v>
      </c>
      <c r="D598" s="20">
        <f t="shared" si="85"/>
        <v>2.9157468198170999E-3</v>
      </c>
      <c r="E598" s="20">
        <f t="shared" si="89"/>
        <v>1.4710149801208616</v>
      </c>
      <c r="F598" s="39">
        <v>41632</v>
      </c>
      <c r="G598" s="112">
        <v>76.363338999999996</v>
      </c>
      <c r="H598" s="40">
        <f t="shared" si="86"/>
        <v>-3.7059318485069825E-3</v>
      </c>
      <c r="I598" s="20">
        <f t="shared" si="87"/>
        <v>1.4495435692733944</v>
      </c>
      <c r="N598" s="42">
        <f t="shared" si="81"/>
        <v>41632</v>
      </c>
      <c r="O598" s="43">
        <f t="shared" si="88"/>
        <v>155.52293026369571</v>
      </c>
      <c r="P598" s="43">
        <f t="shared" si="82"/>
        <v>140.36202702652281</v>
      </c>
      <c r="Q598" s="48">
        <f t="shared" si="83"/>
        <v>1833.3199460000001</v>
      </c>
      <c r="R598" s="44">
        <f t="shared" si="84"/>
        <v>76.363338999999996</v>
      </c>
    </row>
    <row r="599" spans="2:18">
      <c r="B599" s="39">
        <v>41634</v>
      </c>
      <c r="C599" s="112">
        <v>1842.0200199999999</v>
      </c>
      <c r="D599" s="20">
        <f t="shared" si="85"/>
        <v>4.7455295618106241E-3</v>
      </c>
      <c r="E599" s="20">
        <f t="shared" si="89"/>
        <v>1.4757605096826723</v>
      </c>
      <c r="F599" s="39">
        <v>41634</v>
      </c>
      <c r="G599" s="112">
        <v>76.732608999999997</v>
      </c>
      <c r="H599" s="40">
        <f t="shared" si="86"/>
        <v>4.8356974018646248E-3</v>
      </c>
      <c r="I599" s="20">
        <f t="shared" si="87"/>
        <v>1.4543792666752591</v>
      </c>
      <c r="L599" s="19"/>
      <c r="N599" s="42">
        <f t="shared" si="81"/>
        <v>41634</v>
      </c>
      <c r="O599" s="43">
        <f t="shared" si="88"/>
        <v>156.26096892680147</v>
      </c>
      <c r="P599" s="43">
        <f t="shared" si="82"/>
        <v>141.04077531593541</v>
      </c>
      <c r="Q599" s="48">
        <f t="shared" si="83"/>
        <v>1842.0200199999999</v>
      </c>
      <c r="R599" s="44">
        <f t="shared" si="84"/>
        <v>76.732608999999997</v>
      </c>
    </row>
    <row r="600" spans="2:18">
      <c r="B600" s="39">
        <v>41635</v>
      </c>
      <c r="C600" s="112">
        <v>1841.400024</v>
      </c>
      <c r="D600" s="20">
        <f t="shared" si="85"/>
        <v>-3.3658483255782912E-4</v>
      </c>
      <c r="E600" s="20">
        <f t="shared" si="89"/>
        <v>1.4754239248501144</v>
      </c>
      <c r="F600" s="39">
        <v>41635</v>
      </c>
      <c r="G600" s="112">
        <v>76.704205000000002</v>
      </c>
      <c r="H600" s="40">
        <f t="shared" si="86"/>
        <v>-3.7016856809857224E-4</v>
      </c>
      <c r="I600" s="20">
        <f t="shared" si="87"/>
        <v>1.4540090981071605</v>
      </c>
      <c r="L600" s="19"/>
      <c r="N600" s="42">
        <f t="shared" si="81"/>
        <v>41635</v>
      </c>
      <c r="O600" s="43">
        <f t="shared" si="88"/>
        <v>156.2083738547399</v>
      </c>
      <c r="P600" s="43">
        <f t="shared" si="82"/>
        <v>140.98856645409319</v>
      </c>
      <c r="Q600" s="48">
        <f t="shared" si="83"/>
        <v>1841.400024</v>
      </c>
      <c r="R600" s="44">
        <f t="shared" si="84"/>
        <v>76.704205000000002</v>
      </c>
    </row>
    <row r="601" spans="2:18">
      <c r="B601" s="39">
        <v>41638</v>
      </c>
      <c r="C601" s="112">
        <v>1841.0699460000001</v>
      </c>
      <c r="D601" s="20">
        <f t="shared" si="85"/>
        <v>-1.7925382627237418E-4</v>
      </c>
      <c r="E601" s="20">
        <f t="shared" si="89"/>
        <v>1.475244671023842</v>
      </c>
      <c r="F601" s="39">
        <v>41638</v>
      </c>
      <c r="G601" s="112">
        <v>76.931445999999994</v>
      </c>
      <c r="H601" s="40">
        <f t="shared" si="86"/>
        <v>2.9625624827216424E-3</v>
      </c>
      <c r="I601" s="20">
        <f t="shared" si="87"/>
        <v>1.4569716605898821</v>
      </c>
      <c r="L601" s="19"/>
      <c r="N601" s="42">
        <f t="shared" si="81"/>
        <v>41638</v>
      </c>
      <c r="O601" s="43">
        <f t="shared" si="88"/>
        <v>156.1803729060307</v>
      </c>
      <c r="P601" s="43">
        <f t="shared" si="82"/>
        <v>141.40625389156278</v>
      </c>
      <c r="Q601" s="48">
        <f t="shared" si="83"/>
        <v>1841.0699460000001</v>
      </c>
      <c r="R601" s="44">
        <f t="shared" si="84"/>
        <v>76.931445999999994</v>
      </c>
    </row>
    <row r="602" spans="2:18">
      <c r="B602" s="39">
        <v>41639</v>
      </c>
      <c r="C602" s="112">
        <v>1848.3599850000001</v>
      </c>
      <c r="D602" s="20">
        <f t="shared" si="85"/>
        <v>3.9596751963926202E-3</v>
      </c>
      <c r="E602" s="20">
        <f t="shared" si="89"/>
        <v>1.4792043462202347</v>
      </c>
      <c r="F602" s="39">
        <v>41639</v>
      </c>
      <c r="G602" s="112">
        <v>76.401213999999996</v>
      </c>
      <c r="H602" s="40">
        <f t="shared" si="86"/>
        <v>-6.8922661352289749E-3</v>
      </c>
      <c r="I602" s="20">
        <f t="shared" si="87"/>
        <v>1.4500793944546531</v>
      </c>
      <c r="N602" s="42">
        <f t="shared" si="81"/>
        <v>41639</v>
      </c>
      <c r="O602" s="43">
        <f t="shared" si="88"/>
        <v>156.79879645479002</v>
      </c>
      <c r="P602" s="43">
        <f t="shared" si="82"/>
        <v>140.43164435655638</v>
      </c>
      <c r="Q602" s="48">
        <f t="shared" si="83"/>
        <v>1848.3599850000001</v>
      </c>
      <c r="R602" s="44">
        <f t="shared" si="84"/>
        <v>76.401213999999996</v>
      </c>
    </row>
    <row r="603" spans="2:18">
      <c r="B603" s="39">
        <v>41641</v>
      </c>
      <c r="C603" s="112">
        <v>1831.9799800000001</v>
      </c>
      <c r="D603" s="20">
        <f t="shared" si="85"/>
        <v>-8.8619127945468446E-3</v>
      </c>
      <c r="E603" s="20">
        <f t="shared" si="89"/>
        <v>1.4703424334256878</v>
      </c>
      <c r="F603" s="39">
        <v>41641</v>
      </c>
      <c r="G603" s="112">
        <v>75.918318999999997</v>
      </c>
      <c r="H603" s="40">
        <f t="shared" si="86"/>
        <v>-6.3205147499357794E-3</v>
      </c>
      <c r="I603" s="20">
        <f t="shared" si="87"/>
        <v>1.4437588797047174</v>
      </c>
      <c r="L603" s="19"/>
      <c r="N603" s="42">
        <f t="shared" si="81"/>
        <v>41641</v>
      </c>
      <c r="O603" s="43">
        <f t="shared" si="88"/>
        <v>155.40925919431777</v>
      </c>
      <c r="P603" s="43">
        <f t="shared" si="82"/>
        <v>139.54404407704303</v>
      </c>
      <c r="Q603" s="48">
        <f t="shared" si="83"/>
        <v>1831.9799800000001</v>
      </c>
      <c r="R603" s="44">
        <f t="shared" si="84"/>
        <v>75.918318999999997</v>
      </c>
    </row>
    <row r="604" spans="2:18">
      <c r="B604" s="39">
        <v>41642</v>
      </c>
      <c r="C604" s="112">
        <v>1831.369995</v>
      </c>
      <c r="D604" s="20">
        <f t="shared" si="85"/>
        <v>-3.329648831642551E-4</v>
      </c>
      <c r="E604" s="20">
        <f t="shared" si="89"/>
        <v>1.4700094685425236</v>
      </c>
      <c r="F604" s="39">
        <v>41642</v>
      </c>
      <c r="G604" s="112">
        <v>76.107686000000001</v>
      </c>
      <c r="H604" s="40">
        <f t="shared" si="86"/>
        <v>2.494351857290189E-3</v>
      </c>
      <c r="I604" s="20">
        <f t="shared" si="87"/>
        <v>1.4462532315620076</v>
      </c>
      <c r="N604" s="42">
        <f t="shared" si="81"/>
        <v>41642</v>
      </c>
      <c r="O604" s="43">
        <f t="shared" si="88"/>
        <v>155.35751336848747</v>
      </c>
      <c r="P604" s="43">
        <f t="shared" si="82"/>
        <v>139.8921160225604</v>
      </c>
      <c r="Q604" s="48">
        <f t="shared" si="83"/>
        <v>1831.369995</v>
      </c>
      <c r="R604" s="44">
        <f t="shared" si="84"/>
        <v>76.107686000000001</v>
      </c>
    </row>
    <row r="605" spans="2:18">
      <c r="B605" s="39">
        <v>41645</v>
      </c>
      <c r="C605" s="112">
        <v>1826.7700199999999</v>
      </c>
      <c r="D605" s="20">
        <f t="shared" si="85"/>
        <v>-2.5117671538569253E-3</v>
      </c>
      <c r="E605" s="20">
        <f t="shared" si="89"/>
        <v>1.4674977013886665</v>
      </c>
      <c r="F605" s="39">
        <v>41645</v>
      </c>
      <c r="G605" s="112">
        <v>75.407020000000003</v>
      </c>
      <c r="H605" s="40">
        <f t="shared" si="86"/>
        <v>-9.2062449513968803E-3</v>
      </c>
      <c r="I605" s="20">
        <f t="shared" si="87"/>
        <v>1.4370469866106106</v>
      </c>
      <c r="N605" s="42">
        <f t="shared" si="81"/>
        <v>41645</v>
      </c>
      <c r="O605" s="43">
        <f t="shared" si="88"/>
        <v>154.96729146930363</v>
      </c>
      <c r="P605" s="43">
        <f t="shared" si="82"/>
        <v>138.60423493568749</v>
      </c>
      <c r="Q605" s="48">
        <f t="shared" si="83"/>
        <v>1826.7700199999999</v>
      </c>
      <c r="R605" s="44">
        <f t="shared" si="84"/>
        <v>75.407020000000003</v>
      </c>
    </row>
    <row r="606" spans="2:18">
      <c r="B606" s="39">
        <v>41646</v>
      </c>
      <c r="C606" s="112">
        <v>1837.880005</v>
      </c>
      <c r="D606" s="20">
        <f t="shared" si="85"/>
        <v>6.0817644686330663E-3</v>
      </c>
      <c r="E606" s="20">
        <f t="shared" si="89"/>
        <v>1.4735794658572996</v>
      </c>
      <c r="F606" s="39">
        <v>41646</v>
      </c>
      <c r="G606" s="112">
        <v>75.728952000000007</v>
      </c>
      <c r="H606" s="40">
        <f t="shared" si="86"/>
        <v>4.2692576898013535E-3</v>
      </c>
      <c r="I606" s="20">
        <f t="shared" si="87"/>
        <v>1.4413162443004119</v>
      </c>
      <c r="L606" s="19"/>
      <c r="N606" s="42">
        <f t="shared" si="81"/>
        <v>41646</v>
      </c>
      <c r="O606" s="43">
        <f t="shared" si="88"/>
        <v>155.90976603636193</v>
      </c>
      <c r="P606" s="43">
        <f t="shared" si="82"/>
        <v>139.19597213152571</v>
      </c>
      <c r="Q606" s="48">
        <f t="shared" si="83"/>
        <v>1837.880005</v>
      </c>
      <c r="R606" s="44">
        <f t="shared" si="84"/>
        <v>75.728952000000007</v>
      </c>
    </row>
    <row r="607" spans="2:18">
      <c r="B607" s="39">
        <v>41647</v>
      </c>
      <c r="C607" s="112">
        <v>1837.48999</v>
      </c>
      <c r="D607" s="20">
        <f t="shared" si="85"/>
        <v>-2.1220917521214133E-4</v>
      </c>
      <c r="E607" s="20">
        <f t="shared" si="89"/>
        <v>1.4733672566820875</v>
      </c>
      <c r="F607" s="39">
        <v>41647</v>
      </c>
      <c r="G607" s="112">
        <v>75.823634999999996</v>
      </c>
      <c r="H607" s="40">
        <f t="shared" si="86"/>
        <v>1.2502880008162798E-3</v>
      </c>
      <c r="I607" s="20">
        <f t="shared" si="87"/>
        <v>1.4425665323012282</v>
      </c>
      <c r="L607" s="19"/>
      <c r="N607" s="42">
        <f t="shared" si="81"/>
        <v>41647</v>
      </c>
      <c r="O607" s="43">
        <f t="shared" si="88"/>
        <v>155.87668055350383</v>
      </c>
      <c r="P607" s="43">
        <f t="shared" si="82"/>
        <v>139.37000718524368</v>
      </c>
      <c r="Q607" s="48">
        <f t="shared" si="83"/>
        <v>1837.48999</v>
      </c>
      <c r="R607" s="44">
        <f t="shared" si="84"/>
        <v>75.823634999999996</v>
      </c>
    </row>
    <row r="608" spans="2:18">
      <c r="B608" s="39">
        <v>41648</v>
      </c>
      <c r="C608" s="112">
        <v>1838.130005</v>
      </c>
      <c r="D608" s="20">
        <f t="shared" si="85"/>
        <v>3.4830938044994042E-4</v>
      </c>
      <c r="E608" s="20">
        <f t="shared" si="89"/>
        <v>1.4737155660625374</v>
      </c>
      <c r="F608" s="39">
        <v>41648</v>
      </c>
      <c r="G608" s="112">
        <v>76.031942999999998</v>
      </c>
      <c r="H608" s="40">
        <f t="shared" si="86"/>
        <v>2.7472700299846498E-3</v>
      </c>
      <c r="I608" s="20">
        <f t="shared" si="87"/>
        <v>1.4453138023312129</v>
      </c>
      <c r="L608" s="19"/>
      <c r="N608" s="42">
        <f t="shared" si="81"/>
        <v>41648</v>
      </c>
      <c r="O608" s="43">
        <f t="shared" si="88"/>
        <v>155.93097386353404</v>
      </c>
      <c r="P608" s="43">
        <f t="shared" si="82"/>
        <v>139.75289422906246</v>
      </c>
      <c r="Q608" s="48">
        <f t="shared" si="83"/>
        <v>1838.130005</v>
      </c>
      <c r="R608" s="44">
        <f t="shared" si="84"/>
        <v>76.031942999999998</v>
      </c>
    </row>
    <row r="609" spans="2:18">
      <c r="B609" s="39">
        <v>41649</v>
      </c>
      <c r="C609" s="112">
        <v>1842.369995</v>
      </c>
      <c r="D609" s="20">
        <f t="shared" si="85"/>
        <v>2.3066866807388564E-3</v>
      </c>
      <c r="E609" s="20">
        <f t="shared" si="89"/>
        <v>1.4760222527432763</v>
      </c>
      <c r="F609" s="39">
        <v>41649</v>
      </c>
      <c r="G609" s="112">
        <v>77.092409000000004</v>
      </c>
      <c r="H609" s="40">
        <f t="shared" si="86"/>
        <v>1.3947637771140498E-2</v>
      </c>
      <c r="I609" s="20">
        <f t="shared" si="87"/>
        <v>1.4592614401023534</v>
      </c>
      <c r="L609" s="19"/>
      <c r="N609" s="42">
        <f t="shared" si="81"/>
        <v>41649</v>
      </c>
      <c r="O609" s="43">
        <f t="shared" si="88"/>
        <v>156.29065776405972</v>
      </c>
      <c r="P609" s="43">
        <f t="shared" si="82"/>
        <v>141.70211697523797</v>
      </c>
      <c r="Q609" s="48">
        <f t="shared" si="83"/>
        <v>1842.369995</v>
      </c>
      <c r="R609" s="44">
        <f t="shared" si="84"/>
        <v>77.092409000000004</v>
      </c>
    </row>
    <row r="610" spans="2:18">
      <c r="B610" s="39">
        <v>41652</v>
      </c>
      <c r="C610" s="112">
        <v>1819.1999510000001</v>
      </c>
      <c r="D610" s="20">
        <f t="shared" si="85"/>
        <v>-1.2576216537872997E-2</v>
      </c>
      <c r="E610" s="20">
        <f t="shared" si="89"/>
        <v>1.4634460362054034</v>
      </c>
      <c r="F610" s="39">
        <v>41652</v>
      </c>
      <c r="G610" s="112">
        <v>75.889914000000005</v>
      </c>
      <c r="H610" s="40">
        <f t="shared" si="86"/>
        <v>-1.5598098640295377E-2</v>
      </c>
      <c r="I610" s="20">
        <f t="shared" si="87"/>
        <v>1.4436633414620581</v>
      </c>
      <c r="N610" s="42">
        <f t="shared" si="81"/>
        <v>41652</v>
      </c>
      <c r="O610" s="43">
        <f t="shared" si="88"/>
        <v>154.32511260917227</v>
      </c>
      <c r="P610" s="43">
        <f t="shared" si="82"/>
        <v>139.49183337711949</v>
      </c>
      <c r="Q610" s="48">
        <f t="shared" si="83"/>
        <v>1819.1999510000001</v>
      </c>
      <c r="R610" s="44">
        <f t="shared" si="84"/>
        <v>75.889914000000005</v>
      </c>
    </row>
    <row r="611" spans="2:18">
      <c r="B611" s="39">
        <v>41653</v>
      </c>
      <c r="C611" s="112">
        <v>1838.880005</v>
      </c>
      <c r="D611" s="20">
        <f t="shared" si="85"/>
        <v>1.0817971927264969E-2</v>
      </c>
      <c r="E611" s="20">
        <f t="shared" si="89"/>
        <v>1.4742640081326683</v>
      </c>
      <c r="F611" s="39">
        <v>41653</v>
      </c>
      <c r="G611" s="112">
        <v>77.830950000000001</v>
      </c>
      <c r="H611" s="40">
        <f t="shared" si="86"/>
        <v>2.5576995646615197E-2</v>
      </c>
      <c r="I611" s="20">
        <f t="shared" si="87"/>
        <v>1.4692403371086733</v>
      </c>
      <c r="L611" s="19"/>
      <c r="N611" s="42">
        <f t="shared" si="81"/>
        <v>41653</v>
      </c>
      <c r="O611" s="43">
        <f t="shared" si="88"/>
        <v>155.99459734505032</v>
      </c>
      <c r="P611" s="43">
        <f t="shared" si="82"/>
        <v>143.05961539214448</v>
      </c>
      <c r="Q611" s="48">
        <f t="shared" si="83"/>
        <v>1838.880005</v>
      </c>
      <c r="R611" s="44">
        <f t="shared" si="84"/>
        <v>77.830950000000001</v>
      </c>
    </row>
    <row r="612" spans="2:18">
      <c r="B612" s="39">
        <v>41654</v>
      </c>
      <c r="C612" s="112">
        <v>1848.380005</v>
      </c>
      <c r="D612" s="20">
        <f t="shared" si="85"/>
        <v>5.1661881004574361E-3</v>
      </c>
      <c r="E612" s="20">
        <f t="shared" si="89"/>
        <v>1.4794301962331258</v>
      </c>
      <c r="F612" s="39">
        <v>41654</v>
      </c>
      <c r="G612" s="112">
        <v>78.152882000000005</v>
      </c>
      <c r="H612" s="40">
        <f t="shared" si="86"/>
        <v>4.1362979637278308E-3</v>
      </c>
      <c r="I612" s="20">
        <f t="shared" si="87"/>
        <v>1.4733766350724011</v>
      </c>
      <c r="L612" s="19"/>
      <c r="N612" s="42">
        <f t="shared" si="81"/>
        <v>41654</v>
      </c>
      <c r="O612" s="43">
        <f t="shared" si="88"/>
        <v>156.80049477758996</v>
      </c>
      <c r="P612" s="43">
        <f t="shared" si="82"/>
        <v>143.65135258798267</v>
      </c>
      <c r="Q612" s="48">
        <f t="shared" si="83"/>
        <v>1848.380005</v>
      </c>
      <c r="R612" s="44">
        <f t="shared" si="84"/>
        <v>78.152882000000005</v>
      </c>
    </row>
    <row r="613" spans="2:18">
      <c r="B613" s="39">
        <v>41655</v>
      </c>
      <c r="C613" s="112">
        <v>1845.8900149999999</v>
      </c>
      <c r="D613" s="20">
        <f t="shared" si="85"/>
        <v>-1.3471201772711217E-3</v>
      </c>
      <c r="E613" s="20">
        <f t="shared" si="89"/>
        <v>1.4780830760558548</v>
      </c>
      <c r="F613" s="39">
        <v>41655</v>
      </c>
      <c r="G613" s="112">
        <v>78.010852999999997</v>
      </c>
      <c r="H613" s="40">
        <f t="shared" si="86"/>
        <v>-1.8173226164583944E-3</v>
      </c>
      <c r="I613" s="20">
        <f t="shared" si="87"/>
        <v>1.4715593124559427</v>
      </c>
      <c r="L613" s="19"/>
      <c r="N613" s="42">
        <f t="shared" si="81"/>
        <v>41655</v>
      </c>
      <c r="O613" s="43">
        <f t="shared" si="88"/>
        <v>156.58926566726896</v>
      </c>
      <c r="P613" s="43">
        <f t="shared" si="82"/>
        <v>143.3902917360397</v>
      </c>
      <c r="Q613" s="48">
        <f t="shared" si="83"/>
        <v>1845.8900149999999</v>
      </c>
      <c r="R613" s="44">
        <f t="shared" si="84"/>
        <v>78.010852999999997</v>
      </c>
    </row>
    <row r="614" spans="2:18">
      <c r="B614" s="39">
        <v>41656</v>
      </c>
      <c r="C614" s="112">
        <v>1838.6999510000001</v>
      </c>
      <c r="D614" s="20">
        <f t="shared" si="85"/>
        <v>-3.8951746537292387E-3</v>
      </c>
      <c r="E614" s="20">
        <f t="shared" si="89"/>
        <v>1.4741879014021255</v>
      </c>
      <c r="F614" s="39">
        <v>41656</v>
      </c>
      <c r="G614" s="112">
        <v>76.855697000000006</v>
      </c>
      <c r="H614" s="40">
        <f t="shared" si="86"/>
        <v>-1.4807631958594136E-2</v>
      </c>
      <c r="I614" s="20">
        <f t="shared" si="87"/>
        <v>1.4567516804973486</v>
      </c>
      <c r="L614" s="19"/>
      <c r="N614" s="42">
        <f t="shared" si="81"/>
        <v>41656</v>
      </c>
      <c r="O614" s="43">
        <f t="shared" si="88"/>
        <v>155.97932312859575</v>
      </c>
      <c r="P614" s="43">
        <f t="shared" si="82"/>
        <v>141.26702106957697</v>
      </c>
      <c r="Q614" s="48">
        <f t="shared" si="83"/>
        <v>1838.6999510000001</v>
      </c>
      <c r="R614" s="44">
        <f t="shared" si="84"/>
        <v>76.855697000000006</v>
      </c>
    </row>
    <row r="615" spans="2:18">
      <c r="B615" s="39">
        <v>41660</v>
      </c>
      <c r="C615" s="112">
        <v>1843.8000489999999</v>
      </c>
      <c r="D615" s="20">
        <f t="shared" si="85"/>
        <v>2.7737521813855359E-3</v>
      </c>
      <c r="E615" s="20">
        <f t="shared" si="89"/>
        <v>1.4769616535835111</v>
      </c>
      <c r="F615" s="39">
        <v>41660</v>
      </c>
      <c r="G615" s="112">
        <v>76.694733999999997</v>
      </c>
      <c r="H615" s="40">
        <f t="shared" si="86"/>
        <v>-2.0943535259332346E-3</v>
      </c>
      <c r="I615" s="20">
        <f t="shared" si="87"/>
        <v>1.4546573269714154</v>
      </c>
      <c r="N615" s="42">
        <f t="shared" si="81"/>
        <v>41660</v>
      </c>
      <c r="O615" s="43">
        <f t="shared" si="88"/>
        <v>156.41197111637476</v>
      </c>
      <c r="P615" s="43">
        <f t="shared" si="82"/>
        <v>140.97115798590181</v>
      </c>
      <c r="Q615" s="48">
        <f t="shared" si="83"/>
        <v>1843.8000489999999</v>
      </c>
      <c r="R615" s="44">
        <f t="shared" si="84"/>
        <v>76.694733999999997</v>
      </c>
    </row>
    <row r="616" spans="2:18">
      <c r="B616" s="39">
        <v>41661</v>
      </c>
      <c r="C616" s="112">
        <v>1844.8599850000001</v>
      </c>
      <c r="D616" s="20">
        <f t="shared" si="85"/>
        <v>5.7486493753744483E-4</v>
      </c>
      <c r="E616" s="20">
        <f t="shared" si="89"/>
        <v>1.4775365185210485</v>
      </c>
      <c r="F616" s="39">
        <v>41661</v>
      </c>
      <c r="G616" s="112">
        <v>76.628455000000002</v>
      </c>
      <c r="H616" s="40">
        <f t="shared" si="86"/>
        <v>-8.6419231860157542E-4</v>
      </c>
      <c r="I616" s="20">
        <f t="shared" si="87"/>
        <v>1.4537931346528139</v>
      </c>
      <c r="N616" s="42">
        <f t="shared" si="81"/>
        <v>41661</v>
      </c>
      <c r="O616" s="43">
        <f t="shared" si="88"/>
        <v>156.50188687438069</v>
      </c>
      <c r="P616" s="43">
        <f t="shared" si="82"/>
        <v>140.849331794026</v>
      </c>
      <c r="Q616" s="48">
        <f t="shared" si="83"/>
        <v>1844.8599850000001</v>
      </c>
      <c r="R616" s="44">
        <f t="shared" si="84"/>
        <v>76.628455000000002</v>
      </c>
    </row>
    <row r="617" spans="2:18">
      <c r="B617" s="39">
        <v>41662</v>
      </c>
      <c r="C617" s="112">
        <v>1828.459961</v>
      </c>
      <c r="D617" s="20">
        <f t="shared" si="85"/>
        <v>-8.8895765171035368E-3</v>
      </c>
      <c r="E617" s="20">
        <f t="shared" si="89"/>
        <v>1.468646942003945</v>
      </c>
      <c r="F617" s="39">
        <v>41662</v>
      </c>
      <c r="G617" s="112">
        <v>76.136097000000007</v>
      </c>
      <c r="H617" s="40">
        <f t="shared" si="86"/>
        <v>-6.425263304603912E-3</v>
      </c>
      <c r="I617" s="20">
        <f t="shared" si="87"/>
        <v>1.4473678713482099</v>
      </c>
      <c r="L617" s="19"/>
      <c r="N617" s="42">
        <f t="shared" si="81"/>
        <v>41662</v>
      </c>
      <c r="O617" s="43">
        <f t="shared" si="88"/>
        <v>155.1106513759398</v>
      </c>
      <c r="P617" s="43">
        <f t="shared" si="82"/>
        <v>139.94433775097187</v>
      </c>
      <c r="Q617" s="48">
        <f t="shared" si="83"/>
        <v>1828.459961</v>
      </c>
      <c r="R617" s="44">
        <f t="shared" si="84"/>
        <v>76.136097000000007</v>
      </c>
    </row>
    <row r="618" spans="2:18">
      <c r="B618" s="39">
        <v>41663</v>
      </c>
      <c r="C618" s="112">
        <v>1790.290039</v>
      </c>
      <c r="D618" s="20">
        <f t="shared" si="85"/>
        <v>-2.0875448636635485E-2</v>
      </c>
      <c r="E618" s="20">
        <f t="shared" si="89"/>
        <v>1.4477714933673096</v>
      </c>
      <c r="F618" s="39">
        <v>41663</v>
      </c>
      <c r="G618" s="112">
        <v>73.674284999999998</v>
      </c>
      <c r="H618" s="40">
        <f t="shared" si="86"/>
        <v>-3.2334360402004991E-2</v>
      </c>
      <c r="I618" s="20">
        <f t="shared" si="87"/>
        <v>1.4150335109462049</v>
      </c>
      <c r="L618" s="19"/>
      <c r="N618" s="42">
        <f t="shared" si="81"/>
        <v>41663</v>
      </c>
      <c r="O618" s="43">
        <f t="shared" si="88"/>
        <v>151.8726469401463</v>
      </c>
      <c r="P618" s="43">
        <f t="shared" si="82"/>
        <v>135.41932709791206</v>
      </c>
      <c r="Q618" s="48">
        <f t="shared" si="83"/>
        <v>1790.290039</v>
      </c>
      <c r="R618" s="44">
        <f t="shared" si="84"/>
        <v>73.674284999999998</v>
      </c>
    </row>
    <row r="619" spans="2:18">
      <c r="B619" s="39">
        <v>41666</v>
      </c>
      <c r="C619" s="112">
        <v>1781.5600589999999</v>
      </c>
      <c r="D619" s="20">
        <f t="shared" si="85"/>
        <v>-4.8762936785797795E-3</v>
      </c>
      <c r="E619" s="20">
        <f t="shared" si="89"/>
        <v>1.4428951996887298</v>
      </c>
      <c r="F619" s="39">
        <v>41666</v>
      </c>
      <c r="G619" s="112">
        <v>73.238736000000003</v>
      </c>
      <c r="H619" s="40">
        <f t="shared" si="86"/>
        <v>-5.9118184859208167E-3</v>
      </c>
      <c r="I619" s="20">
        <f t="shared" si="87"/>
        <v>1.4091216924602841</v>
      </c>
      <c r="N619" s="42">
        <f t="shared" si="81"/>
        <v>41666</v>
      </c>
      <c r="O619" s="43">
        <f t="shared" si="88"/>
        <v>151.13207131192289</v>
      </c>
      <c r="P619" s="43">
        <f t="shared" si="82"/>
        <v>134.61875261662365</v>
      </c>
      <c r="Q619" s="48">
        <f t="shared" si="83"/>
        <v>1781.5600589999999</v>
      </c>
      <c r="R619" s="44">
        <f t="shared" si="84"/>
        <v>73.238736000000003</v>
      </c>
    </row>
    <row r="620" spans="2:18">
      <c r="B620" s="39">
        <v>41667</v>
      </c>
      <c r="C620" s="112">
        <v>1792.5</v>
      </c>
      <c r="D620" s="20">
        <f t="shared" si="85"/>
        <v>6.1406523707883132E-3</v>
      </c>
      <c r="E620" s="20">
        <f t="shared" si="89"/>
        <v>1.4490358520595181</v>
      </c>
      <c r="F620" s="39">
        <v>41667</v>
      </c>
      <c r="G620" s="112">
        <v>73.787908999999999</v>
      </c>
      <c r="H620" s="40">
        <f t="shared" si="86"/>
        <v>7.4983953846499141E-3</v>
      </c>
      <c r="I620" s="20">
        <f t="shared" si="87"/>
        <v>1.416620087844934</v>
      </c>
      <c r="L620" s="19"/>
      <c r="N620" s="42">
        <f t="shared" si="81"/>
        <v>41667</v>
      </c>
      <c r="O620" s="43">
        <f t="shared" si="88"/>
        <v>152.06012082392658</v>
      </c>
      <c r="P620" s="43">
        <f t="shared" si="82"/>
        <v>135.62817724993147</v>
      </c>
      <c r="Q620" s="48">
        <f t="shared" si="83"/>
        <v>1792.5</v>
      </c>
      <c r="R620" s="44">
        <f t="shared" si="84"/>
        <v>73.787908999999999</v>
      </c>
    </row>
    <row r="621" spans="2:18">
      <c r="B621" s="39">
        <v>41668</v>
      </c>
      <c r="C621" s="112">
        <v>1774.1999510000001</v>
      </c>
      <c r="D621" s="20">
        <f t="shared" si="85"/>
        <v>-1.0209232357043185E-2</v>
      </c>
      <c r="E621" s="20">
        <f t="shared" si="89"/>
        <v>1.4388266197024748</v>
      </c>
      <c r="F621" s="39">
        <v>41668</v>
      </c>
      <c r="G621" s="112">
        <v>73.882593</v>
      </c>
      <c r="H621" s="40">
        <f t="shared" si="86"/>
        <v>1.2831912610506979E-3</v>
      </c>
      <c r="I621" s="20">
        <f t="shared" si="87"/>
        <v>1.4179032791059847</v>
      </c>
      <c r="N621" s="42">
        <f t="shared" si="81"/>
        <v>41668</v>
      </c>
      <c r="O621" s="43">
        <f t="shared" si="88"/>
        <v>150.50770371819505</v>
      </c>
      <c r="P621" s="43">
        <f t="shared" si="82"/>
        <v>135.80221414173081</v>
      </c>
      <c r="Q621" s="48">
        <f t="shared" si="83"/>
        <v>1774.1999510000001</v>
      </c>
      <c r="R621" s="44">
        <f t="shared" si="84"/>
        <v>73.882593</v>
      </c>
    </row>
    <row r="622" spans="2:18">
      <c r="B622" s="39">
        <v>41669</v>
      </c>
      <c r="C622" s="112">
        <v>1794.1899410000001</v>
      </c>
      <c r="D622" s="20">
        <f t="shared" si="85"/>
        <v>1.1267044612831345E-2</v>
      </c>
      <c r="E622" s="20">
        <f t="shared" si="89"/>
        <v>1.4500936643153062</v>
      </c>
      <c r="F622" s="39">
        <v>41669</v>
      </c>
      <c r="G622" s="112">
        <v>73.731100999999995</v>
      </c>
      <c r="H622" s="40">
        <f t="shared" si="86"/>
        <v>-2.0504423822808038E-3</v>
      </c>
      <c r="I622" s="20">
        <f t="shared" si="87"/>
        <v>1.4158528367237038</v>
      </c>
      <c r="L622" s="19"/>
      <c r="N622" s="42">
        <f t="shared" si="81"/>
        <v>41669</v>
      </c>
      <c r="O622" s="43">
        <f t="shared" si="88"/>
        <v>152.20348073056275</v>
      </c>
      <c r="P622" s="43">
        <f t="shared" si="82"/>
        <v>135.52375952624703</v>
      </c>
      <c r="Q622" s="48">
        <f t="shared" si="83"/>
        <v>1794.1899410000001</v>
      </c>
      <c r="R622" s="44">
        <f t="shared" si="84"/>
        <v>73.731100999999995</v>
      </c>
    </row>
    <row r="623" spans="2:18">
      <c r="B623" s="39">
        <v>41670</v>
      </c>
      <c r="C623" s="112">
        <v>1782.589966</v>
      </c>
      <c r="D623" s="20">
        <f t="shared" si="85"/>
        <v>-6.4652993169356243E-3</v>
      </c>
      <c r="E623" s="20">
        <f t="shared" si="89"/>
        <v>1.4436283649983706</v>
      </c>
      <c r="F623" s="39">
        <v>41670</v>
      </c>
      <c r="G623" s="112">
        <v>73.286080999999996</v>
      </c>
      <c r="H623" s="40">
        <f t="shared" si="86"/>
        <v>-6.0357161898342282E-3</v>
      </c>
      <c r="I623" s="20">
        <f t="shared" si="87"/>
        <v>1.4098171205338694</v>
      </c>
      <c r="L623" s="19"/>
      <c r="N623" s="42">
        <f t="shared" si="81"/>
        <v>41670</v>
      </c>
      <c r="O623" s="43">
        <f t="shared" si="88"/>
        <v>151.21943967056021</v>
      </c>
      <c r="P623" s="43">
        <f t="shared" si="82"/>
        <v>134.70577657676728</v>
      </c>
      <c r="Q623" s="48">
        <f t="shared" si="83"/>
        <v>1782.589966</v>
      </c>
      <c r="R623" s="44">
        <f t="shared" si="84"/>
        <v>73.286080999999996</v>
      </c>
    </row>
    <row r="624" spans="2:18">
      <c r="B624" s="39">
        <v>41673</v>
      </c>
      <c r="C624" s="112">
        <v>1741.8900149999999</v>
      </c>
      <c r="D624" s="20">
        <f t="shared" si="85"/>
        <v>-2.2831919721464478E-2</v>
      </c>
      <c r="E624" s="20">
        <f t="shared" si="89"/>
        <v>1.4207964452769062</v>
      </c>
      <c r="F624" s="39">
        <v>41673</v>
      </c>
      <c r="G624" s="112">
        <v>71.619624999999999</v>
      </c>
      <c r="H624" s="40">
        <f t="shared" si="86"/>
        <v>-2.2739051908096886E-2</v>
      </c>
      <c r="I624" s="20">
        <f t="shared" si="87"/>
        <v>1.3870780686257724</v>
      </c>
      <c r="N624" s="42">
        <f t="shared" si="81"/>
        <v>41673</v>
      </c>
      <c r="O624" s="43">
        <f t="shared" si="88"/>
        <v>147.76680956367713</v>
      </c>
      <c r="P624" s="43">
        <f t="shared" si="82"/>
        <v>131.64269493086763</v>
      </c>
      <c r="Q624" s="48">
        <f t="shared" si="83"/>
        <v>1741.8900149999999</v>
      </c>
      <c r="R624" s="44">
        <f t="shared" si="84"/>
        <v>71.619624999999999</v>
      </c>
    </row>
    <row r="625" spans="2:18">
      <c r="B625" s="39">
        <v>41674</v>
      </c>
      <c r="C625" s="112">
        <v>1755.1999510000001</v>
      </c>
      <c r="D625" s="20">
        <f t="shared" si="85"/>
        <v>7.6410886367013209E-3</v>
      </c>
      <c r="E625" s="20">
        <f t="shared" si="89"/>
        <v>1.4284375339136075</v>
      </c>
      <c r="F625" s="39">
        <v>41674</v>
      </c>
      <c r="G625" s="112">
        <v>72.064644999999999</v>
      </c>
      <c r="H625" s="40">
        <f t="shared" si="86"/>
        <v>6.2136600128805952E-3</v>
      </c>
      <c r="I625" s="20">
        <f t="shared" si="87"/>
        <v>1.393291728638653</v>
      </c>
      <c r="N625" s="42">
        <f t="shared" si="81"/>
        <v>41674</v>
      </c>
      <c r="O625" s="43">
        <f t="shared" si="88"/>
        <v>148.89590885311577</v>
      </c>
      <c r="P625" s="43">
        <f t="shared" si="82"/>
        <v>132.46067788034742</v>
      </c>
      <c r="Q625" s="48">
        <f t="shared" si="83"/>
        <v>1755.1999510000001</v>
      </c>
      <c r="R625" s="44">
        <f t="shared" si="84"/>
        <v>72.064644999999999</v>
      </c>
    </row>
    <row r="626" spans="2:18">
      <c r="B626" s="39">
        <v>41675</v>
      </c>
      <c r="C626" s="112">
        <v>1751.6400149999999</v>
      </c>
      <c r="D626" s="20">
        <f t="shared" si="85"/>
        <v>-2.0282224814169858E-3</v>
      </c>
      <c r="E626" s="20">
        <f t="shared" si="89"/>
        <v>1.4264093114321905</v>
      </c>
      <c r="F626" s="39">
        <v>41675</v>
      </c>
      <c r="G626" s="112">
        <v>71.629096000000004</v>
      </c>
      <c r="H626" s="40">
        <f t="shared" si="86"/>
        <v>-6.0438651990860626E-3</v>
      </c>
      <c r="I626" s="20">
        <f t="shared" si="87"/>
        <v>1.3872478634395669</v>
      </c>
      <c r="L626" s="19"/>
      <c r="N626" s="42">
        <f t="shared" si="81"/>
        <v>41675</v>
      </c>
      <c r="O626" s="43">
        <f t="shared" si="88"/>
        <v>148.59391482338887</v>
      </c>
      <c r="P626" s="43">
        <f t="shared" si="82"/>
        <v>131.66010339905904</v>
      </c>
      <c r="Q626" s="48">
        <f t="shared" si="83"/>
        <v>1751.6400149999999</v>
      </c>
      <c r="R626" s="44">
        <f t="shared" si="84"/>
        <v>71.629096000000004</v>
      </c>
    </row>
    <row r="627" spans="2:18">
      <c r="B627" s="39">
        <v>41676</v>
      </c>
      <c r="C627" s="112">
        <v>1773.4300539999999</v>
      </c>
      <c r="D627" s="20">
        <f t="shared" si="85"/>
        <v>1.2439792887467327E-2</v>
      </c>
      <c r="E627" s="20">
        <f t="shared" si="89"/>
        <v>1.4388491043196578</v>
      </c>
      <c r="F627" s="39">
        <v>41676</v>
      </c>
      <c r="G627" s="112">
        <v>72.396040999999997</v>
      </c>
      <c r="H627" s="40">
        <f t="shared" si="86"/>
        <v>1.0707171286930661E-2</v>
      </c>
      <c r="I627" s="20">
        <f t="shared" si="87"/>
        <v>1.3979550347264975</v>
      </c>
      <c r="L627" s="19"/>
      <c r="N627" s="42">
        <f t="shared" si="81"/>
        <v>41676</v>
      </c>
      <c r="O627" s="43">
        <f t="shared" si="88"/>
        <v>150.44239234812977</v>
      </c>
      <c r="P627" s="43">
        <f t="shared" si="82"/>
        <v>133.06981067780774</v>
      </c>
      <c r="Q627" s="48">
        <f t="shared" si="83"/>
        <v>1773.4300539999999</v>
      </c>
      <c r="R627" s="44">
        <f t="shared" si="84"/>
        <v>72.396040999999997</v>
      </c>
    </row>
    <row r="628" spans="2:18">
      <c r="B628" s="39">
        <v>41677</v>
      </c>
      <c r="C628" s="112">
        <v>1797.0200199999999</v>
      </c>
      <c r="D628" s="20">
        <f t="shared" si="85"/>
        <v>1.3301886898100301E-2</v>
      </c>
      <c r="E628" s="20">
        <f t="shared" si="89"/>
        <v>1.4521509912177581</v>
      </c>
      <c r="F628" s="39">
        <v>41677</v>
      </c>
      <c r="G628" s="112">
        <v>74.611670000000004</v>
      </c>
      <c r="H628" s="40">
        <f t="shared" si="86"/>
        <v>3.0604284010502747E-2</v>
      </c>
      <c r="I628" s="20">
        <f t="shared" si="87"/>
        <v>1.4285593187370003</v>
      </c>
      <c r="L628" s="19"/>
      <c r="N628" s="42">
        <f t="shared" si="81"/>
        <v>41677</v>
      </c>
      <c r="O628" s="43">
        <f t="shared" si="88"/>
        <v>152.44356003582425</v>
      </c>
      <c r="P628" s="43">
        <f t="shared" si="82"/>
        <v>137.14231695701523</v>
      </c>
      <c r="Q628" s="48">
        <f t="shared" si="83"/>
        <v>1797.0200199999999</v>
      </c>
      <c r="R628" s="44">
        <f t="shared" si="84"/>
        <v>74.611670000000004</v>
      </c>
    </row>
    <row r="629" spans="2:18">
      <c r="B629" s="39">
        <v>41680</v>
      </c>
      <c r="C629" s="112">
        <v>1799.839966</v>
      </c>
      <c r="D629" s="20">
        <f t="shared" si="85"/>
        <v>1.5692346042979199E-3</v>
      </c>
      <c r="E629" s="20">
        <f t="shared" si="89"/>
        <v>1.4537202258220561</v>
      </c>
      <c r="F629" s="39">
        <v>41680</v>
      </c>
      <c r="G629" s="112">
        <v>74.763161999999994</v>
      </c>
      <c r="H629" s="40">
        <f t="shared" si="86"/>
        <v>2.0304062353784236E-3</v>
      </c>
      <c r="I629" s="20">
        <f t="shared" si="87"/>
        <v>1.4305897249723787</v>
      </c>
      <c r="L629" s="19"/>
      <c r="N629" s="42">
        <f t="shared" si="81"/>
        <v>41680</v>
      </c>
      <c r="O629" s="43">
        <f t="shared" si="88"/>
        <v>152.6827797454348</v>
      </c>
      <c r="P629" s="43">
        <f t="shared" si="82"/>
        <v>137.42077157249898</v>
      </c>
      <c r="Q629" s="48">
        <f t="shared" si="83"/>
        <v>1799.839966</v>
      </c>
      <c r="R629" s="44">
        <f t="shared" si="84"/>
        <v>74.763161999999994</v>
      </c>
    </row>
    <row r="630" spans="2:18">
      <c r="B630" s="39">
        <v>41681</v>
      </c>
      <c r="C630" s="112">
        <v>1819.75</v>
      </c>
      <c r="D630" s="20">
        <f t="shared" si="85"/>
        <v>1.1062113507929405E-2</v>
      </c>
      <c r="E630" s="20">
        <f t="shared" si="89"/>
        <v>1.4647823393299855</v>
      </c>
      <c r="F630" s="39">
        <v>41681</v>
      </c>
      <c r="G630" s="112">
        <v>75.757356000000001</v>
      </c>
      <c r="H630" s="40">
        <f t="shared" si="86"/>
        <v>1.3297912680579449E-2</v>
      </c>
      <c r="I630" s="20">
        <f t="shared" si="87"/>
        <v>1.4438876376529581</v>
      </c>
      <c r="N630" s="42">
        <f t="shared" si="81"/>
        <v>41681</v>
      </c>
      <c r="O630" s="43">
        <f t="shared" si="88"/>
        <v>154.371773985685</v>
      </c>
      <c r="P630" s="43">
        <f t="shared" si="82"/>
        <v>139.2481809933679</v>
      </c>
      <c r="Q630" s="48">
        <f t="shared" si="83"/>
        <v>1819.75</v>
      </c>
      <c r="R630" s="44">
        <f t="shared" si="84"/>
        <v>75.757356000000001</v>
      </c>
    </row>
    <row r="631" spans="2:18">
      <c r="B631" s="39">
        <v>41682</v>
      </c>
      <c r="C631" s="112">
        <v>1819.26001</v>
      </c>
      <c r="D631" s="20">
        <f t="shared" si="85"/>
        <v>-2.6926226129964093E-4</v>
      </c>
      <c r="E631" s="20">
        <f t="shared" si="89"/>
        <v>1.4645130770686858</v>
      </c>
      <c r="F631" s="39">
        <v>41682</v>
      </c>
      <c r="G631" s="112">
        <v>76.334934000000004</v>
      </c>
      <c r="H631" s="40">
        <f t="shared" si="86"/>
        <v>7.6240517158492338E-3</v>
      </c>
      <c r="I631" s="20">
        <f t="shared" si="87"/>
        <v>1.4515116893688074</v>
      </c>
      <c r="L631" s="19"/>
      <c r="N631" s="42">
        <f t="shared" si="81"/>
        <v>41682</v>
      </c>
      <c r="O631" s="43">
        <f t="shared" si="88"/>
        <v>154.33020749274078</v>
      </c>
      <c r="P631" s="43">
        <f t="shared" si="82"/>
        <v>140.30981632659928</v>
      </c>
      <c r="Q631" s="48">
        <f t="shared" si="83"/>
        <v>1819.26001</v>
      </c>
      <c r="R631" s="44">
        <f t="shared" si="84"/>
        <v>76.334934000000004</v>
      </c>
    </row>
    <row r="632" spans="2:18">
      <c r="B632" s="39">
        <v>41683</v>
      </c>
      <c r="C632" s="112">
        <v>1829.829956</v>
      </c>
      <c r="D632" s="20">
        <f t="shared" si="85"/>
        <v>5.8100249232653223E-3</v>
      </c>
      <c r="E632" s="20">
        <f t="shared" si="89"/>
        <v>1.4703231019919512</v>
      </c>
      <c r="F632" s="39">
        <v>41683</v>
      </c>
      <c r="G632" s="112">
        <v>76.306522999999999</v>
      </c>
      <c r="H632" s="40">
        <f t="shared" si="86"/>
        <v>-3.7218870196453757E-4</v>
      </c>
      <c r="I632" s="20">
        <f t="shared" si="87"/>
        <v>1.4511395006668428</v>
      </c>
      <c r="L632" s="19"/>
      <c r="N632" s="42">
        <f t="shared" si="81"/>
        <v>41683</v>
      </c>
      <c r="O632" s="43">
        <f t="shared" si="88"/>
        <v>155.22686984468635</v>
      </c>
      <c r="P632" s="43">
        <f t="shared" si="82"/>
        <v>140.25759459818781</v>
      </c>
      <c r="Q632" s="48">
        <f t="shared" si="83"/>
        <v>1829.829956</v>
      </c>
      <c r="R632" s="44">
        <f t="shared" si="84"/>
        <v>76.306522999999999</v>
      </c>
    </row>
    <row r="633" spans="2:18">
      <c r="B633" s="39">
        <v>41684</v>
      </c>
      <c r="C633" s="112">
        <v>1838.630005</v>
      </c>
      <c r="D633" s="20">
        <f t="shared" si="85"/>
        <v>4.809216818833173E-3</v>
      </c>
      <c r="E633" s="20">
        <f t="shared" si="89"/>
        <v>1.4751323188107843</v>
      </c>
      <c r="F633" s="39">
        <v>41684</v>
      </c>
      <c r="G633" s="112">
        <v>76.997726</v>
      </c>
      <c r="H633" s="40">
        <f t="shared" si="86"/>
        <v>9.0582426354297585E-3</v>
      </c>
      <c r="I633" s="20">
        <f t="shared" si="87"/>
        <v>1.4601977433022726</v>
      </c>
      <c r="L633" s="19"/>
      <c r="N633" s="42">
        <f t="shared" si="81"/>
        <v>41684</v>
      </c>
      <c r="O633" s="43">
        <f t="shared" si="88"/>
        <v>155.97338951787822</v>
      </c>
      <c r="P633" s="43">
        <f t="shared" si="82"/>
        <v>141.52808192151994</v>
      </c>
      <c r="Q633" s="48">
        <f t="shared" si="83"/>
        <v>1838.630005</v>
      </c>
      <c r="R633" s="44">
        <f t="shared" si="84"/>
        <v>76.997726</v>
      </c>
    </row>
    <row r="634" spans="2:18">
      <c r="B634" s="39">
        <v>41688</v>
      </c>
      <c r="C634" s="112">
        <v>1840.76001</v>
      </c>
      <c r="D634" s="20">
        <f t="shared" si="85"/>
        <v>1.15847396931823E-3</v>
      </c>
      <c r="E634" s="20">
        <f t="shared" si="89"/>
        <v>1.4762907927801026</v>
      </c>
      <c r="F634" s="39">
        <v>41688</v>
      </c>
      <c r="G634" s="112">
        <v>76.959851</v>
      </c>
      <c r="H634" s="40">
        <f t="shared" si="86"/>
        <v>-4.9189764383428258E-4</v>
      </c>
      <c r="I634" s="20">
        <f t="shared" si="87"/>
        <v>1.4597058456584384</v>
      </c>
      <c r="N634" s="42">
        <f t="shared" si="81"/>
        <v>41688</v>
      </c>
      <c r="O634" s="43">
        <f t="shared" si="88"/>
        <v>156.15408062954103</v>
      </c>
      <c r="P634" s="43">
        <f t="shared" si="82"/>
        <v>141.45846459148635</v>
      </c>
      <c r="Q634" s="48">
        <f t="shared" si="83"/>
        <v>1840.76001</v>
      </c>
      <c r="R634" s="44">
        <f t="shared" si="84"/>
        <v>76.959851</v>
      </c>
    </row>
    <row r="635" spans="2:18">
      <c r="B635" s="39">
        <v>41689</v>
      </c>
      <c r="C635" s="112">
        <v>1828.75</v>
      </c>
      <c r="D635" s="20">
        <f t="shared" si="85"/>
        <v>-6.5244844166295612E-3</v>
      </c>
      <c r="E635" s="20">
        <f t="shared" si="89"/>
        <v>1.4697663083634729</v>
      </c>
      <c r="F635" s="39">
        <v>41689</v>
      </c>
      <c r="G635" s="112">
        <v>76.372809000000004</v>
      </c>
      <c r="H635" s="40">
        <f t="shared" si="86"/>
        <v>-7.627899383536918E-3</v>
      </c>
      <c r="I635" s="20">
        <f t="shared" si="87"/>
        <v>1.4520779462749016</v>
      </c>
      <c r="L635" s="19"/>
      <c r="N635" s="42">
        <f t="shared" si="81"/>
        <v>41689</v>
      </c>
      <c r="O635" s="43">
        <f t="shared" si="88"/>
        <v>155.13525576388045</v>
      </c>
      <c r="P635" s="43">
        <f t="shared" si="82"/>
        <v>140.37943365663287</v>
      </c>
      <c r="Q635" s="48">
        <f t="shared" si="83"/>
        <v>1828.75</v>
      </c>
      <c r="R635" s="44">
        <f t="shared" si="84"/>
        <v>76.372809000000004</v>
      </c>
    </row>
    <row r="636" spans="2:18">
      <c r="B636" s="39">
        <v>41690</v>
      </c>
      <c r="C636" s="112">
        <v>1839.780029</v>
      </c>
      <c r="D636" s="20">
        <f t="shared" si="85"/>
        <v>6.0314580997948841E-3</v>
      </c>
      <c r="E636" s="20">
        <f t="shared" si="89"/>
        <v>1.4757977664632678</v>
      </c>
      <c r="F636" s="39">
        <v>41690</v>
      </c>
      <c r="G636" s="112">
        <v>77.101878999999997</v>
      </c>
      <c r="H636" s="40">
        <f t="shared" si="86"/>
        <v>9.546198569179154E-3</v>
      </c>
      <c r="I636" s="20">
        <f t="shared" si="87"/>
        <v>1.4616241448440808</v>
      </c>
      <c r="L636" s="19"/>
      <c r="N636" s="42">
        <f t="shared" si="81"/>
        <v>41690</v>
      </c>
      <c r="O636" s="43">
        <f t="shared" si="88"/>
        <v>156.07094755882127</v>
      </c>
      <c r="P636" s="43">
        <f t="shared" si="82"/>
        <v>141.71952360534797</v>
      </c>
      <c r="Q636" s="48">
        <f t="shared" si="83"/>
        <v>1839.780029</v>
      </c>
      <c r="R636" s="44">
        <f t="shared" si="84"/>
        <v>77.101878999999997</v>
      </c>
    </row>
    <row r="637" spans="2:18">
      <c r="B637" s="39">
        <v>41691</v>
      </c>
      <c r="C637" s="112">
        <v>1836.25</v>
      </c>
      <c r="D637" s="20">
        <f t="shared" si="85"/>
        <v>-1.9187234040792811E-3</v>
      </c>
      <c r="E637" s="20">
        <f t="shared" si="89"/>
        <v>1.4738790430591884</v>
      </c>
      <c r="F637" s="39">
        <v>41691</v>
      </c>
      <c r="G637" s="112">
        <v>77.395399999999995</v>
      </c>
      <c r="H637" s="40">
        <f t="shared" si="86"/>
        <v>3.8069240828748629E-3</v>
      </c>
      <c r="I637" s="20">
        <f t="shared" si="87"/>
        <v>1.4654310689269556</v>
      </c>
      <c r="L637" s="19"/>
      <c r="N637" s="42">
        <f t="shared" si="81"/>
        <v>41691</v>
      </c>
      <c r="O637" s="43">
        <f t="shared" si="88"/>
        <v>155.77149057904333</v>
      </c>
      <c r="P637" s="43">
        <f t="shared" si="82"/>
        <v>142.25903907277473</v>
      </c>
      <c r="Q637" s="48">
        <f t="shared" si="83"/>
        <v>1836.25</v>
      </c>
      <c r="R637" s="44">
        <f t="shared" si="84"/>
        <v>77.395399999999995</v>
      </c>
    </row>
    <row r="638" spans="2:18">
      <c r="B638" s="39">
        <v>41694</v>
      </c>
      <c r="C638" s="112">
        <v>1847.6099850000001</v>
      </c>
      <c r="D638" s="20">
        <f t="shared" si="85"/>
        <v>6.1865132743363915E-3</v>
      </c>
      <c r="E638" s="20">
        <f t="shared" si="89"/>
        <v>1.4800655563335248</v>
      </c>
      <c r="F638" s="39">
        <v>41694</v>
      </c>
      <c r="G638" s="112">
        <v>77.717331999999999</v>
      </c>
      <c r="H638" s="40">
        <f t="shared" si="86"/>
        <v>4.1595753752807774E-3</v>
      </c>
      <c r="I638" s="20">
        <f t="shared" si="87"/>
        <v>1.4695906443022364</v>
      </c>
      <c r="L638" s="19"/>
      <c r="N638" s="42">
        <f t="shared" si="81"/>
        <v>41694</v>
      </c>
      <c r="O638" s="43">
        <f t="shared" si="88"/>
        <v>156.73517297327373</v>
      </c>
      <c r="P638" s="43">
        <f t="shared" si="82"/>
        <v>142.85077626861295</v>
      </c>
      <c r="Q638" s="48">
        <f t="shared" si="83"/>
        <v>1847.6099850000001</v>
      </c>
      <c r="R638" s="44">
        <f t="shared" si="84"/>
        <v>77.717331999999999</v>
      </c>
    </row>
    <row r="639" spans="2:18">
      <c r="B639" s="39">
        <v>41695</v>
      </c>
      <c r="C639" s="112">
        <v>1845.119995</v>
      </c>
      <c r="D639" s="20">
        <f t="shared" si="85"/>
        <v>-1.3476816104130984E-3</v>
      </c>
      <c r="E639" s="20">
        <f t="shared" si="89"/>
        <v>1.4787178747231118</v>
      </c>
      <c r="F639" s="39">
        <v>41695</v>
      </c>
      <c r="G639" s="112">
        <v>77.366996</v>
      </c>
      <c r="H639" s="40">
        <f t="shared" si="86"/>
        <v>-4.5078232999558043E-3</v>
      </c>
      <c r="I639" s="20">
        <f t="shared" si="87"/>
        <v>1.4650828210022806</v>
      </c>
      <c r="N639" s="42">
        <f t="shared" si="81"/>
        <v>41695</v>
      </c>
      <c r="O639" s="43">
        <f t="shared" si="88"/>
        <v>156.52394386295273</v>
      </c>
      <c r="P639" s="43">
        <f t="shared" si="82"/>
        <v>142.20683021093251</v>
      </c>
      <c r="Q639" s="48">
        <f t="shared" si="83"/>
        <v>1845.119995</v>
      </c>
      <c r="R639" s="44">
        <f t="shared" si="84"/>
        <v>77.366996</v>
      </c>
    </row>
    <row r="640" spans="2:18">
      <c r="B640" s="39">
        <v>41696</v>
      </c>
      <c r="C640" s="112">
        <v>1845.160034</v>
      </c>
      <c r="D640" s="20">
        <f t="shared" si="85"/>
        <v>2.1699943693942458E-5</v>
      </c>
      <c r="E640" s="20">
        <f t="shared" si="89"/>
        <v>1.4787395746668057</v>
      </c>
      <c r="F640" s="39">
        <v>41696</v>
      </c>
      <c r="G640" s="112">
        <v>77.641582999999997</v>
      </c>
      <c r="H640" s="40">
        <f t="shared" si="86"/>
        <v>3.5491490454147012E-3</v>
      </c>
      <c r="I640" s="20">
        <f t="shared" si="87"/>
        <v>1.4686319700476953</v>
      </c>
      <c r="L640" s="19"/>
      <c r="N640" s="42">
        <f t="shared" si="81"/>
        <v>41696</v>
      </c>
      <c r="O640" s="43">
        <f t="shared" si="88"/>
        <v>156.52734042372131</v>
      </c>
      <c r="P640" s="43">
        <f t="shared" si="82"/>
        <v>142.71154344662708</v>
      </c>
      <c r="Q640" s="48">
        <f t="shared" si="83"/>
        <v>1845.160034</v>
      </c>
      <c r="R640" s="44">
        <f t="shared" si="84"/>
        <v>77.641582999999997</v>
      </c>
    </row>
    <row r="641" spans="2:18">
      <c r="B641" s="39">
        <v>41697</v>
      </c>
      <c r="C641" s="112">
        <v>1854.290039</v>
      </c>
      <c r="D641" s="20">
        <f t="shared" si="85"/>
        <v>4.94808300188887E-3</v>
      </c>
      <c r="E641" s="20">
        <f t="shared" si="89"/>
        <v>1.4836876576686946</v>
      </c>
      <c r="F641" s="39">
        <v>41697</v>
      </c>
      <c r="G641" s="112">
        <v>78.541086000000007</v>
      </c>
      <c r="H641" s="40">
        <f t="shared" si="86"/>
        <v>1.1585325353296927E-2</v>
      </c>
      <c r="I641" s="20">
        <f t="shared" si="87"/>
        <v>1.4802172954009922</v>
      </c>
      <c r="N641" s="42">
        <f t="shared" si="81"/>
        <v>41697</v>
      </c>
      <c r="O641" s="43">
        <f t="shared" si="88"/>
        <v>157.30185069620279</v>
      </c>
      <c r="P641" s="43">
        <f t="shared" si="82"/>
        <v>144.36490310912745</v>
      </c>
      <c r="Q641" s="48">
        <f t="shared" si="83"/>
        <v>1854.290039</v>
      </c>
      <c r="R641" s="44">
        <f t="shared" si="84"/>
        <v>78.541086000000007</v>
      </c>
    </row>
    <row r="642" spans="2:18">
      <c r="B642" s="39">
        <v>41698</v>
      </c>
      <c r="C642" s="112">
        <v>1859.4499510000001</v>
      </c>
      <c r="D642" s="20">
        <f t="shared" si="85"/>
        <v>2.7826887334101436E-3</v>
      </c>
      <c r="E642" s="20">
        <f t="shared" si="89"/>
        <v>1.4864703464021047</v>
      </c>
      <c r="F642" s="39">
        <v>41698</v>
      </c>
      <c r="G642" s="112">
        <v>78.626306</v>
      </c>
      <c r="H642" s="40">
        <f t="shared" si="86"/>
        <v>1.0850371995110297E-3</v>
      </c>
      <c r="I642" s="20">
        <f t="shared" si="87"/>
        <v>1.4813023326005033</v>
      </c>
      <c r="N642" s="42">
        <f t="shared" si="81"/>
        <v>41698</v>
      </c>
      <c r="O642" s="43">
        <f t="shared" si="88"/>
        <v>157.73957278387968</v>
      </c>
      <c r="P642" s="43">
        <f t="shared" si="82"/>
        <v>144.52154439930464</v>
      </c>
      <c r="Q642" s="48">
        <f t="shared" si="83"/>
        <v>1859.4499510000001</v>
      </c>
      <c r="R642" s="44">
        <f t="shared" si="84"/>
        <v>78.626306</v>
      </c>
    </row>
    <row r="643" spans="2:18">
      <c r="B643" s="39">
        <v>41701</v>
      </c>
      <c r="C643" s="112">
        <v>1845.7299800000001</v>
      </c>
      <c r="D643" s="20">
        <f t="shared" si="85"/>
        <v>-7.3785105066267453E-3</v>
      </c>
      <c r="E643" s="20">
        <f t="shared" si="89"/>
        <v>1.4790918358954781</v>
      </c>
      <c r="F643" s="39">
        <v>41701</v>
      </c>
      <c r="G643" s="112">
        <v>77.873763999999994</v>
      </c>
      <c r="H643" s="40">
        <f t="shared" si="86"/>
        <v>-9.5711224179857446E-3</v>
      </c>
      <c r="I643" s="20">
        <f t="shared" si="87"/>
        <v>1.4717312101825175</v>
      </c>
      <c r="L643" s="19"/>
      <c r="N643" s="42">
        <f t="shared" si="81"/>
        <v>41701</v>
      </c>
      <c r="O643" s="43">
        <f t="shared" si="88"/>
        <v>156.57568968878303</v>
      </c>
      <c r="P643" s="43">
        <f t="shared" si="82"/>
        <v>143.13831100582254</v>
      </c>
      <c r="Q643" s="48">
        <f t="shared" si="83"/>
        <v>1845.7299800000001</v>
      </c>
      <c r="R643" s="44">
        <f t="shared" si="84"/>
        <v>77.873763999999994</v>
      </c>
    </row>
    <row r="644" spans="2:18">
      <c r="B644" s="39">
        <v>41702</v>
      </c>
      <c r="C644" s="112">
        <v>1873.910034</v>
      </c>
      <c r="D644" s="20">
        <f t="shared" si="85"/>
        <v>1.5267701291821645E-2</v>
      </c>
      <c r="E644" s="20">
        <f t="shared" si="89"/>
        <v>1.4943595371872997</v>
      </c>
      <c r="F644" s="39">
        <v>41702</v>
      </c>
      <c r="G644" s="112">
        <v>78.111909999999995</v>
      </c>
      <c r="H644" s="40">
        <f t="shared" si="86"/>
        <v>3.0581031115948232E-3</v>
      </c>
      <c r="I644" s="20">
        <f t="shared" si="87"/>
        <v>1.4747893132941123</v>
      </c>
      <c r="L644" s="19"/>
      <c r="N644" s="42">
        <f t="shared" ref="N644:N707" si="90">B644</f>
        <v>41702</v>
      </c>
      <c r="O644" s="43">
        <f t="shared" si="88"/>
        <v>158.96624054851233</v>
      </c>
      <c r="P644" s="43">
        <f t="shared" ref="P644:P707" si="91">(R644/$R$3)*100</f>
        <v>143.57604272009786</v>
      </c>
      <c r="Q644" s="48">
        <f t="shared" ref="Q644:Q707" si="92">C644</f>
        <v>1873.910034</v>
      </c>
      <c r="R644" s="44">
        <f t="shared" ref="R644:R707" si="93">G644</f>
        <v>78.111909999999995</v>
      </c>
    </row>
    <row r="645" spans="2:18">
      <c r="B645" s="39">
        <v>41703</v>
      </c>
      <c r="C645" s="112">
        <v>1873.8100589999999</v>
      </c>
      <c r="D645" s="20">
        <f t="shared" ref="D645:D708" si="94">C645/C644-1</f>
        <v>-5.3351013755253973E-5</v>
      </c>
      <c r="E645" s="20">
        <f t="shared" si="89"/>
        <v>1.4943061861735445</v>
      </c>
      <c r="F645" s="39">
        <v>41703</v>
      </c>
      <c r="G645" s="112">
        <v>77.673721999999998</v>
      </c>
      <c r="H645" s="40">
        <f t="shared" ref="H645:H708" si="95">G645/G644-1</f>
        <v>-5.6097463242160694E-3</v>
      </c>
      <c r="I645" s="20">
        <f t="shared" ref="I645:I708" si="96">I644+H645</f>
        <v>1.4691795669698964</v>
      </c>
      <c r="L645" s="19"/>
      <c r="N645" s="42">
        <f t="shared" si="90"/>
        <v>41703</v>
      </c>
      <c r="O645" s="43">
        <f t="shared" ref="O645:O708" si="97">(Q645/$Q$3)*100</f>
        <v>158.95775953842622</v>
      </c>
      <c r="P645" s="43">
        <f t="shared" si="91"/>
        <v>142.77061754220333</v>
      </c>
      <c r="Q645" s="48">
        <f t="shared" si="92"/>
        <v>1873.8100589999999</v>
      </c>
      <c r="R645" s="44">
        <f t="shared" si="93"/>
        <v>77.673721999999998</v>
      </c>
    </row>
    <row r="646" spans="2:18">
      <c r="B646" s="39">
        <v>41704</v>
      </c>
      <c r="C646" s="112">
        <v>1877.030029</v>
      </c>
      <c r="D646" s="20">
        <f t="shared" si="94"/>
        <v>1.7184078954717297E-3</v>
      </c>
      <c r="E646" s="20">
        <f t="shared" ref="E646:E709" si="98">E645+D646</f>
        <v>1.4960245940690162</v>
      </c>
      <c r="F646" s="39">
        <v>41704</v>
      </c>
      <c r="G646" s="112">
        <v>77.997596999999999</v>
      </c>
      <c r="H646" s="40">
        <f t="shared" si="95"/>
        <v>4.1696855984318937E-3</v>
      </c>
      <c r="I646" s="20">
        <f t="shared" si="96"/>
        <v>1.4733492525683283</v>
      </c>
      <c r="L646" s="19"/>
      <c r="N646" s="42">
        <f t="shared" si="90"/>
        <v>41704</v>
      </c>
      <c r="O646" s="43">
        <f t="shared" si="97"/>
        <v>159.23091380746354</v>
      </c>
      <c r="P646" s="43">
        <f t="shared" si="91"/>
        <v>143.36592613004825</v>
      </c>
      <c r="Q646" s="48">
        <f t="shared" si="92"/>
        <v>1877.030029</v>
      </c>
      <c r="R646" s="44">
        <f t="shared" si="93"/>
        <v>77.997596999999999</v>
      </c>
    </row>
    <row r="647" spans="2:18">
      <c r="B647" s="39">
        <v>41705</v>
      </c>
      <c r="C647" s="112">
        <v>1878.040039</v>
      </c>
      <c r="D647" s="20">
        <f t="shared" si="94"/>
        <v>5.3808942019850647E-4</v>
      </c>
      <c r="E647" s="20">
        <f t="shared" si="98"/>
        <v>1.4965626834892147</v>
      </c>
      <c r="F647" s="39">
        <v>41705</v>
      </c>
      <c r="G647" s="112">
        <v>78.597729999999999</v>
      </c>
      <c r="H647" s="40">
        <f t="shared" si="95"/>
        <v>7.6942498625951483E-3</v>
      </c>
      <c r="I647" s="20">
        <f t="shared" si="96"/>
        <v>1.4810435024309234</v>
      </c>
      <c r="L647" s="19"/>
      <c r="N647" s="42">
        <f t="shared" si="90"/>
        <v>41705</v>
      </c>
      <c r="O647" s="43">
        <f t="shared" si="97"/>
        <v>159.3165942775519</v>
      </c>
      <c r="P647" s="43">
        <f t="shared" si="91"/>
        <v>144.46901938747521</v>
      </c>
      <c r="Q647" s="48">
        <f t="shared" si="92"/>
        <v>1878.040039</v>
      </c>
      <c r="R647" s="44">
        <f t="shared" si="93"/>
        <v>78.597729999999999</v>
      </c>
    </row>
    <row r="648" spans="2:18">
      <c r="B648" s="39">
        <v>41708</v>
      </c>
      <c r="C648" s="112">
        <v>1877.170044</v>
      </c>
      <c r="D648" s="20">
        <f t="shared" si="94"/>
        <v>-4.6324624711580054E-4</v>
      </c>
      <c r="E648" s="20">
        <f t="shared" si="98"/>
        <v>1.496099437242099</v>
      </c>
      <c r="F648" s="39">
        <v>41708</v>
      </c>
      <c r="G648" s="112">
        <v>78.016653000000005</v>
      </c>
      <c r="H648" s="40">
        <f t="shared" si="95"/>
        <v>-7.3930506644401817E-3</v>
      </c>
      <c r="I648" s="20">
        <f t="shared" si="96"/>
        <v>1.4736504517664832</v>
      </c>
      <c r="N648" s="42">
        <f t="shared" si="90"/>
        <v>41708</v>
      </c>
      <c r="O648" s="43">
        <f t="shared" si="97"/>
        <v>159.24279146314956</v>
      </c>
      <c r="P648" s="43">
        <f t="shared" si="91"/>
        <v>143.40095260770161</v>
      </c>
      <c r="Q648" s="48">
        <f t="shared" si="92"/>
        <v>1877.170044</v>
      </c>
      <c r="R648" s="44">
        <f t="shared" si="93"/>
        <v>78.016653000000005</v>
      </c>
    </row>
    <row r="649" spans="2:18">
      <c r="B649" s="39">
        <v>41709</v>
      </c>
      <c r="C649" s="112">
        <v>1867.630005</v>
      </c>
      <c r="D649" s="20">
        <f t="shared" si="94"/>
        <v>-5.0821389519254412E-3</v>
      </c>
      <c r="E649" s="20">
        <f t="shared" si="98"/>
        <v>1.4910172982901737</v>
      </c>
      <c r="F649" s="39">
        <v>41709</v>
      </c>
      <c r="G649" s="112">
        <v>77.607040999999995</v>
      </c>
      <c r="H649" s="40">
        <f t="shared" si="95"/>
        <v>-5.250314955193125E-3</v>
      </c>
      <c r="I649" s="20">
        <f t="shared" si="96"/>
        <v>1.4684001368112902</v>
      </c>
      <c r="L649" s="19"/>
      <c r="N649" s="42">
        <f t="shared" si="90"/>
        <v>41709</v>
      </c>
      <c r="O649" s="43">
        <f t="shared" si="97"/>
        <v>158.43349746984131</v>
      </c>
      <c r="P649" s="43">
        <f t="shared" si="91"/>
        <v>142.64805244163645</v>
      </c>
      <c r="Q649" s="48">
        <f t="shared" si="92"/>
        <v>1867.630005</v>
      </c>
      <c r="R649" s="44">
        <f t="shared" si="93"/>
        <v>77.607040999999995</v>
      </c>
    </row>
    <row r="650" spans="2:18">
      <c r="B650" s="39">
        <v>41710</v>
      </c>
      <c r="C650" s="112">
        <v>1868.1999510000001</v>
      </c>
      <c r="D650" s="20">
        <f t="shared" si="94"/>
        <v>3.0517072357705288E-4</v>
      </c>
      <c r="E650" s="20">
        <f t="shared" si="98"/>
        <v>1.4913224690137508</v>
      </c>
      <c r="F650" s="39">
        <v>41710</v>
      </c>
      <c r="G650" s="112">
        <v>76.740185999999994</v>
      </c>
      <c r="H650" s="40">
        <f t="shared" si="95"/>
        <v>-1.1169798369196959E-2</v>
      </c>
      <c r="I650" s="20">
        <f t="shared" si="96"/>
        <v>1.4572303384420933</v>
      </c>
      <c r="L650" s="19"/>
      <c r="N650" s="42">
        <f t="shared" si="90"/>
        <v>41710</v>
      </c>
      <c r="O650" s="43">
        <f t="shared" si="97"/>
        <v>158.48184673490303</v>
      </c>
      <c r="P650" s="43">
        <f t="shared" si="91"/>
        <v>141.05470245810474</v>
      </c>
      <c r="Q650" s="48">
        <f t="shared" si="92"/>
        <v>1868.1999510000001</v>
      </c>
      <c r="R650" s="44">
        <f t="shared" si="93"/>
        <v>76.740185999999994</v>
      </c>
    </row>
    <row r="651" spans="2:18">
      <c r="B651" s="39">
        <v>41711</v>
      </c>
      <c r="C651" s="112">
        <v>1846.339966</v>
      </c>
      <c r="D651" s="20">
        <f t="shared" si="94"/>
        <v>-1.1701094943450174E-2</v>
      </c>
      <c r="E651" s="20">
        <f t="shared" si="98"/>
        <v>1.4796213740703006</v>
      </c>
      <c r="F651" s="39">
        <v>41711</v>
      </c>
      <c r="G651" s="112">
        <v>75.339886000000007</v>
      </c>
      <c r="H651" s="40">
        <f t="shared" si="95"/>
        <v>-1.8247284414973808E-2</v>
      </c>
      <c r="I651" s="20">
        <f t="shared" si="96"/>
        <v>1.4389830540271196</v>
      </c>
      <c r="L651" s="19"/>
      <c r="N651" s="42">
        <f t="shared" si="90"/>
        <v>41711</v>
      </c>
      <c r="O651" s="43">
        <f t="shared" si="97"/>
        <v>156.62743559944462</v>
      </c>
      <c r="P651" s="43">
        <f t="shared" si="91"/>
        <v>138.48083718428222</v>
      </c>
      <c r="Q651" s="48">
        <f t="shared" si="92"/>
        <v>1846.339966</v>
      </c>
      <c r="R651" s="44">
        <f t="shared" si="93"/>
        <v>75.339886000000007</v>
      </c>
    </row>
    <row r="652" spans="2:18">
      <c r="B652" s="39">
        <v>41712</v>
      </c>
      <c r="C652" s="112">
        <v>1841.130005</v>
      </c>
      <c r="D652" s="20">
        <f t="shared" si="94"/>
        <v>-2.8217777310465264E-3</v>
      </c>
      <c r="E652" s="20">
        <f t="shared" si="98"/>
        <v>1.4767995963392542</v>
      </c>
      <c r="F652" s="39">
        <v>41712</v>
      </c>
      <c r="G652" s="112">
        <v>75.273206000000002</v>
      </c>
      <c r="H652" s="40">
        <f t="shared" si="95"/>
        <v>-8.850557591765229E-4</v>
      </c>
      <c r="I652" s="20">
        <f t="shared" si="96"/>
        <v>1.4380979982679429</v>
      </c>
      <c r="L652" s="19"/>
      <c r="N652" s="42">
        <f t="shared" si="90"/>
        <v>41712</v>
      </c>
      <c r="O652" s="43">
        <f t="shared" si="97"/>
        <v>156.18546778959919</v>
      </c>
      <c r="P652" s="43">
        <f t="shared" si="91"/>
        <v>138.35827392179667</v>
      </c>
      <c r="Q652" s="48">
        <f t="shared" si="92"/>
        <v>1841.130005</v>
      </c>
      <c r="R652" s="44">
        <f t="shared" si="93"/>
        <v>75.273206000000002</v>
      </c>
    </row>
    <row r="653" spans="2:18">
      <c r="B653" s="39">
        <v>41715</v>
      </c>
      <c r="C653" s="112">
        <v>1858.829956</v>
      </c>
      <c r="D653" s="20">
        <f t="shared" si="94"/>
        <v>9.6136345352755281E-3</v>
      </c>
      <c r="E653" s="20">
        <f t="shared" si="98"/>
        <v>1.4864132308745297</v>
      </c>
      <c r="F653" s="39">
        <v>41715</v>
      </c>
      <c r="G653" s="112">
        <v>76.559200000000004</v>
      </c>
      <c r="H653" s="40">
        <f t="shared" si="95"/>
        <v>1.7084352697824601E-2</v>
      </c>
      <c r="I653" s="20">
        <f t="shared" si="96"/>
        <v>1.4551823509657675</v>
      </c>
      <c r="L653" s="19"/>
      <c r="N653" s="42">
        <f t="shared" si="90"/>
        <v>41715</v>
      </c>
      <c r="O653" s="43">
        <f t="shared" si="97"/>
        <v>157.68697779664944</v>
      </c>
      <c r="P653" s="43">
        <f t="shared" si="91"/>
        <v>140.72203547213886</v>
      </c>
      <c r="Q653" s="48">
        <f t="shared" si="92"/>
        <v>1858.829956</v>
      </c>
      <c r="R653" s="44">
        <f t="shared" si="93"/>
        <v>76.559200000000004</v>
      </c>
    </row>
    <row r="654" spans="2:18">
      <c r="B654" s="39">
        <v>41716</v>
      </c>
      <c r="C654" s="112">
        <v>1872.25</v>
      </c>
      <c r="D654" s="20">
        <f t="shared" si="94"/>
        <v>7.2196189633604302E-3</v>
      </c>
      <c r="E654" s="20">
        <f t="shared" si="98"/>
        <v>1.4936328498378901</v>
      </c>
      <c r="F654" s="39">
        <v>41716</v>
      </c>
      <c r="G654" s="112">
        <v>76.359157999999994</v>
      </c>
      <c r="H654" s="40">
        <f t="shared" si="95"/>
        <v>-2.6129060909728663E-3</v>
      </c>
      <c r="I654" s="20">
        <f t="shared" si="96"/>
        <v>1.4525694448747948</v>
      </c>
      <c r="L654" s="19"/>
      <c r="N654" s="42">
        <f t="shared" si="90"/>
        <v>41716</v>
      </c>
      <c r="O654" s="43">
        <f t="shared" si="97"/>
        <v>158.82541769182512</v>
      </c>
      <c r="P654" s="43">
        <f t="shared" si="91"/>
        <v>140.35434200851961</v>
      </c>
      <c r="Q654" s="48">
        <f t="shared" si="92"/>
        <v>1872.25</v>
      </c>
      <c r="R654" s="44">
        <f t="shared" si="93"/>
        <v>76.359157999999994</v>
      </c>
    </row>
    <row r="655" spans="2:18">
      <c r="B655" s="39">
        <v>41717</v>
      </c>
      <c r="C655" s="112">
        <v>1860.7700199999999</v>
      </c>
      <c r="D655" s="20">
        <f t="shared" si="94"/>
        <v>-6.1316490853251526E-3</v>
      </c>
      <c r="E655" s="20">
        <f t="shared" si="98"/>
        <v>1.487501200752565</v>
      </c>
      <c r="F655" s="39">
        <v>41717</v>
      </c>
      <c r="G655" s="112">
        <v>75.768552999999997</v>
      </c>
      <c r="H655" s="40">
        <f t="shared" si="95"/>
        <v>-7.7345666907432387E-3</v>
      </c>
      <c r="I655" s="20">
        <f t="shared" si="96"/>
        <v>1.4448348781840514</v>
      </c>
      <c r="L655" s="19"/>
      <c r="N655" s="42">
        <f t="shared" si="90"/>
        <v>41717</v>
      </c>
      <c r="O655" s="43">
        <f t="shared" si="97"/>
        <v>157.85155596470867</v>
      </c>
      <c r="P655" s="43">
        <f t="shared" si="91"/>
        <v>139.26876198991934</v>
      </c>
      <c r="Q655" s="48">
        <f t="shared" si="92"/>
        <v>1860.7700199999999</v>
      </c>
      <c r="R655" s="44">
        <f t="shared" si="93"/>
        <v>75.768552999999997</v>
      </c>
    </row>
    <row r="656" spans="2:18">
      <c r="B656" s="39">
        <v>41718</v>
      </c>
      <c r="C656" s="112">
        <v>1872.01001</v>
      </c>
      <c r="D656" s="20">
        <f t="shared" si="94"/>
        <v>6.0405046723615019E-3</v>
      </c>
      <c r="E656" s="20">
        <f t="shared" si="98"/>
        <v>1.4935417054249265</v>
      </c>
      <c r="F656" s="39">
        <v>41718</v>
      </c>
      <c r="G656" s="112">
        <v>76.168637000000004</v>
      </c>
      <c r="H656" s="40">
        <f t="shared" si="95"/>
        <v>5.2803436803130488E-3</v>
      </c>
      <c r="I656" s="20">
        <f t="shared" si="96"/>
        <v>1.4501152218643645</v>
      </c>
      <c r="N656" s="42">
        <f t="shared" si="90"/>
        <v>41718</v>
      </c>
      <c r="O656" s="43">
        <f t="shared" si="97"/>
        <v>158.80505902605299</v>
      </c>
      <c r="P656" s="43">
        <f t="shared" si="91"/>
        <v>140.00414891715783</v>
      </c>
      <c r="Q656" s="48">
        <f t="shared" si="92"/>
        <v>1872.01001</v>
      </c>
      <c r="R656" s="44">
        <f t="shared" si="93"/>
        <v>76.168637000000004</v>
      </c>
    </row>
    <row r="657" spans="2:18">
      <c r="B657" s="39">
        <v>41719</v>
      </c>
      <c r="C657" s="112">
        <v>1866.5200199999999</v>
      </c>
      <c r="D657" s="20">
        <f t="shared" si="94"/>
        <v>-2.9326712841669655E-3</v>
      </c>
      <c r="E657" s="20">
        <f t="shared" si="98"/>
        <v>1.4906090341407596</v>
      </c>
      <c r="F657" s="39">
        <v>41719</v>
      </c>
      <c r="G657" s="112">
        <v>75.930491000000004</v>
      </c>
      <c r="H657" s="40">
        <f t="shared" si="95"/>
        <v>-3.1265624459053676E-3</v>
      </c>
      <c r="I657" s="20">
        <f t="shared" si="96"/>
        <v>1.4469886594184591</v>
      </c>
      <c r="N657" s="42">
        <f t="shared" si="90"/>
        <v>41719</v>
      </c>
      <c r="O657" s="43">
        <f t="shared" si="97"/>
        <v>158.33933598966686</v>
      </c>
      <c r="P657" s="43">
        <f t="shared" si="91"/>
        <v>139.56641720288246</v>
      </c>
      <c r="Q657" s="48">
        <f t="shared" si="92"/>
        <v>1866.5200199999999</v>
      </c>
      <c r="R657" s="44">
        <f t="shared" si="93"/>
        <v>75.930491000000004</v>
      </c>
    </row>
    <row r="658" spans="2:18">
      <c r="B658" s="39">
        <v>41722</v>
      </c>
      <c r="C658" s="112">
        <v>1857.4399410000001</v>
      </c>
      <c r="D658" s="20">
        <f t="shared" si="94"/>
        <v>-4.864710210823131E-3</v>
      </c>
      <c r="E658" s="20">
        <f t="shared" si="98"/>
        <v>1.4857443239299366</v>
      </c>
      <c r="F658" s="39">
        <v>41722</v>
      </c>
      <c r="G658" s="112">
        <v>75.578031999999993</v>
      </c>
      <c r="H658" s="40">
        <f t="shared" si="95"/>
        <v>-4.6418638330681938E-3</v>
      </c>
      <c r="I658" s="20">
        <f t="shared" si="96"/>
        <v>1.442346795585391</v>
      </c>
      <c r="N658" s="42">
        <f t="shared" si="90"/>
        <v>41722</v>
      </c>
      <c r="O658" s="43">
        <f t="shared" si="97"/>
        <v>157.56906100510298</v>
      </c>
      <c r="P658" s="43">
        <f t="shared" si="91"/>
        <v>138.91856889855751</v>
      </c>
      <c r="Q658" s="48">
        <f t="shared" si="92"/>
        <v>1857.4399410000001</v>
      </c>
      <c r="R658" s="44">
        <f t="shared" si="93"/>
        <v>75.578031999999993</v>
      </c>
    </row>
    <row r="659" spans="2:18">
      <c r="B659" s="39">
        <v>41723</v>
      </c>
      <c r="C659" s="112">
        <v>1865.619995</v>
      </c>
      <c r="D659" s="20">
        <f t="shared" si="94"/>
        <v>4.4039399710529281E-3</v>
      </c>
      <c r="E659" s="20">
        <f t="shared" si="98"/>
        <v>1.4901482639009895</v>
      </c>
      <c r="F659" s="39">
        <v>41723</v>
      </c>
      <c r="G659" s="112">
        <v>76.521096</v>
      </c>
      <c r="H659" s="40">
        <f t="shared" si="95"/>
        <v>1.2478017421782228E-2</v>
      </c>
      <c r="I659" s="20">
        <f t="shared" si="96"/>
        <v>1.4548248130071733</v>
      </c>
      <c r="N659" s="42">
        <f t="shared" si="90"/>
        <v>41723</v>
      </c>
      <c r="O659" s="43">
        <f t="shared" si="97"/>
        <v>158.26298569106461</v>
      </c>
      <c r="P659" s="43">
        <f t="shared" si="91"/>
        <v>140.65199722148276</v>
      </c>
      <c r="Q659" s="48">
        <f t="shared" si="92"/>
        <v>1865.619995</v>
      </c>
      <c r="R659" s="44">
        <f t="shared" si="93"/>
        <v>76.521096</v>
      </c>
    </row>
    <row r="660" spans="2:18">
      <c r="B660" s="39">
        <v>41724</v>
      </c>
      <c r="C660" s="112">
        <v>1852.5600589999999</v>
      </c>
      <c r="D660" s="20">
        <f t="shared" si="94"/>
        <v>-7.0003194836042448E-3</v>
      </c>
      <c r="E660" s="20">
        <f t="shared" si="98"/>
        <v>1.4831479444173854</v>
      </c>
      <c r="F660" s="39">
        <v>41724</v>
      </c>
      <c r="G660" s="112">
        <v>75.644720000000007</v>
      </c>
      <c r="H660" s="40">
        <f t="shared" si="95"/>
        <v>-1.1452737164140858E-2</v>
      </c>
      <c r="I660" s="20">
        <f t="shared" si="96"/>
        <v>1.4433720758430324</v>
      </c>
      <c r="N660" s="42">
        <f t="shared" si="90"/>
        <v>41724</v>
      </c>
      <c r="O660" s="43">
        <f t="shared" si="97"/>
        <v>157.15509422879805</v>
      </c>
      <c r="P660" s="43">
        <f t="shared" si="91"/>
        <v>139.04114686569363</v>
      </c>
      <c r="Q660" s="48">
        <f t="shared" si="92"/>
        <v>1852.5600589999999</v>
      </c>
      <c r="R660" s="44">
        <f t="shared" si="93"/>
        <v>75.644720000000007</v>
      </c>
    </row>
    <row r="661" spans="2:18">
      <c r="B661" s="39">
        <v>41725</v>
      </c>
      <c r="C661" s="112">
        <v>1849.040039</v>
      </c>
      <c r="D661" s="20">
        <f t="shared" si="94"/>
        <v>-1.9000841472853747E-3</v>
      </c>
      <c r="E661" s="20">
        <f t="shared" si="98"/>
        <v>1.4812478602701</v>
      </c>
      <c r="F661" s="39">
        <v>41725</v>
      </c>
      <c r="G661" s="112">
        <v>75.330365999999998</v>
      </c>
      <c r="H661" s="40">
        <f t="shared" si="95"/>
        <v>-4.1556634752565325E-3</v>
      </c>
      <c r="I661" s="20">
        <f t="shared" si="96"/>
        <v>1.439216412367776</v>
      </c>
      <c r="L661" s="19"/>
      <c r="N661" s="42">
        <f t="shared" si="90"/>
        <v>41725</v>
      </c>
      <c r="O661" s="43">
        <f t="shared" si="97"/>
        <v>156.8564863255888</v>
      </c>
      <c r="P661" s="43">
        <f t="shared" si="91"/>
        <v>138.4633386501061</v>
      </c>
      <c r="Q661" s="48">
        <f t="shared" si="92"/>
        <v>1849.040039</v>
      </c>
      <c r="R661" s="44">
        <f t="shared" si="93"/>
        <v>75.330365999999998</v>
      </c>
    </row>
    <row r="662" spans="2:18">
      <c r="B662" s="39">
        <v>41726</v>
      </c>
      <c r="C662" s="112">
        <v>1857.619995</v>
      </c>
      <c r="D662" s="20">
        <f t="shared" si="94"/>
        <v>4.6402218551417906E-3</v>
      </c>
      <c r="E662" s="20">
        <f t="shared" si="98"/>
        <v>1.4858880821252418</v>
      </c>
      <c r="F662" s="39">
        <v>41726</v>
      </c>
      <c r="G662" s="112">
        <v>76.864026999999993</v>
      </c>
      <c r="H662" s="40">
        <f t="shared" si="95"/>
        <v>2.0359133792075212E-2</v>
      </c>
      <c r="I662" s="20">
        <f t="shared" si="96"/>
        <v>1.4595755461598512</v>
      </c>
      <c r="N662" s="42">
        <f t="shared" si="90"/>
        <v>41726</v>
      </c>
      <c r="O662" s="43">
        <f t="shared" si="97"/>
        <v>157.58433522155752</v>
      </c>
      <c r="P662" s="43">
        <f t="shared" si="91"/>
        <v>141.28233228698105</v>
      </c>
      <c r="Q662" s="48">
        <f t="shared" si="92"/>
        <v>1857.619995</v>
      </c>
      <c r="R662" s="44">
        <f t="shared" si="93"/>
        <v>76.864026999999993</v>
      </c>
    </row>
    <row r="663" spans="2:18">
      <c r="B663" s="39">
        <v>41729</v>
      </c>
      <c r="C663" s="112">
        <v>1872.339966</v>
      </c>
      <c r="D663" s="20">
        <f t="shared" si="94"/>
        <v>7.9241023673413125E-3</v>
      </c>
      <c r="E663" s="20">
        <f t="shared" si="98"/>
        <v>1.4938121844925831</v>
      </c>
      <c r="F663" s="39">
        <v>41729</v>
      </c>
      <c r="G663" s="112">
        <v>77.387944000000005</v>
      </c>
      <c r="H663" s="40">
        <f t="shared" si="95"/>
        <v>6.8161534133517332E-3</v>
      </c>
      <c r="I663" s="20">
        <f t="shared" si="96"/>
        <v>1.4663916995732029</v>
      </c>
      <c r="L663" s="19"/>
      <c r="N663" s="42">
        <f t="shared" si="90"/>
        <v>41729</v>
      </c>
      <c r="O663" s="43">
        <f t="shared" si="97"/>
        <v>158.83304962534257</v>
      </c>
      <c r="P663" s="43">
        <f t="shared" si="91"/>
        <v>142.24533433844525</v>
      </c>
      <c r="Q663" s="48">
        <f t="shared" si="92"/>
        <v>1872.339966</v>
      </c>
      <c r="R663" s="44">
        <f t="shared" si="93"/>
        <v>77.387944000000005</v>
      </c>
    </row>
    <row r="664" spans="2:18">
      <c r="B664" s="39">
        <v>41730</v>
      </c>
      <c r="C664" s="112">
        <v>1885.5200199999999</v>
      </c>
      <c r="D664" s="20">
        <f t="shared" si="94"/>
        <v>7.0393487504074592E-3</v>
      </c>
      <c r="E664" s="20">
        <f t="shared" si="98"/>
        <v>1.5008515332429906</v>
      </c>
      <c r="F664" s="39">
        <v>41730</v>
      </c>
      <c r="G664" s="112">
        <v>77.902339999999995</v>
      </c>
      <c r="H664" s="40">
        <f t="shared" si="95"/>
        <v>6.6469785009406479E-3</v>
      </c>
      <c r="I664" s="20">
        <f t="shared" si="96"/>
        <v>1.4730386780741436</v>
      </c>
      <c r="L664" s="19"/>
      <c r="N664" s="42">
        <f t="shared" si="90"/>
        <v>41730</v>
      </c>
      <c r="O664" s="43">
        <f t="shared" si="97"/>
        <v>159.95113085474614</v>
      </c>
      <c r="P664" s="43">
        <f t="shared" si="91"/>
        <v>143.19083601765197</v>
      </c>
      <c r="Q664" s="48">
        <f t="shared" si="92"/>
        <v>1885.5200199999999</v>
      </c>
      <c r="R664" s="44">
        <f t="shared" si="93"/>
        <v>77.902339999999995</v>
      </c>
    </row>
    <row r="665" spans="2:18">
      <c r="B665" s="39">
        <v>41731</v>
      </c>
      <c r="C665" s="112">
        <v>1890.900024</v>
      </c>
      <c r="D665" s="20">
        <f t="shared" si="94"/>
        <v>2.8533263730607938E-3</v>
      </c>
      <c r="E665" s="20">
        <f t="shared" si="98"/>
        <v>1.5037048596160514</v>
      </c>
      <c r="F665" s="39">
        <v>41731</v>
      </c>
      <c r="G665" s="112">
        <v>77.949972000000002</v>
      </c>
      <c r="H665" s="40">
        <f t="shared" si="95"/>
        <v>6.1143221115056434E-4</v>
      </c>
      <c r="I665" s="20">
        <f t="shared" si="96"/>
        <v>1.4736501102852941</v>
      </c>
      <c r="L665" s="19"/>
      <c r="N665" s="42">
        <f t="shared" si="90"/>
        <v>41731</v>
      </c>
      <c r="O665" s="43">
        <f t="shared" si="97"/>
        <v>160.40752363481488</v>
      </c>
      <c r="P665" s="43">
        <f t="shared" si="91"/>
        <v>143.27838750713477</v>
      </c>
      <c r="Q665" s="48">
        <f t="shared" si="92"/>
        <v>1890.900024</v>
      </c>
      <c r="R665" s="44">
        <f t="shared" si="93"/>
        <v>77.949972000000002</v>
      </c>
    </row>
    <row r="666" spans="2:18">
      <c r="B666" s="39">
        <v>41732</v>
      </c>
      <c r="C666" s="112">
        <v>1888.7700199999999</v>
      </c>
      <c r="D666" s="20">
        <f t="shared" si="94"/>
        <v>-1.1264498244039078E-3</v>
      </c>
      <c r="E666" s="20">
        <f t="shared" si="98"/>
        <v>1.5025784097916475</v>
      </c>
      <c r="F666" s="39">
        <v>41732</v>
      </c>
      <c r="G666" s="112">
        <v>77.740403000000001</v>
      </c>
      <c r="H666" s="40">
        <f t="shared" si="95"/>
        <v>-2.6885064179369422E-3</v>
      </c>
      <c r="I666" s="20">
        <f t="shared" si="96"/>
        <v>1.4709616038673572</v>
      </c>
      <c r="L666" s="19"/>
      <c r="N666" s="42">
        <f t="shared" si="90"/>
        <v>41732</v>
      </c>
      <c r="O666" s="43">
        <f t="shared" si="97"/>
        <v>160.2268326079834</v>
      </c>
      <c r="P666" s="43">
        <f t="shared" si="91"/>
        <v>142.89318264277017</v>
      </c>
      <c r="Q666" s="48">
        <f t="shared" si="92"/>
        <v>1888.7700199999999</v>
      </c>
      <c r="R666" s="44">
        <f t="shared" si="93"/>
        <v>77.740403000000001</v>
      </c>
    </row>
    <row r="667" spans="2:18">
      <c r="B667" s="39">
        <v>41733</v>
      </c>
      <c r="C667" s="112">
        <v>1865.089966</v>
      </c>
      <c r="D667" s="20">
        <f t="shared" si="94"/>
        <v>-1.2537288155389015E-2</v>
      </c>
      <c r="E667" s="20">
        <f t="shared" si="98"/>
        <v>1.4900411216362586</v>
      </c>
      <c r="F667" s="39">
        <v>41733</v>
      </c>
      <c r="G667" s="112">
        <v>76.921180000000007</v>
      </c>
      <c r="H667" s="40">
        <f t="shared" si="95"/>
        <v>-1.0537930964932052E-2</v>
      </c>
      <c r="I667" s="20">
        <f t="shared" si="96"/>
        <v>1.4604236729024251</v>
      </c>
      <c r="N667" s="42">
        <f t="shared" si="90"/>
        <v>41733</v>
      </c>
      <c r="O667" s="43">
        <f t="shared" si="97"/>
        <v>158.21802263735179</v>
      </c>
      <c r="P667" s="43">
        <f t="shared" si="91"/>
        <v>141.38738414872122</v>
      </c>
      <c r="Q667" s="48">
        <f t="shared" si="92"/>
        <v>1865.089966</v>
      </c>
      <c r="R667" s="44">
        <f t="shared" si="93"/>
        <v>76.921180000000007</v>
      </c>
    </row>
    <row r="668" spans="2:18">
      <c r="B668" s="39">
        <v>41736</v>
      </c>
      <c r="C668" s="112">
        <v>1845.040039</v>
      </c>
      <c r="D668" s="20">
        <f t="shared" si="94"/>
        <v>-1.0750112522990185E-2</v>
      </c>
      <c r="E668" s="20">
        <f t="shared" si="98"/>
        <v>1.4792910091132683</v>
      </c>
      <c r="F668" s="39">
        <v>41736</v>
      </c>
      <c r="G668" s="112">
        <v>75.349413999999996</v>
      </c>
      <c r="H668" s="40">
        <f t="shared" si="95"/>
        <v>-2.0433461889170279E-2</v>
      </c>
      <c r="I668" s="20">
        <f t="shared" si="96"/>
        <v>1.4399902110132548</v>
      </c>
      <c r="L668" s="19"/>
      <c r="N668" s="42">
        <f t="shared" si="90"/>
        <v>41736</v>
      </c>
      <c r="O668" s="43">
        <f t="shared" si="97"/>
        <v>156.51716109083526</v>
      </c>
      <c r="P668" s="43">
        <f t="shared" si="91"/>
        <v>138.49835042310886</v>
      </c>
      <c r="Q668" s="48">
        <f t="shared" si="92"/>
        <v>1845.040039</v>
      </c>
      <c r="R668" s="44">
        <f t="shared" si="93"/>
        <v>75.349413999999996</v>
      </c>
    </row>
    <row r="669" spans="2:18">
      <c r="B669" s="39">
        <v>41737</v>
      </c>
      <c r="C669" s="112">
        <v>1851.959961</v>
      </c>
      <c r="D669" s="20">
        <f t="shared" si="94"/>
        <v>3.7505538382520687E-3</v>
      </c>
      <c r="E669" s="20">
        <f t="shared" si="98"/>
        <v>1.4830415629515203</v>
      </c>
      <c r="F669" s="39">
        <v>41737</v>
      </c>
      <c r="G669" s="112">
        <v>75.130324000000002</v>
      </c>
      <c r="H669" s="40">
        <f t="shared" si="95"/>
        <v>-2.9076536680164855E-3</v>
      </c>
      <c r="I669" s="20">
        <f t="shared" si="96"/>
        <v>1.4370825573452382</v>
      </c>
      <c r="N669" s="42">
        <f t="shared" si="90"/>
        <v>41737</v>
      </c>
      <c r="O669" s="43">
        <f t="shared" si="97"/>
        <v>157.1041871301168</v>
      </c>
      <c r="P669" s="43">
        <f t="shared" si="91"/>
        <v>138.09564518648688</v>
      </c>
      <c r="Q669" s="48">
        <f t="shared" si="92"/>
        <v>1851.959961</v>
      </c>
      <c r="R669" s="44">
        <f t="shared" si="93"/>
        <v>75.130324000000002</v>
      </c>
    </row>
    <row r="670" spans="2:18">
      <c r="B670" s="39">
        <v>41738</v>
      </c>
      <c r="C670" s="112">
        <v>1872.1800539999999</v>
      </c>
      <c r="D670" s="20">
        <f t="shared" si="94"/>
        <v>1.091821282630856E-2</v>
      </c>
      <c r="E670" s="20">
        <f t="shared" si="98"/>
        <v>1.4939597757778289</v>
      </c>
      <c r="F670" s="39">
        <v>41738</v>
      </c>
      <c r="G670" s="112">
        <v>76.482991999999996</v>
      </c>
      <c r="H670" s="40">
        <f t="shared" si="95"/>
        <v>1.8004288122063672E-2</v>
      </c>
      <c r="I670" s="20">
        <f t="shared" si="96"/>
        <v>1.4550868454673018</v>
      </c>
      <c r="N670" s="42">
        <f t="shared" si="90"/>
        <v>41738</v>
      </c>
      <c r="O670" s="43">
        <f t="shared" si="97"/>
        <v>158.81948408110759</v>
      </c>
      <c r="P670" s="43">
        <f t="shared" si="91"/>
        <v>140.58195897082666</v>
      </c>
      <c r="Q670" s="48">
        <f t="shared" si="92"/>
        <v>1872.1800539999999</v>
      </c>
      <c r="R670" s="44">
        <f t="shared" si="93"/>
        <v>76.482991999999996</v>
      </c>
    </row>
    <row r="671" spans="2:18">
      <c r="B671" s="39">
        <v>41739</v>
      </c>
      <c r="C671" s="112">
        <v>1833.079956</v>
      </c>
      <c r="D671" s="20">
        <f t="shared" si="94"/>
        <v>-2.0884795731297645E-2</v>
      </c>
      <c r="E671" s="20">
        <f t="shared" si="98"/>
        <v>1.4730749800465313</v>
      </c>
      <c r="F671" s="39">
        <v>41739</v>
      </c>
      <c r="G671" s="112">
        <v>74.673079999999999</v>
      </c>
      <c r="H671" s="40">
        <f t="shared" si="95"/>
        <v>-2.3664241587201484E-2</v>
      </c>
      <c r="I671" s="20">
        <f t="shared" si="96"/>
        <v>1.4314226038801003</v>
      </c>
      <c r="N671" s="42">
        <f t="shared" si="90"/>
        <v>41739</v>
      </c>
      <c r="O671" s="43">
        <f t="shared" si="97"/>
        <v>155.50257159792358</v>
      </c>
      <c r="P671" s="43">
        <f t="shared" si="91"/>
        <v>137.25519353093895</v>
      </c>
      <c r="Q671" s="48">
        <f t="shared" si="92"/>
        <v>1833.079956</v>
      </c>
      <c r="R671" s="44">
        <f t="shared" si="93"/>
        <v>74.673079999999999</v>
      </c>
    </row>
    <row r="672" spans="2:18">
      <c r="B672" s="39">
        <v>41740</v>
      </c>
      <c r="C672" s="112">
        <v>1815.6899410000001</v>
      </c>
      <c r="D672" s="20">
        <f t="shared" si="94"/>
        <v>-9.4867738546151603E-3</v>
      </c>
      <c r="E672" s="20">
        <f t="shared" si="98"/>
        <v>1.4635882061919161</v>
      </c>
      <c r="F672" s="39">
        <v>41740</v>
      </c>
      <c r="G672" s="112">
        <v>73.901488999999998</v>
      </c>
      <c r="H672" s="40">
        <f t="shared" si="95"/>
        <v>-1.0332920511648913E-2</v>
      </c>
      <c r="I672" s="20">
        <f t="shared" si="96"/>
        <v>1.4210896833684514</v>
      </c>
      <c r="L672" s="19"/>
      <c r="N672" s="42">
        <f t="shared" si="90"/>
        <v>41740</v>
      </c>
      <c r="O672" s="43">
        <f t="shared" si="97"/>
        <v>154.02735386736296</v>
      </c>
      <c r="P672" s="43">
        <f t="shared" si="91"/>
        <v>135.8369465263728</v>
      </c>
      <c r="Q672" s="48">
        <f t="shared" si="92"/>
        <v>1815.6899410000001</v>
      </c>
      <c r="R672" s="44">
        <f t="shared" si="93"/>
        <v>73.901488999999998</v>
      </c>
    </row>
    <row r="673" spans="2:18">
      <c r="B673" s="39">
        <v>41743</v>
      </c>
      <c r="C673" s="112">
        <v>1830.6099850000001</v>
      </c>
      <c r="D673" s="20">
        <f t="shared" si="94"/>
        <v>8.2172862574667604E-3</v>
      </c>
      <c r="E673" s="20">
        <f t="shared" si="98"/>
        <v>1.4718054924493829</v>
      </c>
      <c r="F673" s="39">
        <v>41743</v>
      </c>
      <c r="G673" s="112">
        <v>74.587350999999998</v>
      </c>
      <c r="H673" s="40">
        <f t="shared" si="95"/>
        <v>9.2807602293372149E-3</v>
      </c>
      <c r="I673" s="20">
        <f t="shared" si="96"/>
        <v>1.4303704435977886</v>
      </c>
      <c r="L673" s="19"/>
      <c r="N673" s="42">
        <f t="shared" si="90"/>
        <v>41743</v>
      </c>
      <c r="O673" s="43">
        <f t="shared" si="97"/>
        <v>155.29304072557122</v>
      </c>
      <c r="P673" s="43">
        <f t="shared" si="91"/>
        <v>137.09761665736934</v>
      </c>
      <c r="Q673" s="48">
        <f t="shared" si="92"/>
        <v>1830.6099850000001</v>
      </c>
      <c r="R673" s="44">
        <f t="shared" si="93"/>
        <v>74.587350999999998</v>
      </c>
    </row>
    <row r="674" spans="2:18">
      <c r="B674" s="39">
        <v>41744</v>
      </c>
      <c r="C674" s="112">
        <v>1842.9799800000001</v>
      </c>
      <c r="D674" s="20">
        <f t="shared" si="94"/>
        <v>6.757307728767703E-3</v>
      </c>
      <c r="E674" s="20">
        <f t="shared" si="98"/>
        <v>1.4785628001781506</v>
      </c>
      <c r="F674" s="39">
        <v>41744</v>
      </c>
      <c r="G674" s="112">
        <v>76.416310999999993</v>
      </c>
      <c r="H674" s="40">
        <f t="shared" si="95"/>
        <v>2.4521047811444596E-2</v>
      </c>
      <c r="I674" s="20">
        <f t="shared" si="96"/>
        <v>1.4548914914092332</v>
      </c>
      <c r="L674" s="19"/>
      <c r="N674" s="42">
        <f t="shared" si="90"/>
        <v>41744</v>
      </c>
      <c r="O674" s="43">
        <f t="shared" si="97"/>
        <v>156.34240358988998</v>
      </c>
      <c r="P674" s="43">
        <f t="shared" si="91"/>
        <v>140.45939387025982</v>
      </c>
      <c r="Q674" s="48">
        <f t="shared" si="92"/>
        <v>1842.9799800000001</v>
      </c>
      <c r="R674" s="44">
        <f t="shared" si="93"/>
        <v>76.416310999999993</v>
      </c>
    </row>
    <row r="675" spans="2:18">
      <c r="B675" s="39">
        <v>41745</v>
      </c>
      <c r="C675" s="112">
        <v>1862.3100589999999</v>
      </c>
      <c r="D675" s="20">
        <f t="shared" si="94"/>
        <v>1.0488491036131586E-2</v>
      </c>
      <c r="E675" s="20">
        <f t="shared" si="98"/>
        <v>1.4890512912142821</v>
      </c>
      <c r="F675" s="39">
        <v>41745</v>
      </c>
      <c r="G675" s="112">
        <v>77.616568999999998</v>
      </c>
      <c r="H675" s="40">
        <f t="shared" si="95"/>
        <v>1.570682992012018E-2</v>
      </c>
      <c r="I675" s="20">
        <f t="shared" si="96"/>
        <v>1.4705983213293534</v>
      </c>
      <c r="L675" s="19"/>
      <c r="N675" s="42">
        <f t="shared" si="90"/>
        <v>41745</v>
      </c>
      <c r="O675" s="43">
        <f t="shared" si="97"/>
        <v>157.98219948850979</v>
      </c>
      <c r="P675" s="43">
        <f t="shared" si="91"/>
        <v>142.66556568046315</v>
      </c>
      <c r="Q675" s="48">
        <f t="shared" si="92"/>
        <v>1862.3100589999999</v>
      </c>
      <c r="R675" s="44">
        <f t="shared" si="93"/>
        <v>77.616568999999998</v>
      </c>
    </row>
    <row r="676" spans="2:18">
      <c r="B676" s="39">
        <v>41746</v>
      </c>
      <c r="C676" s="112">
        <v>1864.849976</v>
      </c>
      <c r="D676" s="20">
        <f t="shared" si="94"/>
        <v>1.3638529136033029E-3</v>
      </c>
      <c r="E676" s="20">
        <f t="shared" si="98"/>
        <v>1.4904151441278854</v>
      </c>
      <c r="F676" s="39">
        <v>41746</v>
      </c>
      <c r="G676" s="112">
        <v>78.035701000000003</v>
      </c>
      <c r="H676" s="40">
        <f t="shared" si="95"/>
        <v>5.4000325626348822E-3</v>
      </c>
      <c r="I676" s="20">
        <f t="shared" si="96"/>
        <v>1.4759983538919883</v>
      </c>
      <c r="L676" s="19"/>
      <c r="N676" s="42">
        <f t="shared" si="90"/>
        <v>41746</v>
      </c>
      <c r="O676" s="43">
        <f t="shared" si="97"/>
        <v>158.19766397157969</v>
      </c>
      <c r="P676" s="43">
        <f t="shared" si="91"/>
        <v>143.43596438070438</v>
      </c>
      <c r="Q676" s="48">
        <f t="shared" si="92"/>
        <v>1864.849976</v>
      </c>
      <c r="R676" s="44">
        <f t="shared" si="93"/>
        <v>78.035701000000003</v>
      </c>
    </row>
    <row r="677" spans="2:18">
      <c r="B677" s="39">
        <v>41750</v>
      </c>
      <c r="C677" s="112">
        <v>1871.8900149999999</v>
      </c>
      <c r="D677" s="20">
        <f t="shared" si="94"/>
        <v>3.7751235169600772E-3</v>
      </c>
      <c r="E677" s="20">
        <f t="shared" si="98"/>
        <v>1.4941902676448455</v>
      </c>
      <c r="F677" s="39">
        <v>41750</v>
      </c>
      <c r="G677" s="112">
        <v>77.749930000000006</v>
      </c>
      <c r="H677" s="40">
        <f t="shared" si="95"/>
        <v>-3.6620546280476951E-3</v>
      </c>
      <c r="I677" s="20">
        <f t="shared" si="96"/>
        <v>1.4723362992639406</v>
      </c>
      <c r="L677" s="19"/>
      <c r="N677" s="42">
        <f t="shared" si="90"/>
        <v>41750</v>
      </c>
      <c r="O677" s="43">
        <f t="shared" si="97"/>
        <v>158.79487969316693</v>
      </c>
      <c r="P677" s="43">
        <f t="shared" si="91"/>
        <v>142.91069404351552</v>
      </c>
      <c r="Q677" s="48">
        <f t="shared" si="92"/>
        <v>1871.8900149999999</v>
      </c>
      <c r="R677" s="44">
        <f t="shared" si="93"/>
        <v>77.749930000000006</v>
      </c>
    </row>
    <row r="678" spans="2:18">
      <c r="B678" s="39">
        <v>41751</v>
      </c>
      <c r="C678" s="112">
        <v>1879.5500489999999</v>
      </c>
      <c r="D678" s="20">
        <f t="shared" si="94"/>
        <v>4.092138928365463E-3</v>
      </c>
      <c r="E678" s="20">
        <f t="shared" si="98"/>
        <v>1.498282406573211</v>
      </c>
      <c r="F678" s="39">
        <v>41751</v>
      </c>
      <c r="G678" s="112">
        <v>77.854714999999999</v>
      </c>
      <c r="H678" s="40">
        <f t="shared" si="95"/>
        <v>1.3477182551804301E-3</v>
      </c>
      <c r="I678" s="20">
        <f t="shared" si="96"/>
        <v>1.473684017519121</v>
      </c>
      <c r="N678" s="42">
        <f t="shared" si="90"/>
        <v>41751</v>
      </c>
      <c r="O678" s="43">
        <f t="shared" si="97"/>
        <v>159.44469040198445</v>
      </c>
      <c r="P678" s="43">
        <f t="shared" si="91"/>
        <v>143.10329739473846</v>
      </c>
      <c r="Q678" s="48">
        <f t="shared" si="92"/>
        <v>1879.5500489999999</v>
      </c>
      <c r="R678" s="44">
        <f t="shared" si="93"/>
        <v>77.854714999999999</v>
      </c>
    </row>
    <row r="679" spans="2:18">
      <c r="B679" s="39">
        <v>41752</v>
      </c>
      <c r="C679" s="112">
        <v>1875.3900149999999</v>
      </c>
      <c r="D679" s="20">
        <f t="shared" si="94"/>
        <v>-2.2133137674165138E-3</v>
      </c>
      <c r="E679" s="20">
        <f t="shared" si="98"/>
        <v>1.4960690928057945</v>
      </c>
      <c r="F679" s="39">
        <v>41752</v>
      </c>
      <c r="G679" s="112">
        <v>78.531048999999996</v>
      </c>
      <c r="H679" s="40">
        <f t="shared" si="95"/>
        <v>8.6871296105830442E-3</v>
      </c>
      <c r="I679" s="20">
        <f t="shared" si="96"/>
        <v>1.4823711471297041</v>
      </c>
      <c r="L679" s="19"/>
      <c r="N679" s="42">
        <f t="shared" si="90"/>
        <v>41752</v>
      </c>
      <c r="O679" s="43">
        <f t="shared" si="97"/>
        <v>159.09178927357627</v>
      </c>
      <c r="P679" s="43">
        <f t="shared" si="91"/>
        <v>144.34645428690834</v>
      </c>
      <c r="Q679" s="48">
        <f t="shared" si="92"/>
        <v>1875.3900149999999</v>
      </c>
      <c r="R679" s="44">
        <f t="shared" si="93"/>
        <v>78.531048999999996</v>
      </c>
    </row>
    <row r="680" spans="2:18">
      <c r="B680" s="39">
        <v>41753</v>
      </c>
      <c r="C680" s="112">
        <v>1878.6099850000001</v>
      </c>
      <c r="D680" s="20">
        <f t="shared" si="94"/>
        <v>1.7169601918778366E-3</v>
      </c>
      <c r="E680" s="20">
        <f t="shared" si="98"/>
        <v>1.4977860529976723</v>
      </c>
      <c r="F680" s="39">
        <v>41753</v>
      </c>
      <c r="G680" s="112">
        <v>81.474530999999999</v>
      </c>
      <c r="H680" s="40">
        <f t="shared" si="95"/>
        <v>3.7481760876516557E-2</v>
      </c>
      <c r="I680" s="20">
        <f t="shared" si="96"/>
        <v>1.5198529080062206</v>
      </c>
      <c r="N680" s="42">
        <f t="shared" si="90"/>
        <v>41753</v>
      </c>
      <c r="O680" s="43">
        <f t="shared" si="97"/>
        <v>159.36494354261362</v>
      </c>
      <c r="P680" s="43">
        <f t="shared" si="91"/>
        <v>149.75681356986328</v>
      </c>
      <c r="Q680" s="48">
        <f t="shared" si="92"/>
        <v>1878.6099850000001</v>
      </c>
      <c r="R680" s="44">
        <f t="shared" si="93"/>
        <v>81.474530999999999</v>
      </c>
    </row>
    <row r="681" spans="2:18">
      <c r="B681" s="39">
        <v>41754</v>
      </c>
      <c r="C681" s="112">
        <v>1863.400024</v>
      </c>
      <c r="D681" s="20">
        <f t="shared" si="94"/>
        <v>-8.0963910132735295E-3</v>
      </c>
      <c r="E681" s="20">
        <f t="shared" si="98"/>
        <v>1.4896896619843987</v>
      </c>
      <c r="F681" s="39">
        <v>41754</v>
      </c>
      <c r="G681" s="112">
        <v>81.188760000000002</v>
      </c>
      <c r="H681" s="40">
        <f t="shared" si="95"/>
        <v>-3.5074887390268428E-3</v>
      </c>
      <c r="I681" s="20">
        <f t="shared" si="96"/>
        <v>1.5163454192671937</v>
      </c>
      <c r="L681" s="19"/>
      <c r="N681" s="42">
        <f t="shared" si="90"/>
        <v>41754</v>
      </c>
      <c r="O681" s="43">
        <f t="shared" si="97"/>
        <v>158.07466264588436</v>
      </c>
      <c r="P681" s="43">
        <f t="shared" si="91"/>
        <v>149.23154323267445</v>
      </c>
      <c r="Q681" s="48">
        <f t="shared" si="92"/>
        <v>1863.400024</v>
      </c>
      <c r="R681" s="44">
        <f t="shared" si="93"/>
        <v>81.188760000000002</v>
      </c>
    </row>
    <row r="682" spans="2:18">
      <c r="B682" s="39">
        <v>41757</v>
      </c>
      <c r="C682" s="112">
        <v>1869.4300539999999</v>
      </c>
      <c r="D682" s="20">
        <f t="shared" si="94"/>
        <v>3.2360362360925876E-3</v>
      </c>
      <c r="E682" s="20">
        <f t="shared" si="98"/>
        <v>1.4929256982204913</v>
      </c>
      <c r="F682" s="39">
        <v>41757</v>
      </c>
      <c r="G682" s="112">
        <v>80.264752000000001</v>
      </c>
      <c r="H682" s="40">
        <f t="shared" si="95"/>
        <v>-1.1380984264324323E-2</v>
      </c>
      <c r="I682" s="20">
        <f t="shared" si="96"/>
        <v>1.5049644350028695</v>
      </c>
      <c r="N682" s="42">
        <f t="shared" si="90"/>
        <v>41757</v>
      </c>
      <c r="O682" s="43">
        <f t="shared" si="97"/>
        <v>158.58619798221454</v>
      </c>
      <c r="P682" s="43">
        <f t="shared" si="91"/>
        <v>147.53314138740254</v>
      </c>
      <c r="Q682" s="48">
        <f t="shared" si="92"/>
        <v>1869.4300539999999</v>
      </c>
      <c r="R682" s="44">
        <f t="shared" si="93"/>
        <v>80.264752000000001</v>
      </c>
    </row>
    <row r="683" spans="2:18">
      <c r="B683" s="39">
        <v>41758</v>
      </c>
      <c r="C683" s="112">
        <v>1878.329956</v>
      </c>
      <c r="D683" s="20">
        <f t="shared" si="94"/>
        <v>4.7607568846756987E-3</v>
      </c>
      <c r="E683" s="20">
        <f t="shared" si="98"/>
        <v>1.497686455105167</v>
      </c>
      <c r="F683" s="39">
        <v>41758</v>
      </c>
      <c r="G683" s="112">
        <v>80.798197000000002</v>
      </c>
      <c r="H683" s="40">
        <f t="shared" si="95"/>
        <v>6.6460680025524077E-3</v>
      </c>
      <c r="I683" s="20">
        <f t="shared" si="96"/>
        <v>1.5116105030054219</v>
      </c>
      <c r="L683" s="19"/>
      <c r="N683" s="42">
        <f t="shared" si="90"/>
        <v>41758</v>
      </c>
      <c r="O683" s="43">
        <f t="shared" si="97"/>
        <v>159.3411883160729</v>
      </c>
      <c r="P683" s="43">
        <f t="shared" si="91"/>
        <v>148.51365667769338</v>
      </c>
      <c r="Q683" s="48">
        <f t="shared" si="92"/>
        <v>1878.329956</v>
      </c>
      <c r="R683" s="44">
        <f t="shared" si="93"/>
        <v>80.798197000000002</v>
      </c>
    </row>
    <row r="684" spans="2:18">
      <c r="B684" s="39">
        <v>41759</v>
      </c>
      <c r="C684" s="112">
        <v>1883.9499510000001</v>
      </c>
      <c r="D684" s="20">
        <f t="shared" si="94"/>
        <v>2.9920169148385245E-3</v>
      </c>
      <c r="E684" s="20">
        <f t="shared" si="98"/>
        <v>1.5006784720200055</v>
      </c>
      <c r="F684" s="39">
        <v>41759</v>
      </c>
      <c r="G684" s="112">
        <v>81.817462000000006</v>
      </c>
      <c r="H684" s="40">
        <f t="shared" si="95"/>
        <v>1.2614947336015536E-2</v>
      </c>
      <c r="I684" s="20">
        <f t="shared" si="96"/>
        <v>1.5242254503414374</v>
      </c>
      <c r="L684" s="19"/>
      <c r="N684" s="42">
        <f t="shared" si="90"/>
        <v>41759</v>
      </c>
      <c r="O684" s="43">
        <f t="shared" si="97"/>
        <v>159.81793984674508</v>
      </c>
      <c r="P684" s="43">
        <f t="shared" si="91"/>
        <v>150.38714863536157</v>
      </c>
      <c r="Q684" s="48">
        <f t="shared" si="92"/>
        <v>1883.9499510000001</v>
      </c>
      <c r="R684" s="44">
        <f t="shared" si="93"/>
        <v>81.817462000000006</v>
      </c>
    </row>
    <row r="685" spans="2:18">
      <c r="B685" s="39">
        <v>41760</v>
      </c>
      <c r="C685" s="112">
        <v>1883.6800539999999</v>
      </c>
      <c r="D685" s="20">
        <f t="shared" si="94"/>
        <v>-1.4326123677377289E-4</v>
      </c>
      <c r="E685" s="20">
        <f t="shared" si="98"/>
        <v>1.5005352107832317</v>
      </c>
      <c r="F685" s="39">
        <v>41760</v>
      </c>
      <c r="G685" s="112">
        <v>81.912718999999996</v>
      </c>
      <c r="H685" s="40">
        <f t="shared" si="95"/>
        <v>1.16426246514445E-3</v>
      </c>
      <c r="I685" s="20">
        <f t="shared" si="96"/>
        <v>1.5253897128065819</v>
      </c>
      <c r="N685" s="42">
        <f t="shared" si="90"/>
        <v>41760</v>
      </c>
      <c r="O685" s="43">
        <f t="shared" si="97"/>
        <v>159.79504413102401</v>
      </c>
      <c r="P685" s="43">
        <f t="shared" si="91"/>
        <v>150.56223874775785</v>
      </c>
      <c r="Q685" s="48">
        <f t="shared" si="92"/>
        <v>1883.6800539999999</v>
      </c>
      <c r="R685" s="44">
        <f t="shared" si="93"/>
        <v>81.912718999999996</v>
      </c>
    </row>
    <row r="686" spans="2:18">
      <c r="B686" s="39">
        <v>41761</v>
      </c>
      <c r="C686" s="112">
        <v>1881.1400149999999</v>
      </c>
      <c r="D686" s="20">
        <f t="shared" si="94"/>
        <v>-1.3484450263229197E-3</v>
      </c>
      <c r="E686" s="20">
        <f t="shared" si="98"/>
        <v>1.4991867657569089</v>
      </c>
      <c r="F686" s="39">
        <v>41761</v>
      </c>
      <c r="G686" s="112">
        <v>81.855565999999996</v>
      </c>
      <c r="H686" s="40">
        <f t="shared" si="95"/>
        <v>-6.9773047089305429E-4</v>
      </c>
      <c r="I686" s="20">
        <f t="shared" si="96"/>
        <v>1.5246919823356888</v>
      </c>
      <c r="L686" s="19"/>
      <c r="N686" s="42">
        <f t="shared" si="90"/>
        <v>41761</v>
      </c>
      <c r="O686" s="43">
        <f t="shared" si="97"/>
        <v>159.57956929853447</v>
      </c>
      <c r="P686" s="43">
        <f t="shared" si="91"/>
        <v>150.45718688601767</v>
      </c>
      <c r="Q686" s="48">
        <f t="shared" si="92"/>
        <v>1881.1400149999999</v>
      </c>
      <c r="R686" s="44">
        <f t="shared" si="93"/>
        <v>81.855565999999996</v>
      </c>
    </row>
    <row r="687" spans="2:18">
      <c r="B687" s="39">
        <v>41764</v>
      </c>
      <c r="C687" s="112">
        <v>1884.660034</v>
      </c>
      <c r="D687" s="20">
        <f t="shared" si="94"/>
        <v>1.8712158435478798E-3</v>
      </c>
      <c r="E687" s="20">
        <f t="shared" si="98"/>
        <v>1.5010579816004568</v>
      </c>
      <c r="F687" s="39">
        <v>41764</v>
      </c>
      <c r="G687" s="112">
        <v>81.665052000000003</v>
      </c>
      <c r="H687" s="40">
        <f t="shared" si="95"/>
        <v>-2.3274409952769304E-3</v>
      </c>
      <c r="I687" s="20">
        <f t="shared" si="96"/>
        <v>1.5223645413404119</v>
      </c>
      <c r="N687" s="42">
        <f t="shared" si="90"/>
        <v>41764</v>
      </c>
      <c r="O687" s="43">
        <f t="shared" si="97"/>
        <v>159.87817711691247</v>
      </c>
      <c r="P687" s="43">
        <f t="shared" si="91"/>
        <v>150.10700666122509</v>
      </c>
      <c r="Q687" s="48">
        <f t="shared" si="92"/>
        <v>1884.660034</v>
      </c>
      <c r="R687" s="44">
        <f t="shared" si="93"/>
        <v>81.665052000000003</v>
      </c>
    </row>
    <row r="688" spans="2:18">
      <c r="B688" s="39">
        <v>41765</v>
      </c>
      <c r="C688" s="112">
        <v>1867.719971</v>
      </c>
      <c r="D688" s="20">
        <f t="shared" si="94"/>
        <v>-8.9883919085642638E-3</v>
      </c>
      <c r="E688" s="20">
        <f t="shared" si="98"/>
        <v>1.4920695896918925</v>
      </c>
      <c r="F688" s="39">
        <v>41765</v>
      </c>
      <c r="G688" s="112">
        <v>81.150655999999998</v>
      </c>
      <c r="H688" s="40">
        <f t="shared" si="95"/>
        <v>-6.2988510678962939E-3</v>
      </c>
      <c r="I688" s="20">
        <f t="shared" si="96"/>
        <v>1.5160656902725156</v>
      </c>
      <c r="N688" s="42">
        <f t="shared" si="90"/>
        <v>41765</v>
      </c>
      <c r="O688" s="43">
        <f t="shared" si="97"/>
        <v>158.44112940335879</v>
      </c>
      <c r="P688" s="43">
        <f t="shared" si="91"/>
        <v>149.16150498201833</v>
      </c>
      <c r="Q688" s="48">
        <f t="shared" si="92"/>
        <v>1867.719971</v>
      </c>
      <c r="R688" s="44">
        <f t="shared" si="93"/>
        <v>81.150655999999998</v>
      </c>
    </row>
    <row r="689" spans="2:18">
      <c r="B689" s="39">
        <v>41766</v>
      </c>
      <c r="C689" s="112">
        <v>1878.209961</v>
      </c>
      <c r="D689" s="20">
        <f t="shared" si="94"/>
        <v>5.6164682944326305E-3</v>
      </c>
      <c r="E689" s="20">
        <f t="shared" si="98"/>
        <v>1.4976860579863251</v>
      </c>
      <c r="F689" s="39">
        <v>41766</v>
      </c>
      <c r="G689" s="112">
        <v>82.065135999999995</v>
      </c>
      <c r="H689" s="40">
        <f t="shared" si="95"/>
        <v>1.1268916914239036E-2</v>
      </c>
      <c r="I689" s="20">
        <f t="shared" si="96"/>
        <v>1.5273346071867546</v>
      </c>
      <c r="N689" s="42">
        <f t="shared" si="90"/>
        <v>41766</v>
      </c>
      <c r="O689" s="43">
        <f t="shared" si="97"/>
        <v>159.33100898318685</v>
      </c>
      <c r="P689" s="43">
        <f t="shared" si="91"/>
        <v>150.84239358846355</v>
      </c>
      <c r="Q689" s="48">
        <f t="shared" si="92"/>
        <v>1878.209961</v>
      </c>
      <c r="R689" s="44">
        <f t="shared" si="93"/>
        <v>82.065135999999995</v>
      </c>
    </row>
    <row r="690" spans="2:18">
      <c r="B690" s="39">
        <v>41767</v>
      </c>
      <c r="C690" s="112">
        <v>1875.630005</v>
      </c>
      <c r="D690" s="20">
        <f t="shared" si="94"/>
        <v>-1.3736249160485325E-3</v>
      </c>
      <c r="E690" s="20">
        <f t="shared" si="98"/>
        <v>1.4963124330702766</v>
      </c>
      <c r="F690" s="39">
        <v>41767</v>
      </c>
      <c r="G690" s="112">
        <v>82.303281999999996</v>
      </c>
      <c r="H690" s="40">
        <f t="shared" si="95"/>
        <v>2.9019144012629727E-3</v>
      </c>
      <c r="I690" s="20">
        <f t="shared" si="96"/>
        <v>1.5302365215880176</v>
      </c>
      <c r="L690" s="19"/>
      <c r="N690" s="42">
        <f t="shared" si="90"/>
        <v>41767</v>
      </c>
      <c r="O690" s="43">
        <f t="shared" si="97"/>
        <v>159.1121479393484</v>
      </c>
      <c r="P690" s="43">
        <f t="shared" si="91"/>
        <v>151.2801253027389</v>
      </c>
      <c r="Q690" s="48">
        <f t="shared" si="92"/>
        <v>1875.630005</v>
      </c>
      <c r="R690" s="44">
        <f t="shared" si="93"/>
        <v>82.303281999999996</v>
      </c>
    </row>
    <row r="691" spans="2:18">
      <c r="B691" s="39">
        <v>41768</v>
      </c>
      <c r="C691" s="112">
        <v>1878.4799800000001</v>
      </c>
      <c r="D691" s="20">
        <f t="shared" si="94"/>
        <v>1.5194761186390071E-3</v>
      </c>
      <c r="E691" s="20">
        <f t="shared" si="98"/>
        <v>1.4978319091889156</v>
      </c>
      <c r="F691" s="39">
        <v>41768</v>
      </c>
      <c r="G691" s="112">
        <v>82.236600999999993</v>
      </c>
      <c r="H691" s="40">
        <f t="shared" si="95"/>
        <v>-8.10186403016111E-4</v>
      </c>
      <c r="I691" s="20">
        <f t="shared" si="96"/>
        <v>1.5294263351850015</v>
      </c>
      <c r="L691" s="19"/>
      <c r="N691" s="42">
        <f t="shared" si="90"/>
        <v>41768</v>
      </c>
      <c r="O691" s="43">
        <f t="shared" si="97"/>
        <v>159.35391504832759</v>
      </c>
      <c r="P691" s="43">
        <f t="shared" si="91"/>
        <v>151.15756020217205</v>
      </c>
      <c r="Q691" s="48">
        <f t="shared" si="92"/>
        <v>1878.4799800000001</v>
      </c>
      <c r="R691" s="44">
        <f t="shared" si="93"/>
        <v>82.236600999999993</v>
      </c>
    </row>
    <row r="692" spans="2:18">
      <c r="B692" s="39">
        <v>41771</v>
      </c>
      <c r="C692" s="112">
        <v>1896.650024</v>
      </c>
      <c r="D692" s="20">
        <f t="shared" si="94"/>
        <v>9.6727376354577288E-3</v>
      </c>
      <c r="E692" s="20">
        <f t="shared" si="98"/>
        <v>1.5075046468243734</v>
      </c>
      <c r="F692" s="39">
        <v>41771</v>
      </c>
      <c r="G692" s="112">
        <v>83.227289999999996</v>
      </c>
      <c r="H692" s="40">
        <f t="shared" si="95"/>
        <v>1.2046813559329905E-2</v>
      </c>
      <c r="I692" s="20">
        <f t="shared" si="96"/>
        <v>1.5414731487443314</v>
      </c>
      <c r="L692" s="19"/>
      <c r="N692" s="42">
        <f t="shared" si="90"/>
        <v>41771</v>
      </c>
      <c r="O692" s="43">
        <f t="shared" si="97"/>
        <v>160.89530365977308</v>
      </c>
      <c r="P692" s="43">
        <f t="shared" si="91"/>
        <v>152.97852714801078</v>
      </c>
      <c r="Q692" s="48">
        <f t="shared" si="92"/>
        <v>1896.650024</v>
      </c>
      <c r="R692" s="44">
        <f t="shared" si="93"/>
        <v>83.227289999999996</v>
      </c>
    </row>
    <row r="693" spans="2:18">
      <c r="B693" s="39">
        <v>41772</v>
      </c>
      <c r="C693" s="112">
        <v>1897.4499510000001</v>
      </c>
      <c r="D693" s="20">
        <f t="shared" si="94"/>
        <v>4.2175783084807961E-4</v>
      </c>
      <c r="E693" s="20">
        <f t="shared" si="98"/>
        <v>1.5079264046552214</v>
      </c>
      <c r="F693" s="39">
        <v>41772</v>
      </c>
      <c r="G693" s="112">
        <v>82.874831</v>
      </c>
      <c r="H693" s="40">
        <f t="shared" si="95"/>
        <v>-4.2348969911191192E-3</v>
      </c>
      <c r="I693" s="20">
        <f t="shared" si="96"/>
        <v>1.5372382517532124</v>
      </c>
      <c r="N693" s="42">
        <f t="shared" si="90"/>
        <v>41772</v>
      </c>
      <c r="O693" s="43">
        <f t="shared" si="97"/>
        <v>160.96316251403826</v>
      </c>
      <c r="P693" s="43">
        <f t="shared" si="91"/>
        <v>152.33067884368586</v>
      </c>
      <c r="Q693" s="48">
        <f t="shared" si="92"/>
        <v>1897.4499510000001</v>
      </c>
      <c r="R693" s="44">
        <f t="shared" si="93"/>
        <v>82.874831</v>
      </c>
    </row>
    <row r="694" spans="2:18">
      <c r="B694" s="39">
        <v>41773</v>
      </c>
      <c r="C694" s="112">
        <v>1888.530029</v>
      </c>
      <c r="D694" s="20">
        <f t="shared" si="94"/>
        <v>-4.7010051544701392E-3</v>
      </c>
      <c r="E694" s="20">
        <f t="shared" si="98"/>
        <v>1.5032253995007512</v>
      </c>
      <c r="F694" s="39">
        <v>41773</v>
      </c>
      <c r="G694" s="112">
        <v>81.712676999999999</v>
      </c>
      <c r="H694" s="40">
        <f t="shared" si="95"/>
        <v>-1.4023002954901997E-2</v>
      </c>
      <c r="I694" s="20">
        <f t="shared" si="96"/>
        <v>1.5232152487983104</v>
      </c>
      <c r="L694" s="19"/>
      <c r="N694" s="42">
        <f t="shared" si="90"/>
        <v>41773</v>
      </c>
      <c r="O694" s="43">
        <f t="shared" si="97"/>
        <v>160.20647385737993</v>
      </c>
      <c r="P694" s="43">
        <f t="shared" si="91"/>
        <v>150.1945452841386</v>
      </c>
      <c r="Q694" s="48">
        <f t="shared" si="92"/>
        <v>1888.530029</v>
      </c>
      <c r="R694" s="44">
        <f t="shared" si="93"/>
        <v>81.712676999999999</v>
      </c>
    </row>
    <row r="695" spans="2:18">
      <c r="B695" s="39">
        <v>41774</v>
      </c>
      <c r="C695" s="112">
        <v>1870.849976</v>
      </c>
      <c r="D695" s="20">
        <f t="shared" si="94"/>
        <v>-9.3618066583573967E-3</v>
      </c>
      <c r="E695" s="20">
        <f t="shared" si="98"/>
        <v>1.4938635928423938</v>
      </c>
      <c r="F695" s="39">
        <v>41774</v>
      </c>
      <c r="G695" s="112">
        <v>80.960134999999994</v>
      </c>
      <c r="H695" s="40">
        <f t="shared" si="95"/>
        <v>-9.2096113801289903E-3</v>
      </c>
      <c r="I695" s="20">
        <f t="shared" si="96"/>
        <v>1.5140056374181814</v>
      </c>
      <c r="N695" s="42">
        <f t="shared" si="90"/>
        <v>41774</v>
      </c>
      <c r="O695" s="43">
        <f t="shared" si="97"/>
        <v>158.70665182370999</v>
      </c>
      <c r="P695" s="43">
        <f t="shared" si="91"/>
        <v>148.8113118906565</v>
      </c>
      <c r="Q695" s="48">
        <f t="shared" si="92"/>
        <v>1870.849976</v>
      </c>
      <c r="R695" s="44">
        <f t="shared" si="93"/>
        <v>80.960134999999994</v>
      </c>
    </row>
    <row r="696" spans="2:18">
      <c r="B696" s="39">
        <v>41775</v>
      </c>
      <c r="C696" s="112">
        <v>1877.8599850000001</v>
      </c>
      <c r="D696" s="20">
        <f t="shared" si="94"/>
        <v>3.7469647967112163E-3</v>
      </c>
      <c r="E696" s="20">
        <f t="shared" si="98"/>
        <v>1.497610557639105</v>
      </c>
      <c r="F696" s="39">
        <v>41775</v>
      </c>
      <c r="G696" s="113">
        <v>81.636469000000005</v>
      </c>
      <c r="H696" s="40">
        <f t="shared" si="95"/>
        <v>8.3539139355437442E-3</v>
      </c>
      <c r="I696" s="20">
        <f t="shared" si="96"/>
        <v>1.5223595513537251</v>
      </c>
      <c r="N696" s="42">
        <f t="shared" si="90"/>
        <v>41775</v>
      </c>
      <c r="O696" s="43">
        <f t="shared" si="97"/>
        <v>159.30132006109733</v>
      </c>
      <c r="P696" s="43">
        <f t="shared" si="91"/>
        <v>150.05446878282643</v>
      </c>
      <c r="Q696" s="48">
        <f t="shared" si="92"/>
        <v>1877.8599850000001</v>
      </c>
      <c r="R696" s="44">
        <f t="shared" si="93"/>
        <v>81.636469000000005</v>
      </c>
    </row>
    <row r="697" spans="2:18">
      <c r="B697" s="39">
        <v>41778</v>
      </c>
      <c r="C697" s="112">
        <v>1885.079956</v>
      </c>
      <c r="D697" s="20">
        <f t="shared" si="94"/>
        <v>3.8447866495221472E-3</v>
      </c>
      <c r="E697" s="20">
        <f t="shared" si="98"/>
        <v>1.5014553442886271</v>
      </c>
      <c r="F697" s="39">
        <v>41778</v>
      </c>
      <c r="G697" s="112">
        <v>82.360434999999995</v>
      </c>
      <c r="H697" s="40">
        <f t="shared" si="95"/>
        <v>8.8681689552250198E-3</v>
      </c>
      <c r="I697" s="20">
        <f t="shared" si="96"/>
        <v>1.5312277203089502</v>
      </c>
      <c r="N697" s="42">
        <f t="shared" si="90"/>
        <v>41778</v>
      </c>
      <c r="O697" s="43">
        <f t="shared" si="97"/>
        <v>159.91379964971949</v>
      </c>
      <c r="P697" s="43">
        <f t="shared" si="91"/>
        <v>151.38517716447907</v>
      </c>
      <c r="Q697" s="48">
        <f t="shared" si="92"/>
        <v>1885.079956</v>
      </c>
      <c r="R697" s="44">
        <f t="shared" si="93"/>
        <v>82.360434999999995</v>
      </c>
    </row>
    <row r="698" spans="2:18">
      <c r="B698" s="39">
        <v>41779</v>
      </c>
      <c r="C698" s="112">
        <v>1872.829956</v>
      </c>
      <c r="D698" s="20">
        <f t="shared" si="94"/>
        <v>-6.4983980976560662E-3</v>
      </c>
      <c r="E698" s="20">
        <f t="shared" si="98"/>
        <v>1.4949569461909711</v>
      </c>
      <c r="F698" s="39">
        <v>41779</v>
      </c>
      <c r="G698" s="112">
        <v>80.845828999999995</v>
      </c>
      <c r="H698" s="40">
        <f t="shared" si="95"/>
        <v>-1.8389970864044147E-2</v>
      </c>
      <c r="I698" s="20">
        <f t="shared" si="96"/>
        <v>1.5128377494449059</v>
      </c>
      <c r="N698" s="42">
        <f t="shared" si="90"/>
        <v>41779</v>
      </c>
      <c r="O698" s="43">
        <f t="shared" si="97"/>
        <v>158.87461611828678</v>
      </c>
      <c r="P698" s="43">
        <f t="shared" si="91"/>
        <v>148.60120816717614</v>
      </c>
      <c r="Q698" s="48">
        <f t="shared" si="92"/>
        <v>1872.829956</v>
      </c>
      <c r="R698" s="44">
        <f t="shared" si="93"/>
        <v>80.845828999999995</v>
      </c>
    </row>
    <row r="699" spans="2:18">
      <c r="B699" s="39">
        <v>41780</v>
      </c>
      <c r="C699" s="112">
        <v>1888.030029</v>
      </c>
      <c r="D699" s="20">
        <f t="shared" si="94"/>
        <v>8.116098822161355E-3</v>
      </c>
      <c r="E699" s="20">
        <f t="shared" si="98"/>
        <v>1.5030730450131324</v>
      </c>
      <c r="F699" s="39">
        <v>41780</v>
      </c>
      <c r="G699" s="112">
        <v>82.10324</v>
      </c>
      <c r="H699" s="40">
        <f t="shared" si="95"/>
        <v>1.5553195700423794E-2</v>
      </c>
      <c r="I699" s="20">
        <f t="shared" si="96"/>
        <v>1.5283909451453297</v>
      </c>
      <c r="N699" s="42">
        <f t="shared" si="90"/>
        <v>41780</v>
      </c>
      <c r="O699" s="43">
        <f t="shared" si="97"/>
        <v>160.16405820303575</v>
      </c>
      <c r="P699" s="43">
        <f t="shared" si="91"/>
        <v>150.91243183911968</v>
      </c>
      <c r="Q699" s="48">
        <f t="shared" si="92"/>
        <v>1888.030029</v>
      </c>
      <c r="R699" s="44">
        <f t="shared" si="93"/>
        <v>82.10324</v>
      </c>
    </row>
    <row r="700" spans="2:18">
      <c r="B700" s="39">
        <v>41781</v>
      </c>
      <c r="C700" s="112">
        <v>1892.48999</v>
      </c>
      <c r="D700" s="20">
        <f t="shared" si="94"/>
        <v>2.362229907096447E-3</v>
      </c>
      <c r="E700" s="20">
        <f t="shared" si="98"/>
        <v>1.5054352749202289</v>
      </c>
      <c r="F700" s="39">
        <v>41781</v>
      </c>
      <c r="G700" s="112">
        <v>82.046080000000003</v>
      </c>
      <c r="H700" s="40">
        <f t="shared" si="95"/>
        <v>-6.961966421787924E-4</v>
      </c>
      <c r="I700" s="20">
        <f t="shared" si="96"/>
        <v>1.5276947485031509</v>
      </c>
      <c r="N700" s="42">
        <f t="shared" si="90"/>
        <v>41781</v>
      </c>
      <c r="O700" s="43">
        <f t="shared" si="97"/>
        <v>160.54240253136493</v>
      </c>
      <c r="P700" s="43">
        <f t="shared" si="91"/>
        <v>150.80736711081025</v>
      </c>
      <c r="Q700" s="48">
        <f t="shared" si="92"/>
        <v>1892.48999</v>
      </c>
      <c r="R700" s="44">
        <f t="shared" si="93"/>
        <v>82.046080000000003</v>
      </c>
    </row>
    <row r="701" spans="2:18">
      <c r="B701" s="39">
        <v>41782</v>
      </c>
      <c r="C701" s="112">
        <v>1900.530029</v>
      </c>
      <c r="D701" s="20">
        <f t="shared" si="94"/>
        <v>4.2483918237263829E-3</v>
      </c>
      <c r="E701" s="20">
        <f t="shared" si="98"/>
        <v>1.5096836667439553</v>
      </c>
      <c r="F701" s="39">
        <v>41782</v>
      </c>
      <c r="G701" s="112">
        <v>83.112977000000001</v>
      </c>
      <c r="H701" s="40">
        <f t="shared" si="95"/>
        <v>1.3003631617744427E-2</v>
      </c>
      <c r="I701" s="20">
        <f t="shared" si="96"/>
        <v>1.5406983801208953</v>
      </c>
      <c r="L701" s="19"/>
      <c r="N701" s="42">
        <f t="shared" si="90"/>
        <v>41782</v>
      </c>
      <c r="O701" s="43">
        <f t="shared" si="97"/>
        <v>161.22444956164054</v>
      </c>
      <c r="P701" s="43">
        <f t="shared" si="91"/>
        <v>152.76841055796118</v>
      </c>
      <c r="Q701" s="48">
        <f t="shared" si="92"/>
        <v>1900.530029</v>
      </c>
      <c r="R701" s="44">
        <f t="shared" si="93"/>
        <v>83.112977000000001</v>
      </c>
    </row>
    <row r="702" spans="2:18">
      <c r="B702" s="39">
        <v>41786</v>
      </c>
      <c r="C702" s="112">
        <v>1911.910034</v>
      </c>
      <c r="D702" s="20">
        <f t="shared" si="94"/>
        <v>5.9878059416866858E-3</v>
      </c>
      <c r="E702" s="20">
        <f t="shared" si="98"/>
        <v>1.515671472685642</v>
      </c>
      <c r="F702" s="39">
        <v>41786</v>
      </c>
      <c r="G702" s="112">
        <v>83.255865999999997</v>
      </c>
      <c r="H702" s="40">
        <f t="shared" si="95"/>
        <v>1.7192140765214248E-3</v>
      </c>
      <c r="I702" s="20">
        <f t="shared" si="96"/>
        <v>1.5424175941974168</v>
      </c>
      <c r="N702" s="42">
        <f t="shared" si="90"/>
        <v>41786</v>
      </c>
      <c r="O702" s="43">
        <f t="shared" si="97"/>
        <v>162.18983027867088</v>
      </c>
      <c r="P702" s="43">
        <f t="shared" si="91"/>
        <v>153.03105215984021</v>
      </c>
      <c r="Q702" s="48">
        <f t="shared" si="92"/>
        <v>1911.910034</v>
      </c>
      <c r="R702" s="44">
        <f t="shared" si="93"/>
        <v>83.255865999999997</v>
      </c>
    </row>
    <row r="703" spans="2:18">
      <c r="B703" s="39">
        <v>41787</v>
      </c>
      <c r="C703" s="112">
        <v>1909.780029</v>
      </c>
      <c r="D703" s="20">
        <f t="shared" si="94"/>
        <v>-1.1140717722704085E-3</v>
      </c>
      <c r="E703" s="20">
        <f t="shared" si="98"/>
        <v>1.5145574009133715</v>
      </c>
      <c r="F703" s="39">
        <v>41787</v>
      </c>
      <c r="G703" s="112">
        <v>83.255865999999997</v>
      </c>
      <c r="H703" s="40">
        <f t="shared" si="95"/>
        <v>0</v>
      </c>
      <c r="I703" s="20">
        <f t="shared" si="96"/>
        <v>1.5424175941974168</v>
      </c>
      <c r="N703" s="42">
        <f t="shared" si="90"/>
        <v>41787</v>
      </c>
      <c r="O703" s="43">
        <f t="shared" si="97"/>
        <v>162.0091391670081</v>
      </c>
      <c r="P703" s="43">
        <f t="shared" si="91"/>
        <v>153.03105215984021</v>
      </c>
      <c r="Q703" s="48">
        <f t="shared" si="92"/>
        <v>1909.780029</v>
      </c>
      <c r="R703" s="44">
        <f t="shared" si="93"/>
        <v>83.255865999999997</v>
      </c>
    </row>
    <row r="704" spans="2:18">
      <c r="B704" s="39">
        <v>41788</v>
      </c>
      <c r="C704" s="112">
        <v>1920.030029</v>
      </c>
      <c r="D704" s="20">
        <f t="shared" si="94"/>
        <v>5.3671102662891101E-3</v>
      </c>
      <c r="E704" s="20">
        <f t="shared" si="98"/>
        <v>1.5199245111796607</v>
      </c>
      <c r="F704" s="39">
        <v>41788</v>
      </c>
      <c r="G704" s="112">
        <v>83.046296999999996</v>
      </c>
      <c r="H704" s="40">
        <f t="shared" si="95"/>
        <v>-2.5171679794910862E-3</v>
      </c>
      <c r="I704" s="20">
        <f t="shared" si="96"/>
        <v>1.5399004262179257</v>
      </c>
      <c r="N704" s="42">
        <f t="shared" si="90"/>
        <v>41788</v>
      </c>
      <c r="O704" s="43">
        <f t="shared" si="97"/>
        <v>162.87866008106403</v>
      </c>
      <c r="P704" s="43">
        <f t="shared" si="91"/>
        <v>152.64584729547565</v>
      </c>
      <c r="Q704" s="48">
        <f t="shared" si="92"/>
        <v>1920.030029</v>
      </c>
      <c r="R704" s="44">
        <f t="shared" si="93"/>
        <v>83.046296999999996</v>
      </c>
    </row>
    <row r="705" spans="2:18">
      <c r="B705" s="39">
        <v>41789</v>
      </c>
      <c r="C705" s="112">
        <v>1923.5699460000001</v>
      </c>
      <c r="D705" s="20">
        <f t="shared" si="94"/>
        <v>1.8436779355184285E-3</v>
      </c>
      <c r="E705" s="20">
        <f t="shared" si="98"/>
        <v>1.5217681891151791</v>
      </c>
      <c r="F705" s="39">
        <v>41789</v>
      </c>
      <c r="G705" s="112">
        <v>83.255865999999997</v>
      </c>
      <c r="H705" s="40">
        <f t="shared" si="95"/>
        <v>2.5235201034912169E-3</v>
      </c>
      <c r="I705" s="20">
        <f t="shared" si="96"/>
        <v>1.5424239463214169</v>
      </c>
      <c r="N705" s="42">
        <f t="shared" si="90"/>
        <v>41789</v>
      </c>
      <c r="O705" s="43">
        <f t="shared" si="97"/>
        <v>163.17895587282229</v>
      </c>
      <c r="P705" s="43">
        <f t="shared" si="91"/>
        <v>153.03105215984021</v>
      </c>
      <c r="Q705" s="48">
        <f t="shared" si="92"/>
        <v>1923.5699460000001</v>
      </c>
      <c r="R705" s="44">
        <f t="shared" si="93"/>
        <v>83.255865999999997</v>
      </c>
    </row>
    <row r="706" spans="2:18">
      <c r="B706" s="39">
        <v>41792</v>
      </c>
      <c r="C706" s="112">
        <v>1924.969971</v>
      </c>
      <c r="D706" s="20">
        <f t="shared" si="94"/>
        <v>7.2782640574686752E-4</v>
      </c>
      <c r="E706" s="20">
        <f t="shared" si="98"/>
        <v>1.5224960155209259</v>
      </c>
      <c r="F706" s="39">
        <v>41792</v>
      </c>
      <c r="G706" s="112">
        <v>83.830706000000006</v>
      </c>
      <c r="H706" s="40">
        <f t="shared" si="95"/>
        <v>6.9044984770203488E-3</v>
      </c>
      <c r="I706" s="20">
        <f t="shared" si="96"/>
        <v>1.5493284447984372</v>
      </c>
      <c r="L706" s="19"/>
      <c r="N706" s="42">
        <f t="shared" si="90"/>
        <v>41792</v>
      </c>
      <c r="O706" s="43">
        <f t="shared" si="97"/>
        <v>163.29772182576872</v>
      </c>
      <c r="P706" s="43">
        <f t="shared" si="91"/>
        <v>154.08765482641465</v>
      </c>
      <c r="Q706" s="48">
        <f t="shared" si="92"/>
        <v>1924.969971</v>
      </c>
      <c r="R706" s="44">
        <f t="shared" si="93"/>
        <v>83.830706000000006</v>
      </c>
    </row>
    <row r="707" spans="2:18">
      <c r="B707" s="39">
        <v>41793</v>
      </c>
      <c r="C707" s="112">
        <v>1924.23999</v>
      </c>
      <c r="D707" s="20">
        <f t="shared" si="94"/>
        <v>-3.7921682467634277E-4</v>
      </c>
      <c r="E707" s="20">
        <f t="shared" si="98"/>
        <v>1.5221167986962496</v>
      </c>
      <c r="F707" s="39">
        <v>41793</v>
      </c>
      <c r="G707" s="112">
        <v>82.997186999999997</v>
      </c>
      <c r="H707" s="40">
        <f t="shared" si="95"/>
        <v>-9.9428841742070784E-3</v>
      </c>
      <c r="I707" s="20">
        <f t="shared" si="96"/>
        <v>1.5393855606242302</v>
      </c>
      <c r="L707" s="19"/>
      <c r="N707" s="42">
        <f t="shared" si="90"/>
        <v>41793</v>
      </c>
      <c r="O707" s="43">
        <f t="shared" si="97"/>
        <v>163.23579658222107</v>
      </c>
      <c r="P707" s="43">
        <f t="shared" si="91"/>
        <v>152.55557912180041</v>
      </c>
      <c r="Q707" s="48">
        <f t="shared" si="92"/>
        <v>1924.23999</v>
      </c>
      <c r="R707" s="44">
        <f t="shared" si="93"/>
        <v>82.997186999999997</v>
      </c>
    </row>
    <row r="708" spans="2:18">
      <c r="B708" s="39">
        <v>41794</v>
      </c>
      <c r="C708" s="112">
        <v>1927.880005</v>
      </c>
      <c r="D708" s="20">
        <f t="shared" si="94"/>
        <v>1.891663731611759E-3</v>
      </c>
      <c r="E708" s="20">
        <f t="shared" si="98"/>
        <v>1.5240084624278614</v>
      </c>
      <c r="F708" s="39">
        <v>41794</v>
      </c>
      <c r="G708" s="112">
        <v>82.498996000000005</v>
      </c>
      <c r="H708" s="40">
        <f t="shared" si="95"/>
        <v>-6.0025046391029013E-3</v>
      </c>
      <c r="I708" s="20">
        <f t="shared" si="96"/>
        <v>1.5333830559851274</v>
      </c>
      <c r="N708" s="42">
        <f t="shared" ref="N708:N771" si="99">B708</f>
        <v>41794</v>
      </c>
      <c r="O708" s="43">
        <f t="shared" si="97"/>
        <v>163.5445838183164</v>
      </c>
      <c r="P708" s="43">
        <f t="shared" ref="P708:P771" si="100">(R708/$R$3)*100</f>
        <v>151.63986355040078</v>
      </c>
      <c r="Q708" s="48">
        <f t="shared" ref="Q708:Q771" si="101">C708</f>
        <v>1927.880005</v>
      </c>
      <c r="R708" s="44">
        <f t="shared" ref="R708:R771" si="102">G708</f>
        <v>82.498996000000005</v>
      </c>
    </row>
    <row r="709" spans="2:18">
      <c r="B709" s="39">
        <v>41795</v>
      </c>
      <c r="C709" s="112">
        <v>1940.459961</v>
      </c>
      <c r="D709" s="20">
        <f t="shared" ref="D709:D772" si="103">C709/C708-1</f>
        <v>6.5252795647932071E-3</v>
      </c>
      <c r="E709" s="20">
        <f t="shared" si="98"/>
        <v>1.5305337419926546</v>
      </c>
      <c r="F709" s="39">
        <v>41795</v>
      </c>
      <c r="G709" s="112">
        <v>83.907353000000001</v>
      </c>
      <c r="H709" s="40">
        <f t="shared" ref="H709:H772" si="104">G709/G708-1</f>
        <v>1.7071201690745275E-2</v>
      </c>
      <c r="I709" s="20">
        <f t="shared" ref="I709:I772" si="105">I708+H709</f>
        <v>1.5504542576758726</v>
      </c>
      <c r="L709" s="19"/>
      <c r="N709" s="42">
        <f t="shared" si="99"/>
        <v>41795</v>
      </c>
      <c r="O709" s="43">
        <f t="shared" ref="O709:O772" si="106">(Q709/$Q$3)*100</f>
        <v>164.61175794903869</v>
      </c>
      <c r="P709" s="43">
        <f t="shared" si="100"/>
        <v>154.22853824542676</v>
      </c>
      <c r="Q709" s="48">
        <f t="shared" si="101"/>
        <v>1940.459961</v>
      </c>
      <c r="R709" s="44">
        <f t="shared" si="102"/>
        <v>83.907353000000001</v>
      </c>
    </row>
    <row r="710" spans="2:18">
      <c r="B710" s="39">
        <v>41796</v>
      </c>
      <c r="C710" s="112">
        <v>1949.4399410000001</v>
      </c>
      <c r="D710" s="20">
        <f t="shared" si="103"/>
        <v>4.6277584595830756E-3</v>
      </c>
      <c r="E710" s="20">
        <f t="shared" ref="E710:E773" si="107">E709+D710</f>
        <v>1.5351615004522376</v>
      </c>
      <c r="F710" s="39">
        <v>41796</v>
      </c>
      <c r="G710" s="112">
        <v>84.175610000000006</v>
      </c>
      <c r="H710" s="40">
        <f t="shared" si="104"/>
        <v>3.1970618832417586E-3</v>
      </c>
      <c r="I710" s="20">
        <f t="shared" si="105"/>
        <v>1.5536513195591144</v>
      </c>
      <c r="L710" s="19"/>
      <c r="N710" s="42">
        <f t="shared" si="99"/>
        <v>41796</v>
      </c>
      <c r="O710" s="43">
        <f t="shared" si="106"/>
        <v>165.37354140443421</v>
      </c>
      <c r="P710" s="43">
        <f t="shared" si="100"/>
        <v>154.7216164263593</v>
      </c>
      <c r="Q710" s="48">
        <f t="shared" si="101"/>
        <v>1949.4399410000001</v>
      </c>
      <c r="R710" s="44">
        <f t="shared" si="102"/>
        <v>84.175610000000006</v>
      </c>
    </row>
    <row r="711" spans="2:18">
      <c r="B711" s="39">
        <v>41799</v>
      </c>
      <c r="C711" s="112">
        <v>1951.2700199999999</v>
      </c>
      <c r="D711" s="20">
        <f t="shared" si="103"/>
        <v>9.3877167565414865E-4</v>
      </c>
      <c r="E711" s="20">
        <f t="shared" si="107"/>
        <v>1.5361002721278918</v>
      </c>
      <c r="F711" s="39">
        <v>41799</v>
      </c>
      <c r="G711" s="112">
        <v>84.558837999999994</v>
      </c>
      <c r="H711" s="40">
        <f t="shared" si="104"/>
        <v>4.5527202000672506E-3</v>
      </c>
      <c r="I711" s="20">
        <f t="shared" si="105"/>
        <v>1.5582040397591816</v>
      </c>
      <c r="L711" s="19"/>
      <c r="N711" s="42">
        <f t="shared" si="99"/>
        <v>41799</v>
      </c>
      <c r="O711" s="43">
        <f t="shared" si="106"/>
        <v>165.52878940100732</v>
      </c>
      <c r="P711" s="43">
        <f t="shared" si="100"/>
        <v>155.42602065485065</v>
      </c>
      <c r="Q711" s="48">
        <f t="shared" si="101"/>
        <v>1951.2700199999999</v>
      </c>
      <c r="R711" s="44">
        <f t="shared" si="102"/>
        <v>84.558837999999994</v>
      </c>
    </row>
    <row r="712" spans="2:18">
      <c r="B712" s="39">
        <v>41800</v>
      </c>
      <c r="C712" s="112">
        <v>1950.790039</v>
      </c>
      <c r="D712" s="20">
        <f t="shared" si="103"/>
        <v>-2.4598389514540742E-4</v>
      </c>
      <c r="E712" s="20">
        <f t="shared" si="107"/>
        <v>1.5358542882327464</v>
      </c>
      <c r="F712" s="39">
        <v>41800</v>
      </c>
      <c r="G712" s="112">
        <v>84.539671999999996</v>
      </c>
      <c r="H712" s="40">
        <f t="shared" si="104"/>
        <v>-2.2665874382044038E-4</v>
      </c>
      <c r="I712" s="20">
        <f t="shared" si="105"/>
        <v>1.5579773810153612</v>
      </c>
      <c r="L712" s="19"/>
      <c r="N712" s="42">
        <f t="shared" si="99"/>
        <v>41800</v>
      </c>
      <c r="O712" s="43">
        <f t="shared" si="106"/>
        <v>165.48807198463174</v>
      </c>
      <c r="P712" s="43">
        <f t="shared" si="100"/>
        <v>155.390791988252</v>
      </c>
      <c r="Q712" s="48">
        <f t="shared" si="101"/>
        <v>1950.790039</v>
      </c>
      <c r="R712" s="44">
        <f t="shared" si="102"/>
        <v>84.539671999999996</v>
      </c>
    </row>
    <row r="713" spans="2:18">
      <c r="B713" s="39">
        <v>41801</v>
      </c>
      <c r="C713" s="112">
        <v>1943.8900149999999</v>
      </c>
      <c r="D713" s="20">
        <f t="shared" si="103"/>
        <v>-3.5370408204140613E-3</v>
      </c>
      <c r="E713" s="20">
        <f t="shared" si="107"/>
        <v>1.5323172474123323</v>
      </c>
      <c r="F713" s="39">
        <v>41801</v>
      </c>
      <c r="G713" s="112">
        <v>83.792383000000001</v>
      </c>
      <c r="H713" s="40">
        <f t="shared" si="104"/>
        <v>-8.8395067347788459E-3</v>
      </c>
      <c r="I713" s="20">
        <f t="shared" si="105"/>
        <v>1.5491378742805824</v>
      </c>
      <c r="L713" s="19"/>
      <c r="N713" s="42">
        <f t="shared" si="99"/>
        <v>41801</v>
      </c>
      <c r="O713" s="43">
        <f t="shared" si="106"/>
        <v>164.90273391873052</v>
      </c>
      <c r="P713" s="43">
        <f t="shared" si="100"/>
        <v>154.01721403594922</v>
      </c>
      <c r="Q713" s="48">
        <f t="shared" si="101"/>
        <v>1943.8900149999999</v>
      </c>
      <c r="R713" s="44">
        <f t="shared" si="102"/>
        <v>83.792383000000001</v>
      </c>
    </row>
    <row r="714" spans="2:18">
      <c r="B714" s="39">
        <v>41802</v>
      </c>
      <c r="C714" s="112">
        <v>1930.1099850000001</v>
      </c>
      <c r="D714" s="20">
        <f t="shared" si="103"/>
        <v>-7.088893864193202E-3</v>
      </c>
      <c r="E714" s="20">
        <f t="shared" si="107"/>
        <v>1.525228353548139</v>
      </c>
      <c r="F714" s="39">
        <v>41802</v>
      </c>
      <c r="G714" s="112">
        <v>83.466644000000002</v>
      </c>
      <c r="H714" s="40">
        <f t="shared" si="104"/>
        <v>-3.8874535887110095E-3</v>
      </c>
      <c r="I714" s="20">
        <f t="shared" si="105"/>
        <v>1.5452504206918714</v>
      </c>
      <c r="L714" s="19"/>
      <c r="N714" s="42">
        <f t="shared" si="99"/>
        <v>41802</v>
      </c>
      <c r="O714" s="43">
        <f t="shared" si="106"/>
        <v>163.73375594006535</v>
      </c>
      <c r="P714" s="43">
        <f t="shared" si="100"/>
        <v>153.41847926452192</v>
      </c>
      <c r="Q714" s="48">
        <f t="shared" si="101"/>
        <v>1930.1099850000001</v>
      </c>
      <c r="R714" s="44">
        <f t="shared" si="102"/>
        <v>83.466644000000002</v>
      </c>
    </row>
    <row r="715" spans="2:18">
      <c r="B715" s="39">
        <v>41803</v>
      </c>
      <c r="C715" s="112">
        <v>1936.160034</v>
      </c>
      <c r="D715" s="20">
        <f t="shared" si="103"/>
        <v>3.134561785089085E-3</v>
      </c>
      <c r="E715" s="20">
        <f t="shared" si="107"/>
        <v>1.5283629153332281</v>
      </c>
      <c r="F715" s="39">
        <v>41803</v>
      </c>
      <c r="G715" s="112">
        <v>83.514543000000003</v>
      </c>
      <c r="H715" s="40">
        <f t="shared" si="104"/>
        <v>5.738699641499867E-4</v>
      </c>
      <c r="I715" s="20">
        <f t="shared" si="105"/>
        <v>1.5458242906560213</v>
      </c>
      <c r="L715" s="19"/>
      <c r="N715" s="42">
        <f t="shared" si="99"/>
        <v>41803</v>
      </c>
      <c r="O715" s="43">
        <f t="shared" si="106"/>
        <v>164.24698951436417</v>
      </c>
      <c r="P715" s="43">
        <f t="shared" si="100"/>
        <v>153.50652152171739</v>
      </c>
      <c r="Q715" s="48">
        <f t="shared" si="101"/>
        <v>1936.160034</v>
      </c>
      <c r="R715" s="44">
        <f t="shared" si="102"/>
        <v>83.514543000000003</v>
      </c>
    </row>
    <row r="716" spans="2:18">
      <c r="B716" s="39">
        <v>41806</v>
      </c>
      <c r="C716" s="112">
        <v>1937.780029</v>
      </c>
      <c r="D716" s="20">
        <f t="shared" si="103"/>
        <v>8.3670511298250538E-4</v>
      </c>
      <c r="E716" s="20">
        <f t="shared" si="107"/>
        <v>1.5291996204462106</v>
      </c>
      <c r="F716" s="39">
        <v>41806</v>
      </c>
      <c r="G716" s="112">
        <v>84.079804999999993</v>
      </c>
      <c r="H716" s="40">
        <f t="shared" si="104"/>
        <v>6.7684259494780186E-3</v>
      </c>
      <c r="I716" s="20">
        <f t="shared" si="105"/>
        <v>1.5525927166054994</v>
      </c>
      <c r="L716" s="19"/>
      <c r="N716" s="42">
        <f t="shared" si="99"/>
        <v>41806</v>
      </c>
      <c r="O716" s="43">
        <f t="shared" si="106"/>
        <v>164.3844158102828</v>
      </c>
      <c r="P716" s="43">
        <f t="shared" si="100"/>
        <v>154.54551904539909</v>
      </c>
      <c r="Q716" s="48">
        <f t="shared" si="101"/>
        <v>1937.780029</v>
      </c>
      <c r="R716" s="44">
        <f t="shared" si="102"/>
        <v>84.079804999999993</v>
      </c>
    </row>
    <row r="717" spans="2:18">
      <c r="B717" s="39">
        <v>41807</v>
      </c>
      <c r="C717" s="112">
        <v>1941.98999</v>
      </c>
      <c r="D717" s="20">
        <f t="shared" si="103"/>
        <v>2.1725690929803587E-3</v>
      </c>
      <c r="E717" s="20">
        <f t="shared" si="107"/>
        <v>1.531372189539191</v>
      </c>
      <c r="F717" s="39">
        <v>41807</v>
      </c>
      <c r="G717" s="112">
        <v>84.290581000000003</v>
      </c>
      <c r="H717" s="40">
        <f t="shared" si="104"/>
        <v>2.5068564324097764E-3</v>
      </c>
      <c r="I717" s="20">
        <f t="shared" si="105"/>
        <v>1.5550995730379091</v>
      </c>
      <c r="N717" s="42">
        <f t="shared" si="99"/>
        <v>41807</v>
      </c>
      <c r="O717" s="43">
        <f t="shared" si="106"/>
        <v>164.74155231143988</v>
      </c>
      <c r="P717" s="43">
        <f t="shared" si="100"/>
        <v>154.93294247391816</v>
      </c>
      <c r="Q717" s="48">
        <f t="shared" si="101"/>
        <v>1941.98999</v>
      </c>
      <c r="R717" s="44">
        <f t="shared" si="102"/>
        <v>84.290581000000003</v>
      </c>
    </row>
    <row r="718" spans="2:18">
      <c r="B718" s="39">
        <v>41808</v>
      </c>
      <c r="C718" s="112">
        <v>1956.9799800000001</v>
      </c>
      <c r="D718" s="20">
        <f t="shared" si="103"/>
        <v>7.7188811874360219E-3</v>
      </c>
      <c r="E718" s="20">
        <f t="shared" si="107"/>
        <v>1.539091070726627</v>
      </c>
      <c r="F718" s="39">
        <v>41808</v>
      </c>
      <c r="G718" s="112">
        <v>84.568413000000007</v>
      </c>
      <c r="H718" s="40">
        <f t="shared" si="104"/>
        <v>3.2961215441142944E-3</v>
      </c>
      <c r="I718" s="20">
        <f t="shared" si="105"/>
        <v>1.5583956945820234</v>
      </c>
      <c r="L718" s="19"/>
      <c r="N718" s="42">
        <f t="shared" si="99"/>
        <v>41808</v>
      </c>
      <c r="O718" s="43">
        <f t="shared" si="106"/>
        <v>166.01317278036564</v>
      </c>
      <c r="P718" s="43">
        <f t="shared" si="100"/>
        <v>155.44362028349943</v>
      </c>
      <c r="Q718" s="48">
        <f t="shared" si="101"/>
        <v>1956.9799800000001</v>
      </c>
      <c r="R718" s="44">
        <f t="shared" si="102"/>
        <v>84.568413000000007</v>
      </c>
    </row>
    <row r="719" spans="2:18">
      <c r="B719" s="39">
        <v>41809</v>
      </c>
      <c r="C719" s="112">
        <v>1959.4799800000001</v>
      </c>
      <c r="D719" s="20">
        <f t="shared" si="103"/>
        <v>1.2774785769653629E-3</v>
      </c>
      <c r="E719" s="20">
        <f t="shared" si="107"/>
        <v>1.5403685493035923</v>
      </c>
      <c r="F719" s="39">
        <v>41809</v>
      </c>
      <c r="G719" s="112">
        <v>84.673800999999997</v>
      </c>
      <c r="H719" s="40">
        <f t="shared" si="104"/>
        <v>1.246186327275467E-3</v>
      </c>
      <c r="I719" s="20">
        <f t="shared" si="105"/>
        <v>1.5596418809092989</v>
      </c>
      <c r="N719" s="42">
        <f t="shared" si="99"/>
        <v>41809</v>
      </c>
      <c r="O719" s="43">
        <f t="shared" si="106"/>
        <v>166.22525105208661</v>
      </c>
      <c r="P719" s="43">
        <f t="shared" si="100"/>
        <v>155.63733199775893</v>
      </c>
      <c r="Q719" s="48">
        <f t="shared" si="101"/>
        <v>1959.4799800000001</v>
      </c>
      <c r="R719" s="44">
        <f t="shared" si="102"/>
        <v>84.673800999999997</v>
      </c>
    </row>
    <row r="720" spans="2:18">
      <c r="B720" s="39">
        <v>41810</v>
      </c>
      <c r="C720" s="112">
        <v>1962.869995</v>
      </c>
      <c r="D720" s="20">
        <f t="shared" si="103"/>
        <v>1.7300585025625814E-3</v>
      </c>
      <c r="E720" s="20">
        <f t="shared" si="107"/>
        <v>1.5420986078061549</v>
      </c>
      <c r="F720" s="39">
        <v>41810</v>
      </c>
      <c r="G720" s="112">
        <v>85.286962000000003</v>
      </c>
      <c r="H720" s="40">
        <f t="shared" si="104"/>
        <v>7.2414488632677187E-3</v>
      </c>
      <c r="I720" s="20">
        <f t="shared" si="105"/>
        <v>1.5668833297725666</v>
      </c>
      <c r="N720" s="42">
        <f t="shared" si="99"/>
        <v>41810</v>
      </c>
      <c r="O720" s="43">
        <f t="shared" si="106"/>
        <v>166.51283046100986</v>
      </c>
      <c r="P720" s="43">
        <f t="shared" si="100"/>
        <v>156.76437177863613</v>
      </c>
      <c r="Q720" s="48">
        <f t="shared" si="101"/>
        <v>1962.869995</v>
      </c>
      <c r="R720" s="44">
        <f t="shared" si="102"/>
        <v>85.286962000000003</v>
      </c>
    </row>
    <row r="721" spans="2:18">
      <c r="B721" s="39">
        <v>41813</v>
      </c>
      <c r="C721" s="112">
        <v>1962.6099850000001</v>
      </c>
      <c r="D721" s="20">
        <f t="shared" si="103"/>
        <v>-1.3246419817014576E-4</v>
      </c>
      <c r="E721" s="20">
        <f t="shared" si="107"/>
        <v>1.5419661436079848</v>
      </c>
      <c r="F721" s="39">
        <v>41813</v>
      </c>
      <c r="G721" s="112">
        <v>84.76003</v>
      </c>
      <c r="H721" s="40">
        <f t="shared" si="104"/>
        <v>-6.1783417728022982E-3</v>
      </c>
      <c r="I721" s="20">
        <f t="shared" si="105"/>
        <v>1.5607049879997643</v>
      </c>
      <c r="N721" s="42">
        <f t="shared" si="99"/>
        <v>41813</v>
      </c>
      <c r="O721" s="43">
        <f t="shared" si="106"/>
        <v>166.49077347243778</v>
      </c>
      <c r="P721" s="43">
        <f t="shared" si="100"/>
        <v>155.79582791198908</v>
      </c>
      <c r="Q721" s="48">
        <f t="shared" si="101"/>
        <v>1962.6099850000001</v>
      </c>
      <c r="R721" s="44">
        <f t="shared" si="102"/>
        <v>84.76003</v>
      </c>
    </row>
    <row r="722" spans="2:18">
      <c r="B722" s="39">
        <v>41814</v>
      </c>
      <c r="C722" s="112">
        <v>1949.9799800000001</v>
      </c>
      <c r="D722" s="20">
        <f t="shared" si="103"/>
        <v>-6.4353106814546424E-3</v>
      </c>
      <c r="E722" s="20">
        <f t="shared" si="107"/>
        <v>1.53553083292653</v>
      </c>
      <c r="F722" s="39">
        <v>41814</v>
      </c>
      <c r="G722" s="112">
        <v>83.706159999999997</v>
      </c>
      <c r="H722" s="40">
        <f t="shared" si="104"/>
        <v>-1.2433572758291933E-2</v>
      </c>
      <c r="I722" s="20">
        <f t="shared" si="105"/>
        <v>1.5482714152414725</v>
      </c>
      <c r="L722" s="19"/>
      <c r="N722" s="42">
        <f t="shared" si="99"/>
        <v>41814</v>
      </c>
      <c r="O722" s="43">
        <f t="shared" si="106"/>
        <v>165.41935361954697</v>
      </c>
      <c r="P722" s="43">
        <f t="shared" si="100"/>
        <v>153.85872915020704</v>
      </c>
      <c r="Q722" s="48">
        <f t="shared" si="101"/>
        <v>1949.9799800000001</v>
      </c>
      <c r="R722" s="44">
        <f t="shared" si="102"/>
        <v>83.706159999999997</v>
      </c>
    </row>
    <row r="723" spans="2:18">
      <c r="B723" s="39">
        <v>41815</v>
      </c>
      <c r="C723" s="112">
        <v>1959.530029</v>
      </c>
      <c r="D723" s="20">
        <f t="shared" si="103"/>
        <v>4.8975113067570852E-3</v>
      </c>
      <c r="E723" s="20">
        <f t="shared" si="107"/>
        <v>1.5404283442332871</v>
      </c>
      <c r="F723" s="39">
        <v>41815</v>
      </c>
      <c r="G723" s="112">
        <v>83.916927999999999</v>
      </c>
      <c r="H723" s="40">
        <f t="shared" si="104"/>
        <v>2.5179508891579605E-3</v>
      </c>
      <c r="I723" s="20">
        <f t="shared" si="105"/>
        <v>1.5507893661306305</v>
      </c>
      <c r="N723" s="42">
        <f t="shared" si="99"/>
        <v>41815</v>
      </c>
      <c r="O723" s="43">
        <f t="shared" si="106"/>
        <v>166.22949677425513</v>
      </c>
      <c r="P723" s="43">
        <f t="shared" si="100"/>
        <v>154.24613787407552</v>
      </c>
      <c r="Q723" s="48">
        <f t="shared" si="101"/>
        <v>1959.530029</v>
      </c>
      <c r="R723" s="44">
        <f t="shared" si="102"/>
        <v>83.916927999999999</v>
      </c>
    </row>
    <row r="724" spans="2:18">
      <c r="B724" s="39">
        <v>41816</v>
      </c>
      <c r="C724" s="112">
        <v>1957.219971</v>
      </c>
      <c r="D724" s="20">
        <f t="shared" si="103"/>
        <v>-1.1788836944636172E-3</v>
      </c>
      <c r="E724" s="20">
        <f t="shared" si="107"/>
        <v>1.5392494605388234</v>
      </c>
      <c r="F724" s="39">
        <v>41816</v>
      </c>
      <c r="G724" s="112">
        <v>83.600772000000006</v>
      </c>
      <c r="H724" s="40">
        <f t="shared" si="104"/>
        <v>-3.7674877707629673E-3</v>
      </c>
      <c r="I724" s="20">
        <f t="shared" si="105"/>
        <v>1.5470218783598675</v>
      </c>
      <c r="L724" s="19"/>
      <c r="N724" s="42">
        <f t="shared" si="99"/>
        <v>41816</v>
      </c>
      <c r="O724" s="43">
        <f t="shared" si="106"/>
        <v>166.03353153096907</v>
      </c>
      <c r="P724" s="43">
        <f t="shared" si="100"/>
        <v>153.66501743594753</v>
      </c>
      <c r="Q724" s="48">
        <f t="shared" si="101"/>
        <v>1957.219971</v>
      </c>
      <c r="R724" s="44">
        <f t="shared" si="102"/>
        <v>83.600772000000006</v>
      </c>
    </row>
    <row r="725" spans="2:18">
      <c r="B725" s="39">
        <v>41817</v>
      </c>
      <c r="C725" s="112">
        <v>1960.959961</v>
      </c>
      <c r="D725" s="20">
        <f t="shared" si="103"/>
        <v>1.9108685050301943E-3</v>
      </c>
      <c r="E725" s="20">
        <f t="shared" si="107"/>
        <v>1.5411603290438536</v>
      </c>
      <c r="F725" s="39">
        <v>41817</v>
      </c>
      <c r="G725" s="112">
        <v>84.348061999999999</v>
      </c>
      <c r="H725" s="40">
        <f t="shared" si="104"/>
        <v>8.9387930532507376E-3</v>
      </c>
      <c r="I725" s="20">
        <f t="shared" si="105"/>
        <v>1.5559606714131182</v>
      </c>
      <c r="L725" s="19"/>
      <c r="N725" s="42">
        <f t="shared" si="99"/>
        <v>41817</v>
      </c>
      <c r="O725" s="43">
        <f t="shared" si="106"/>
        <v>166.35079977715054</v>
      </c>
      <c r="P725" s="43">
        <f t="shared" si="100"/>
        <v>155.03859722633163</v>
      </c>
      <c r="Q725" s="48">
        <f t="shared" si="101"/>
        <v>1960.959961</v>
      </c>
      <c r="R725" s="44">
        <f t="shared" si="102"/>
        <v>84.348061999999999</v>
      </c>
    </row>
    <row r="726" spans="2:18">
      <c r="B726" s="39">
        <v>41820</v>
      </c>
      <c r="C726" s="112">
        <v>1960.2299800000001</v>
      </c>
      <c r="D726" s="20">
        <f t="shared" si="103"/>
        <v>-3.722569631802175E-4</v>
      </c>
      <c r="E726" s="20">
        <f t="shared" si="107"/>
        <v>1.5407880720806735</v>
      </c>
      <c r="F726" s="39">
        <v>41820</v>
      </c>
      <c r="G726" s="112">
        <v>84.137287000000001</v>
      </c>
      <c r="H726" s="40">
        <f t="shared" si="104"/>
        <v>-2.498871876866593E-3</v>
      </c>
      <c r="I726" s="20">
        <f t="shared" si="105"/>
        <v>1.5534617995362516</v>
      </c>
      <c r="L726" s="19"/>
      <c r="N726" s="42">
        <f t="shared" si="99"/>
        <v>41820</v>
      </c>
      <c r="O726" s="43">
        <f t="shared" si="106"/>
        <v>166.28887453360289</v>
      </c>
      <c r="P726" s="43">
        <f t="shared" si="100"/>
        <v>154.65117563589391</v>
      </c>
      <c r="Q726" s="48">
        <f t="shared" si="101"/>
        <v>1960.2299800000001</v>
      </c>
      <c r="R726" s="44">
        <f t="shared" si="102"/>
        <v>84.137287000000001</v>
      </c>
    </row>
    <row r="727" spans="2:18">
      <c r="B727" s="39">
        <v>41821</v>
      </c>
      <c r="C727" s="112">
        <v>1973.3199460000001</v>
      </c>
      <c r="D727" s="20">
        <f t="shared" si="103"/>
        <v>6.6777705338432192E-3</v>
      </c>
      <c r="E727" s="20">
        <f t="shared" si="107"/>
        <v>1.5474658426145167</v>
      </c>
      <c r="F727" s="39">
        <v>41821</v>
      </c>
      <c r="G727" s="112">
        <v>84.271415000000005</v>
      </c>
      <c r="H727" s="40">
        <f t="shared" si="104"/>
        <v>1.5941564647787843E-3</v>
      </c>
      <c r="I727" s="20">
        <f t="shared" si="105"/>
        <v>1.5550559560010304</v>
      </c>
      <c r="L727" s="19"/>
      <c r="N727" s="42">
        <f t="shared" si="99"/>
        <v>41821</v>
      </c>
      <c r="O727" s="43">
        <f t="shared" si="106"/>
        <v>167.39931348006934</v>
      </c>
      <c r="P727" s="43">
        <f t="shared" si="100"/>
        <v>154.89771380731949</v>
      </c>
      <c r="Q727" s="48">
        <f t="shared" si="101"/>
        <v>1973.3199460000001</v>
      </c>
      <c r="R727" s="44">
        <f t="shared" si="102"/>
        <v>84.271415000000005</v>
      </c>
    </row>
    <row r="728" spans="2:18">
      <c r="B728" s="39">
        <v>41822</v>
      </c>
      <c r="C728" s="112">
        <v>1974.619995</v>
      </c>
      <c r="D728" s="20">
        <f t="shared" si="103"/>
        <v>6.5881308433302088E-4</v>
      </c>
      <c r="E728" s="20">
        <f t="shared" si="107"/>
        <v>1.5481246556988497</v>
      </c>
      <c r="F728" s="39">
        <v>41822</v>
      </c>
      <c r="G728" s="112">
        <v>84.156445000000005</v>
      </c>
      <c r="H728" s="40">
        <f t="shared" si="104"/>
        <v>-1.3642823014186067E-3</v>
      </c>
      <c r="I728" s="20">
        <f t="shared" si="105"/>
        <v>1.5536916736996118</v>
      </c>
      <c r="L728" s="19"/>
      <c r="N728" s="42">
        <f t="shared" si="99"/>
        <v>41822</v>
      </c>
      <c r="O728" s="43">
        <f t="shared" si="106"/>
        <v>167.50959833809836</v>
      </c>
      <c r="P728" s="43">
        <f t="shared" si="100"/>
        <v>154.68638959784198</v>
      </c>
      <c r="Q728" s="48">
        <f t="shared" si="101"/>
        <v>1974.619995</v>
      </c>
      <c r="R728" s="44">
        <f t="shared" si="102"/>
        <v>84.156445000000005</v>
      </c>
    </row>
    <row r="729" spans="2:18">
      <c r="B729" s="39">
        <v>41823</v>
      </c>
      <c r="C729" s="112">
        <v>1985.4399410000001</v>
      </c>
      <c r="D729" s="20">
        <f t="shared" si="103"/>
        <v>5.4795079698359839E-3</v>
      </c>
      <c r="E729" s="20">
        <f t="shared" si="107"/>
        <v>1.5536041636686857</v>
      </c>
      <c r="F729" s="39">
        <v>41823</v>
      </c>
      <c r="G729" s="112">
        <v>84.932481999999993</v>
      </c>
      <c r="H729" s="40">
        <f t="shared" si="104"/>
        <v>9.2213614774243613E-3</v>
      </c>
      <c r="I729" s="20">
        <f t="shared" si="105"/>
        <v>1.5629130351770362</v>
      </c>
      <c r="L729" s="19"/>
      <c r="N729" s="42">
        <f t="shared" si="99"/>
        <v>41823</v>
      </c>
      <c r="O729" s="43">
        <f t="shared" si="106"/>
        <v>168.427468517216</v>
      </c>
      <c r="P729" s="43">
        <f t="shared" si="100"/>
        <v>156.11280871196138</v>
      </c>
      <c r="Q729" s="48">
        <f t="shared" si="101"/>
        <v>1985.4399410000001</v>
      </c>
      <c r="R729" s="44">
        <f t="shared" si="102"/>
        <v>84.932481999999993</v>
      </c>
    </row>
    <row r="730" spans="2:18">
      <c r="B730" s="39">
        <v>41827</v>
      </c>
      <c r="C730" s="112">
        <v>1977.650024</v>
      </c>
      <c r="D730" s="20">
        <f t="shared" si="103"/>
        <v>-3.9235218548472339E-3</v>
      </c>
      <c r="E730" s="20">
        <f t="shared" si="107"/>
        <v>1.5496806418138385</v>
      </c>
      <c r="F730" s="39">
        <v>41827</v>
      </c>
      <c r="G730" s="112">
        <v>84.434284000000005</v>
      </c>
      <c r="H730" s="40">
        <f t="shared" si="104"/>
        <v>-5.8658123284326402E-3</v>
      </c>
      <c r="I730" s="20">
        <f t="shared" si="105"/>
        <v>1.5570472228486034</v>
      </c>
      <c r="L730" s="19"/>
      <c r="N730" s="42">
        <f t="shared" si="99"/>
        <v>41827</v>
      </c>
      <c r="O730" s="43">
        <f t="shared" si="106"/>
        <v>167.76663966353212</v>
      </c>
      <c r="P730" s="43">
        <f t="shared" si="100"/>
        <v>155.1970802739925</v>
      </c>
      <c r="Q730" s="48">
        <f t="shared" si="101"/>
        <v>1977.650024</v>
      </c>
      <c r="R730" s="44">
        <f t="shared" si="102"/>
        <v>84.434284000000005</v>
      </c>
    </row>
    <row r="731" spans="2:18">
      <c r="B731" s="39">
        <v>41828</v>
      </c>
      <c r="C731" s="112">
        <v>1963.709961</v>
      </c>
      <c r="D731" s="20">
        <f t="shared" si="103"/>
        <v>-7.0488017752527998E-3</v>
      </c>
      <c r="E731" s="20">
        <f t="shared" si="107"/>
        <v>1.5426318400385857</v>
      </c>
      <c r="F731" s="39">
        <v>41828</v>
      </c>
      <c r="G731" s="112">
        <v>83.409154999999998</v>
      </c>
      <c r="H731" s="40">
        <f t="shared" si="104"/>
        <v>-1.2141146361826283E-2</v>
      </c>
      <c r="I731" s="20">
        <f t="shared" si="105"/>
        <v>1.544906076486777</v>
      </c>
      <c r="L731" s="19"/>
      <c r="N731" s="42">
        <f t="shared" si="99"/>
        <v>41828</v>
      </c>
      <c r="O731" s="43">
        <f t="shared" si="106"/>
        <v>166.58408587604359</v>
      </c>
      <c r="P731" s="43">
        <f t="shared" si="100"/>
        <v>153.31280980745788</v>
      </c>
      <c r="Q731" s="48">
        <f t="shared" si="101"/>
        <v>1963.709961</v>
      </c>
      <c r="R731" s="44">
        <f t="shared" si="102"/>
        <v>83.409154999999998</v>
      </c>
    </row>
    <row r="732" spans="2:18">
      <c r="B732" s="39">
        <v>41829</v>
      </c>
      <c r="C732" s="112">
        <v>1972.829956</v>
      </c>
      <c r="D732" s="20">
        <f t="shared" si="103"/>
        <v>4.6442678303448837E-3</v>
      </c>
      <c r="E732" s="20">
        <f t="shared" si="107"/>
        <v>1.5472761078689306</v>
      </c>
      <c r="F732" s="39">
        <v>41829</v>
      </c>
      <c r="G732" s="112">
        <v>83.466644000000002</v>
      </c>
      <c r="H732" s="40">
        <f t="shared" si="104"/>
        <v>6.8924088728627986E-4</v>
      </c>
      <c r="I732" s="20">
        <f t="shared" si="105"/>
        <v>1.5455953173740633</v>
      </c>
      <c r="N732" s="42">
        <f t="shared" si="99"/>
        <v>41829</v>
      </c>
      <c r="O732" s="43">
        <f t="shared" si="106"/>
        <v>167.3577469871251</v>
      </c>
      <c r="P732" s="43">
        <f t="shared" si="100"/>
        <v>153.41847926452192</v>
      </c>
      <c r="Q732" s="48">
        <f t="shared" si="101"/>
        <v>1972.829956</v>
      </c>
      <c r="R732" s="44">
        <f t="shared" si="102"/>
        <v>83.466644000000002</v>
      </c>
    </row>
    <row r="733" spans="2:18">
      <c r="B733" s="39">
        <v>41830</v>
      </c>
      <c r="C733" s="112">
        <v>1964.6800539999999</v>
      </c>
      <c r="D733" s="20">
        <f t="shared" si="103"/>
        <v>-4.1310716999271024E-3</v>
      </c>
      <c r="E733" s="20">
        <f t="shared" si="107"/>
        <v>1.5431450361690033</v>
      </c>
      <c r="F733" s="39">
        <v>41830</v>
      </c>
      <c r="G733" s="112">
        <v>82.479831000000004</v>
      </c>
      <c r="H733" s="40">
        <f t="shared" si="104"/>
        <v>-1.1822842667545075E-2</v>
      </c>
      <c r="I733" s="20">
        <f t="shared" si="105"/>
        <v>1.5337724747065182</v>
      </c>
      <c r="N733" s="42">
        <f t="shared" si="99"/>
        <v>41830</v>
      </c>
      <c r="O733" s="43">
        <f t="shared" si="106"/>
        <v>166.66638013478303</v>
      </c>
      <c r="P733" s="43">
        <f t="shared" si="100"/>
        <v>151.60463672188345</v>
      </c>
      <c r="Q733" s="48">
        <f t="shared" si="101"/>
        <v>1964.6800539999999</v>
      </c>
      <c r="R733" s="44">
        <f t="shared" si="102"/>
        <v>82.479831000000004</v>
      </c>
    </row>
    <row r="734" spans="2:18">
      <c r="B734" s="39">
        <v>41831</v>
      </c>
      <c r="C734" s="112">
        <v>1967.5699460000001</v>
      </c>
      <c r="D734" s="20">
        <f t="shared" si="103"/>
        <v>1.4709224507656327E-3</v>
      </c>
      <c r="E734" s="20">
        <f t="shared" si="107"/>
        <v>1.544615958619769</v>
      </c>
      <c r="F734" s="39">
        <v>41831</v>
      </c>
      <c r="G734" s="112">
        <v>82.288219999999995</v>
      </c>
      <c r="H734" s="40">
        <f t="shared" si="104"/>
        <v>-2.3231255165885312E-3</v>
      </c>
      <c r="I734" s="20">
        <f t="shared" si="105"/>
        <v>1.5314493491899297</v>
      </c>
      <c r="L734" s="19"/>
      <c r="N734" s="42">
        <f t="shared" si="99"/>
        <v>41831</v>
      </c>
      <c r="O734" s="43">
        <f t="shared" si="106"/>
        <v>166.91153345511114</v>
      </c>
      <c r="P734" s="43">
        <f t="shared" si="100"/>
        <v>151.2524401218817</v>
      </c>
      <c r="Q734" s="48">
        <f t="shared" si="101"/>
        <v>1967.5699460000001</v>
      </c>
      <c r="R734" s="44">
        <f t="shared" si="102"/>
        <v>82.288219999999995</v>
      </c>
    </row>
    <row r="735" spans="2:18">
      <c r="B735" s="39">
        <v>41834</v>
      </c>
      <c r="C735" s="112">
        <v>1977.099976</v>
      </c>
      <c r="D735" s="20">
        <f t="shared" si="103"/>
        <v>4.8435533483188742E-3</v>
      </c>
      <c r="E735" s="20">
        <f t="shared" si="107"/>
        <v>1.5494595119680878</v>
      </c>
      <c r="F735" s="39">
        <v>41834</v>
      </c>
      <c r="G735" s="112">
        <v>82.767252999999997</v>
      </c>
      <c r="H735" s="40">
        <f t="shared" si="104"/>
        <v>5.8214043273752125E-3</v>
      </c>
      <c r="I735" s="20">
        <f t="shared" si="105"/>
        <v>1.5372707535173049</v>
      </c>
      <c r="N735" s="42">
        <f t="shared" si="99"/>
        <v>41834</v>
      </c>
      <c r="O735" s="43">
        <f t="shared" si="106"/>
        <v>167.71997837185066</v>
      </c>
      <c r="P735" s="43">
        <f t="shared" si="100"/>
        <v>152.13294173133326</v>
      </c>
      <c r="Q735" s="48">
        <f t="shared" si="101"/>
        <v>1977.099976</v>
      </c>
      <c r="R735" s="44">
        <f t="shared" si="102"/>
        <v>82.767252999999997</v>
      </c>
    </row>
    <row r="736" spans="2:18">
      <c r="B736" s="39">
        <v>41835</v>
      </c>
      <c r="C736" s="112">
        <v>1973.280029</v>
      </c>
      <c r="D736" s="20">
        <f t="shared" si="103"/>
        <v>-1.9320960226444361E-3</v>
      </c>
      <c r="E736" s="20">
        <f t="shared" si="107"/>
        <v>1.5475274159454435</v>
      </c>
      <c r="F736" s="39">
        <v>41835</v>
      </c>
      <c r="G736" s="112">
        <v>82.058287000000007</v>
      </c>
      <c r="H736" s="40">
        <f t="shared" si="104"/>
        <v>-8.5657790285729174E-3</v>
      </c>
      <c r="I736" s="20">
        <f t="shared" si="105"/>
        <v>1.528704974488732</v>
      </c>
      <c r="N736" s="42">
        <f t="shared" si="99"/>
        <v>41835</v>
      </c>
      <c r="O736" s="43">
        <f t="shared" si="106"/>
        <v>167.39592726872041</v>
      </c>
      <c r="P736" s="43">
        <f t="shared" si="100"/>
        <v>150.82980456949593</v>
      </c>
      <c r="Q736" s="48">
        <f t="shared" si="101"/>
        <v>1973.280029</v>
      </c>
      <c r="R736" s="44">
        <f t="shared" si="102"/>
        <v>82.058287000000007</v>
      </c>
    </row>
    <row r="737" spans="2:18">
      <c r="B737" s="39">
        <v>41836</v>
      </c>
      <c r="C737" s="112">
        <v>1981.5699460000001</v>
      </c>
      <c r="D737" s="20">
        <f t="shared" si="103"/>
        <v>4.2010849337998923E-3</v>
      </c>
      <c r="E737" s="20">
        <f t="shared" si="107"/>
        <v>1.5517285008792434</v>
      </c>
      <c r="F737" s="39">
        <v>41836</v>
      </c>
      <c r="G737" s="112">
        <v>82.642707000000001</v>
      </c>
      <c r="H737" s="40">
        <f t="shared" si="104"/>
        <v>7.1220107239138297E-3</v>
      </c>
      <c r="I737" s="20">
        <f t="shared" si="105"/>
        <v>1.5358269852126458</v>
      </c>
      <c r="N737" s="42">
        <f t="shared" si="99"/>
        <v>41836</v>
      </c>
      <c r="O737" s="43">
        <f t="shared" si="106"/>
        <v>168.09917177674848</v>
      </c>
      <c r="P737" s="43">
        <f t="shared" si="100"/>
        <v>151.90401605512568</v>
      </c>
      <c r="Q737" s="48">
        <f t="shared" si="101"/>
        <v>1981.5699460000001</v>
      </c>
      <c r="R737" s="44">
        <f t="shared" si="102"/>
        <v>82.642707000000001</v>
      </c>
    </row>
    <row r="738" spans="2:18">
      <c r="B738" s="39">
        <v>41837</v>
      </c>
      <c r="C738" s="112">
        <v>1958.119995</v>
      </c>
      <c r="D738" s="20">
        <f t="shared" si="103"/>
        <v>-1.1834026372541717E-2</v>
      </c>
      <c r="E738" s="20">
        <f t="shared" si="107"/>
        <v>1.5398944745067018</v>
      </c>
      <c r="F738" s="39">
        <v>41837</v>
      </c>
      <c r="G738" s="112">
        <v>81.445126000000002</v>
      </c>
      <c r="H738" s="40">
        <f t="shared" si="104"/>
        <v>-1.449106694919855E-2</v>
      </c>
      <c r="I738" s="20">
        <f t="shared" si="105"/>
        <v>1.5213359182634472</v>
      </c>
      <c r="L738" s="19"/>
      <c r="N738" s="42">
        <f t="shared" si="99"/>
        <v>41837</v>
      </c>
      <c r="O738" s="43">
        <f t="shared" si="106"/>
        <v>166.10988174474005</v>
      </c>
      <c r="P738" s="43">
        <f t="shared" si="100"/>
        <v>149.70276478861874</v>
      </c>
      <c r="Q738" s="48">
        <f t="shared" si="101"/>
        <v>1958.119995</v>
      </c>
      <c r="R738" s="44">
        <f t="shared" si="102"/>
        <v>81.445126000000002</v>
      </c>
    </row>
    <row r="739" spans="2:18">
      <c r="B739" s="39">
        <v>41838</v>
      </c>
      <c r="C739" s="112">
        <v>1978.219971</v>
      </c>
      <c r="D739" s="20">
        <f t="shared" si="103"/>
        <v>1.0264935780914586E-2</v>
      </c>
      <c r="E739" s="20">
        <f t="shared" si="107"/>
        <v>1.5501594102876164</v>
      </c>
      <c r="F739" s="39">
        <v>41838</v>
      </c>
      <c r="G739" s="112">
        <v>81.617577999999995</v>
      </c>
      <c r="H739" s="40">
        <f t="shared" si="104"/>
        <v>2.1174011075872912E-3</v>
      </c>
      <c r="I739" s="20">
        <f t="shared" si="105"/>
        <v>1.5234533193710345</v>
      </c>
      <c r="N739" s="42">
        <f t="shared" si="99"/>
        <v>41838</v>
      </c>
      <c r="O739" s="43">
        <f t="shared" si="106"/>
        <v>167.81498901342511</v>
      </c>
      <c r="P739" s="43">
        <f t="shared" si="100"/>
        <v>150.01974558859104</v>
      </c>
      <c r="Q739" s="48">
        <f t="shared" si="101"/>
        <v>1978.219971</v>
      </c>
      <c r="R739" s="44">
        <f t="shared" si="102"/>
        <v>81.617577999999995</v>
      </c>
    </row>
    <row r="740" spans="2:18">
      <c r="B740" s="39">
        <v>41841</v>
      </c>
      <c r="C740" s="112">
        <v>1973.630005</v>
      </c>
      <c r="D740" s="20">
        <f t="shared" si="103"/>
        <v>-2.3202505622667013E-3</v>
      </c>
      <c r="E740" s="20">
        <f t="shared" si="107"/>
        <v>1.5478391597253496</v>
      </c>
      <c r="F740" s="39">
        <v>41841</v>
      </c>
      <c r="G740" s="112">
        <v>82.221155999999993</v>
      </c>
      <c r="H740" s="40">
        <f t="shared" si="104"/>
        <v>7.3951961671785416E-3</v>
      </c>
      <c r="I740" s="20">
        <f t="shared" si="105"/>
        <v>1.530848515538213</v>
      </c>
      <c r="L740" s="19"/>
      <c r="N740" s="42">
        <f t="shared" si="99"/>
        <v>41841</v>
      </c>
      <c r="O740" s="43">
        <f t="shared" si="106"/>
        <v>167.42561619080993</v>
      </c>
      <c r="P740" s="43">
        <f t="shared" si="100"/>
        <v>151.12917103616888</v>
      </c>
      <c r="Q740" s="48">
        <f t="shared" si="101"/>
        <v>1973.630005</v>
      </c>
      <c r="R740" s="44">
        <f t="shared" si="102"/>
        <v>82.221155999999993</v>
      </c>
    </row>
    <row r="741" spans="2:18">
      <c r="B741" s="39">
        <v>41842</v>
      </c>
      <c r="C741" s="112">
        <v>1983.530029</v>
      </c>
      <c r="D741" s="20">
        <f t="shared" si="103"/>
        <v>5.0161499242102892E-3</v>
      </c>
      <c r="E741" s="20">
        <f t="shared" si="107"/>
        <v>1.5528553096495599</v>
      </c>
      <c r="F741" s="39">
        <v>41842</v>
      </c>
      <c r="G741" s="112">
        <v>82.709771000000003</v>
      </c>
      <c r="H741" s="40">
        <f t="shared" si="104"/>
        <v>5.9426919271241552E-3</v>
      </c>
      <c r="I741" s="20">
        <f t="shared" si="105"/>
        <v>1.5367912074653372</v>
      </c>
      <c r="L741" s="19"/>
      <c r="N741" s="42">
        <f t="shared" si="99"/>
        <v>41842</v>
      </c>
      <c r="O741" s="43">
        <f t="shared" si="106"/>
        <v>168.26544818277634</v>
      </c>
      <c r="P741" s="43">
        <f t="shared" si="100"/>
        <v>152.0272851408385</v>
      </c>
      <c r="Q741" s="48">
        <f t="shared" si="101"/>
        <v>1983.530029</v>
      </c>
      <c r="R741" s="44">
        <f t="shared" si="102"/>
        <v>82.709771000000003</v>
      </c>
    </row>
    <row r="742" spans="2:18">
      <c r="B742" s="39">
        <v>41843</v>
      </c>
      <c r="C742" s="112">
        <v>1987.01001</v>
      </c>
      <c r="D742" s="20">
        <f t="shared" si="103"/>
        <v>1.7544382737448849E-3</v>
      </c>
      <c r="E742" s="20">
        <f t="shared" si="107"/>
        <v>1.5546097479233048</v>
      </c>
      <c r="F742" s="39">
        <v>41843</v>
      </c>
      <c r="G742" s="112">
        <v>82.748095000000006</v>
      </c>
      <c r="H742" s="40">
        <f t="shared" si="104"/>
        <v>4.6335516997153547E-4</v>
      </c>
      <c r="I742" s="20">
        <f t="shared" si="105"/>
        <v>1.5372545626353087</v>
      </c>
      <c r="L742" s="19"/>
      <c r="N742" s="42">
        <f t="shared" si="99"/>
        <v>41843</v>
      </c>
      <c r="O742" s="43">
        <f t="shared" si="106"/>
        <v>168.56065952521703</v>
      </c>
      <c r="P742" s="43">
        <f t="shared" si="100"/>
        <v>152.09772776938522</v>
      </c>
      <c r="Q742" s="48">
        <f t="shared" si="101"/>
        <v>1987.01001</v>
      </c>
      <c r="R742" s="44">
        <f t="shared" si="102"/>
        <v>82.748095000000006</v>
      </c>
    </row>
    <row r="743" spans="2:18">
      <c r="B743" s="39">
        <v>41844</v>
      </c>
      <c r="C743" s="112">
        <v>1987.9799800000001</v>
      </c>
      <c r="D743" s="20">
        <f t="shared" si="103"/>
        <v>4.8815556797321413E-4</v>
      </c>
      <c r="E743" s="20">
        <f t="shared" si="107"/>
        <v>1.555097903491278</v>
      </c>
      <c r="F743" s="39">
        <v>41844</v>
      </c>
      <c r="G743" s="112">
        <v>81.454701</v>
      </c>
      <c r="H743" s="40">
        <f t="shared" si="104"/>
        <v>-1.5630498804836579E-2</v>
      </c>
      <c r="I743" s="20">
        <f t="shared" si="105"/>
        <v>1.5216240638304721</v>
      </c>
      <c r="N743" s="42">
        <f t="shared" si="99"/>
        <v>41844</v>
      </c>
      <c r="O743" s="43">
        <f t="shared" si="106"/>
        <v>168.64294334970552</v>
      </c>
      <c r="P743" s="43">
        <f t="shared" si="100"/>
        <v>149.72036441726749</v>
      </c>
      <c r="Q743" s="48">
        <f t="shared" si="101"/>
        <v>1987.9799800000001</v>
      </c>
      <c r="R743" s="44">
        <f t="shared" si="102"/>
        <v>81.454701</v>
      </c>
    </row>
    <row r="744" spans="2:18">
      <c r="B744" s="39">
        <v>41845</v>
      </c>
      <c r="C744" s="112">
        <v>1978.339966</v>
      </c>
      <c r="D744" s="20">
        <f t="shared" si="103"/>
        <v>-4.8491504426518839E-3</v>
      </c>
      <c r="E744" s="20">
        <f t="shared" si="107"/>
        <v>1.550248753048626</v>
      </c>
      <c r="F744" s="39">
        <v>41845</v>
      </c>
      <c r="G744" s="112">
        <v>86.963576000000003</v>
      </c>
      <c r="H744" s="40">
        <f t="shared" si="104"/>
        <v>6.7631148753464876E-2</v>
      </c>
      <c r="I744" s="20">
        <f t="shared" si="105"/>
        <v>1.589255212583937</v>
      </c>
      <c r="N744" s="42">
        <f t="shared" si="99"/>
        <v>41845</v>
      </c>
      <c r="O744" s="43">
        <f t="shared" si="106"/>
        <v>167.82516834631119</v>
      </c>
      <c r="P744" s="43">
        <f t="shared" si="100"/>
        <v>159.84612465459466</v>
      </c>
      <c r="Q744" s="48">
        <f t="shared" si="101"/>
        <v>1978.339966</v>
      </c>
      <c r="R744" s="44">
        <f t="shared" si="102"/>
        <v>86.963576000000003</v>
      </c>
    </row>
    <row r="745" spans="2:18">
      <c r="B745" s="39">
        <v>41848</v>
      </c>
      <c r="C745" s="112">
        <v>1978.910034</v>
      </c>
      <c r="D745" s="20">
        <f t="shared" si="103"/>
        <v>2.8815472052179381E-4</v>
      </c>
      <c r="E745" s="20">
        <f t="shared" si="107"/>
        <v>1.5505369077691478</v>
      </c>
      <c r="F745" s="39">
        <v>41848</v>
      </c>
      <c r="G745" s="112">
        <v>86.858196000000007</v>
      </c>
      <c r="H745" s="40">
        <f t="shared" si="104"/>
        <v>-1.2117716962328773E-3</v>
      </c>
      <c r="I745" s="20">
        <f t="shared" si="105"/>
        <v>1.588043440887704</v>
      </c>
      <c r="L745" s="19"/>
      <c r="N745" s="42">
        <f t="shared" si="99"/>
        <v>41848</v>
      </c>
      <c r="O745" s="43">
        <f t="shared" si="106"/>
        <v>167.87352796079256</v>
      </c>
      <c r="P745" s="43">
        <f t="shared" si="100"/>
        <v>159.65242764498569</v>
      </c>
      <c r="Q745" s="48">
        <f t="shared" si="101"/>
        <v>1978.910034</v>
      </c>
      <c r="R745" s="44">
        <f t="shared" si="102"/>
        <v>86.858196000000007</v>
      </c>
    </row>
    <row r="746" spans="2:18">
      <c r="B746" s="39">
        <v>41849</v>
      </c>
      <c r="C746" s="112">
        <v>1969.9499510000001</v>
      </c>
      <c r="D746" s="20">
        <f t="shared" si="103"/>
        <v>-4.5277869362705392E-3</v>
      </c>
      <c r="E746" s="20">
        <f t="shared" si="107"/>
        <v>1.5460091208328772</v>
      </c>
      <c r="F746" s="39">
        <v>41849</v>
      </c>
      <c r="G746" s="112">
        <v>85.603125000000006</v>
      </c>
      <c r="H746" s="40">
        <f t="shared" si="104"/>
        <v>-1.4449655390033622E-2</v>
      </c>
      <c r="I746" s="20">
        <f t="shared" si="105"/>
        <v>1.5735937854976703</v>
      </c>
      <c r="L746" s="19"/>
      <c r="N746" s="42">
        <f t="shared" si="99"/>
        <v>41849</v>
      </c>
      <c r="O746" s="43">
        <f t="shared" si="106"/>
        <v>167.11343239394603</v>
      </c>
      <c r="P746" s="43">
        <f t="shared" si="100"/>
        <v>157.34550508333339</v>
      </c>
      <c r="Q746" s="48">
        <f t="shared" si="101"/>
        <v>1969.9499510000001</v>
      </c>
      <c r="R746" s="44">
        <f t="shared" si="102"/>
        <v>85.603125000000006</v>
      </c>
    </row>
    <row r="747" spans="2:18">
      <c r="B747" s="39">
        <v>41850</v>
      </c>
      <c r="C747" s="112">
        <v>1970.0699460000001</v>
      </c>
      <c r="D747" s="20">
        <f t="shared" si="103"/>
        <v>6.0912715035721376E-5</v>
      </c>
      <c r="E747" s="20">
        <f t="shared" si="107"/>
        <v>1.5460700335479129</v>
      </c>
      <c r="F747" s="39">
        <v>41850</v>
      </c>
      <c r="G747" s="112">
        <v>85.631866000000002</v>
      </c>
      <c r="H747" s="40">
        <f t="shared" si="104"/>
        <v>3.3574708867223357E-4</v>
      </c>
      <c r="I747" s="20">
        <f t="shared" si="105"/>
        <v>1.5739295325863425</v>
      </c>
      <c r="N747" s="42">
        <f t="shared" si="99"/>
        <v>41850</v>
      </c>
      <c r="O747" s="43">
        <f t="shared" si="106"/>
        <v>167.12361172683208</v>
      </c>
      <c r="P747" s="43">
        <f t="shared" si="100"/>
        <v>157.39833337858079</v>
      </c>
      <c r="Q747" s="48">
        <f t="shared" si="101"/>
        <v>1970.0699460000001</v>
      </c>
      <c r="R747" s="44">
        <f t="shared" si="102"/>
        <v>85.631866000000002</v>
      </c>
    </row>
    <row r="748" spans="2:18">
      <c r="B748" s="39">
        <v>41851</v>
      </c>
      <c r="C748" s="112">
        <v>1930.670044</v>
      </c>
      <c r="D748" s="20">
        <f t="shared" si="103"/>
        <v>-1.9999240169110255E-2</v>
      </c>
      <c r="E748" s="20">
        <f t="shared" si="107"/>
        <v>1.5260707933788027</v>
      </c>
      <c r="F748" s="39">
        <v>41851</v>
      </c>
      <c r="G748" s="112">
        <v>83.782799999999995</v>
      </c>
      <c r="H748" s="40">
        <f t="shared" si="104"/>
        <v>-2.1593199895935999E-2</v>
      </c>
      <c r="I748" s="20">
        <f t="shared" si="105"/>
        <v>1.5523363326904065</v>
      </c>
      <c r="L748" s="19"/>
      <c r="N748" s="42">
        <f t="shared" si="99"/>
        <v>41851</v>
      </c>
      <c r="O748" s="43">
        <f t="shared" si="106"/>
        <v>163.78126647797805</v>
      </c>
      <c r="P748" s="43">
        <f t="shared" si="100"/>
        <v>153.9995997026499</v>
      </c>
      <c r="Q748" s="48">
        <f t="shared" si="101"/>
        <v>1930.670044</v>
      </c>
      <c r="R748" s="44">
        <f t="shared" si="102"/>
        <v>83.782799999999995</v>
      </c>
    </row>
    <row r="749" spans="2:18">
      <c r="B749" s="39">
        <v>41852</v>
      </c>
      <c r="C749" s="112">
        <v>1925.150024</v>
      </c>
      <c r="D749" s="20">
        <f t="shared" si="103"/>
        <v>-2.8591213797275472E-3</v>
      </c>
      <c r="E749" s="20">
        <f t="shared" si="107"/>
        <v>1.5232116719990751</v>
      </c>
      <c r="F749" s="39">
        <v>41852</v>
      </c>
      <c r="G749" s="112">
        <v>83.782799999999995</v>
      </c>
      <c r="H749" s="40">
        <f t="shared" si="104"/>
        <v>0</v>
      </c>
      <c r="I749" s="20">
        <f t="shared" si="105"/>
        <v>1.5523363326904065</v>
      </c>
      <c r="L749" s="19"/>
      <c r="N749" s="42">
        <f t="shared" si="99"/>
        <v>41852</v>
      </c>
      <c r="O749" s="43">
        <f t="shared" si="106"/>
        <v>163.31299595739199</v>
      </c>
      <c r="P749" s="43">
        <f t="shared" si="100"/>
        <v>153.9995997026499</v>
      </c>
      <c r="Q749" s="48">
        <f t="shared" si="101"/>
        <v>1925.150024</v>
      </c>
      <c r="R749" s="44">
        <f t="shared" si="102"/>
        <v>83.782799999999995</v>
      </c>
    </row>
    <row r="750" spans="2:18">
      <c r="B750" s="39">
        <v>41855</v>
      </c>
      <c r="C750" s="112">
        <v>1938.98999</v>
      </c>
      <c r="D750" s="20">
        <f t="shared" si="103"/>
        <v>7.1890324532961625E-3</v>
      </c>
      <c r="E750" s="20">
        <f t="shared" si="107"/>
        <v>1.5304007044523713</v>
      </c>
      <c r="F750" s="39">
        <v>41855</v>
      </c>
      <c r="G750" s="112">
        <v>84.261831999999998</v>
      </c>
      <c r="H750" s="40">
        <f t="shared" si="104"/>
        <v>5.7175458447318306E-3</v>
      </c>
      <c r="I750" s="20">
        <f t="shared" si="105"/>
        <v>1.5580538785351383</v>
      </c>
      <c r="L750" s="19"/>
      <c r="N750" s="42">
        <f t="shared" si="99"/>
        <v>41855</v>
      </c>
      <c r="O750" s="43">
        <f t="shared" si="106"/>
        <v>164.48705838537472</v>
      </c>
      <c r="P750" s="43">
        <f t="shared" si="100"/>
        <v>154.88009947402017</v>
      </c>
      <c r="Q750" s="48">
        <f t="shared" si="101"/>
        <v>1938.98999</v>
      </c>
      <c r="R750" s="44">
        <f t="shared" si="102"/>
        <v>84.261831999999998</v>
      </c>
    </row>
    <row r="751" spans="2:18">
      <c r="B751" s="39">
        <v>41856</v>
      </c>
      <c r="C751" s="112">
        <v>1920.209961</v>
      </c>
      <c r="D751" s="20">
        <f t="shared" si="103"/>
        <v>-9.6854698048235432E-3</v>
      </c>
      <c r="E751" s="20">
        <f t="shared" si="107"/>
        <v>1.5207152346475477</v>
      </c>
      <c r="F751" s="39">
        <v>41856</v>
      </c>
      <c r="G751" s="112">
        <v>83.265450999999999</v>
      </c>
      <c r="H751" s="40">
        <f t="shared" si="104"/>
        <v>-1.1824820044263884E-2</v>
      </c>
      <c r="I751" s="20">
        <f t="shared" si="105"/>
        <v>1.5462290584908744</v>
      </c>
      <c r="N751" s="42">
        <f t="shared" si="99"/>
        <v>41856</v>
      </c>
      <c r="O751" s="43">
        <f t="shared" si="106"/>
        <v>162.89392394809894</v>
      </c>
      <c r="P751" s="43">
        <f t="shared" si="100"/>
        <v>153.0486701693022</v>
      </c>
      <c r="Q751" s="48">
        <f t="shared" si="101"/>
        <v>1920.209961</v>
      </c>
      <c r="R751" s="44">
        <f t="shared" si="102"/>
        <v>83.265450999999999</v>
      </c>
    </row>
    <row r="752" spans="2:18">
      <c r="B752" s="39">
        <v>41857</v>
      </c>
      <c r="C752" s="112">
        <v>1920.23999</v>
      </c>
      <c r="D752" s="20">
        <f t="shared" si="103"/>
        <v>1.5638394035066838E-5</v>
      </c>
      <c r="E752" s="20">
        <f t="shared" si="107"/>
        <v>1.5207308730415827</v>
      </c>
      <c r="F752" s="39">
        <v>41857</v>
      </c>
      <c r="G752" s="112">
        <v>83.025935000000004</v>
      </c>
      <c r="H752" s="40">
        <f t="shared" si="104"/>
        <v>-2.8765351910481352E-3</v>
      </c>
      <c r="I752" s="20">
        <f t="shared" si="105"/>
        <v>1.5433525232998262</v>
      </c>
      <c r="L752" s="19"/>
      <c r="N752" s="42">
        <f t="shared" si="99"/>
        <v>41857</v>
      </c>
      <c r="O752" s="43">
        <f t="shared" si="106"/>
        <v>162.89647134746755</v>
      </c>
      <c r="P752" s="43">
        <f t="shared" si="100"/>
        <v>152.60842028361708</v>
      </c>
      <c r="Q752" s="48">
        <f t="shared" si="101"/>
        <v>1920.23999</v>
      </c>
      <c r="R752" s="44">
        <f t="shared" si="102"/>
        <v>83.025935000000004</v>
      </c>
    </row>
    <row r="753" spans="2:18">
      <c r="B753" s="39">
        <v>41858</v>
      </c>
      <c r="C753" s="112">
        <v>1909.5699460000001</v>
      </c>
      <c r="D753" s="20">
        <f t="shared" si="103"/>
        <v>-5.5566200347696437E-3</v>
      </c>
      <c r="E753" s="20">
        <f t="shared" si="107"/>
        <v>1.5151742530068131</v>
      </c>
      <c r="F753" s="39">
        <v>41858</v>
      </c>
      <c r="G753" s="112">
        <v>83.217545000000001</v>
      </c>
      <c r="H753" s="40">
        <f t="shared" si="104"/>
        <v>2.3078330885402121E-3</v>
      </c>
      <c r="I753" s="20">
        <f t="shared" si="105"/>
        <v>1.5456603563883664</v>
      </c>
      <c r="L753" s="19"/>
      <c r="N753" s="42">
        <f t="shared" si="99"/>
        <v>41858</v>
      </c>
      <c r="O753" s="43">
        <f t="shared" si="106"/>
        <v>161.99131755118492</v>
      </c>
      <c r="P753" s="43">
        <f t="shared" si="100"/>
        <v>152.96061504553745</v>
      </c>
      <c r="Q753" s="48">
        <f t="shared" si="101"/>
        <v>1909.5699460000001</v>
      </c>
      <c r="R753" s="44">
        <f t="shared" si="102"/>
        <v>83.217545000000001</v>
      </c>
    </row>
    <row r="754" spans="2:18">
      <c r="B754" s="39">
        <v>41859</v>
      </c>
      <c r="C754" s="112">
        <v>1931.589966</v>
      </c>
      <c r="D754" s="20">
        <f t="shared" si="103"/>
        <v>1.1531402683691017E-2</v>
      </c>
      <c r="E754" s="20">
        <f t="shared" si="107"/>
        <v>1.5267056556905041</v>
      </c>
      <c r="F754" s="39">
        <v>41859</v>
      </c>
      <c r="G754" s="112">
        <v>84.530096999999998</v>
      </c>
      <c r="H754" s="40">
        <f t="shared" si="104"/>
        <v>1.5772539312473022E-2</v>
      </c>
      <c r="I754" s="20">
        <f t="shared" si="105"/>
        <v>1.5614328957008394</v>
      </c>
      <c r="L754" s="19"/>
      <c r="N754" s="42">
        <f t="shared" si="99"/>
        <v>41859</v>
      </c>
      <c r="O754" s="43">
        <f t="shared" si="106"/>
        <v>163.85930466512929</v>
      </c>
      <c r="P754" s="43">
        <f t="shared" si="100"/>
        <v>155.37319235960328</v>
      </c>
      <c r="Q754" s="48">
        <f t="shared" si="101"/>
        <v>1931.589966</v>
      </c>
      <c r="R754" s="44">
        <f t="shared" si="102"/>
        <v>84.530096999999998</v>
      </c>
    </row>
    <row r="755" spans="2:18">
      <c r="B755" s="39">
        <v>41862</v>
      </c>
      <c r="C755" s="112">
        <v>1936.920044</v>
      </c>
      <c r="D755" s="20">
        <f t="shared" si="103"/>
        <v>2.7594251853759744E-3</v>
      </c>
      <c r="E755" s="20">
        <f t="shared" si="107"/>
        <v>1.5294650808758801</v>
      </c>
      <c r="F755" s="39">
        <v>41862</v>
      </c>
      <c r="G755" s="112">
        <v>84.961223000000004</v>
      </c>
      <c r="H755" s="40">
        <f t="shared" si="104"/>
        <v>5.1002662400825294E-3</v>
      </c>
      <c r="I755" s="20">
        <f t="shared" si="105"/>
        <v>1.566533161940922</v>
      </c>
      <c r="L755" s="19"/>
      <c r="N755" s="42">
        <f t="shared" si="99"/>
        <v>41862</v>
      </c>
      <c r="O755" s="43">
        <f t="shared" si="106"/>
        <v>164.31146215728043</v>
      </c>
      <c r="P755" s="43">
        <f t="shared" si="100"/>
        <v>156.1656370072088</v>
      </c>
      <c r="Q755" s="48">
        <f t="shared" si="101"/>
        <v>1936.920044</v>
      </c>
      <c r="R755" s="44">
        <f t="shared" si="102"/>
        <v>84.961223000000004</v>
      </c>
    </row>
    <row r="756" spans="2:18">
      <c r="B756" s="39">
        <v>41863</v>
      </c>
      <c r="C756" s="112">
        <v>1933.75</v>
      </c>
      <c r="D756" s="20">
        <f t="shared" si="103"/>
        <v>-1.6366416413624574E-3</v>
      </c>
      <c r="E756" s="20">
        <f t="shared" si="107"/>
        <v>1.5278284392345176</v>
      </c>
      <c r="F756" s="39">
        <v>41863</v>
      </c>
      <c r="G756" s="112">
        <v>84.817511999999994</v>
      </c>
      <c r="H756" s="40">
        <f t="shared" si="104"/>
        <v>-1.6914893044795987E-3</v>
      </c>
      <c r="I756" s="20">
        <f t="shared" si="105"/>
        <v>1.5648416726364425</v>
      </c>
      <c r="N756" s="42">
        <f t="shared" si="99"/>
        <v>41863</v>
      </c>
      <c r="O756" s="43">
        <f t="shared" si="106"/>
        <v>164.04254317616068</v>
      </c>
      <c r="P756" s="43">
        <f t="shared" si="100"/>
        <v>155.90148450248387</v>
      </c>
      <c r="Q756" s="48">
        <f t="shared" si="101"/>
        <v>1933.75</v>
      </c>
      <c r="R756" s="44">
        <f t="shared" si="102"/>
        <v>84.817511999999994</v>
      </c>
    </row>
    <row r="757" spans="2:18">
      <c r="B757" s="39">
        <v>41864</v>
      </c>
      <c r="C757" s="112">
        <v>1946.719971</v>
      </c>
      <c r="D757" s="20">
        <f t="shared" si="103"/>
        <v>6.7071601809953751E-3</v>
      </c>
      <c r="E757" s="20">
        <f t="shared" si="107"/>
        <v>1.534535599415513</v>
      </c>
      <c r="F757" s="39">
        <v>41864</v>
      </c>
      <c r="G757" s="112">
        <v>85.622291000000004</v>
      </c>
      <c r="H757" s="40">
        <f t="shared" si="104"/>
        <v>9.4883589605883056E-3</v>
      </c>
      <c r="I757" s="20">
        <f t="shared" si="105"/>
        <v>1.5743300315970308</v>
      </c>
      <c r="L757" s="19"/>
      <c r="N757" s="42">
        <f t="shared" si="99"/>
        <v>41864</v>
      </c>
      <c r="O757" s="43">
        <f t="shared" si="106"/>
        <v>165.14280278974104</v>
      </c>
      <c r="P757" s="43">
        <f t="shared" si="100"/>
        <v>157.38073374993203</v>
      </c>
      <c r="Q757" s="48">
        <f t="shared" si="101"/>
        <v>1946.719971</v>
      </c>
      <c r="R757" s="44">
        <f t="shared" si="102"/>
        <v>85.622291000000004</v>
      </c>
    </row>
    <row r="758" spans="2:18">
      <c r="B758" s="39">
        <v>41865</v>
      </c>
      <c r="C758" s="112">
        <v>1955.1800539999999</v>
      </c>
      <c r="D758" s="20">
        <f t="shared" si="103"/>
        <v>4.3458140492873554E-3</v>
      </c>
      <c r="E758" s="20">
        <f t="shared" si="107"/>
        <v>1.5388814134648003</v>
      </c>
      <c r="F758" s="39">
        <v>41865</v>
      </c>
      <c r="G758" s="112">
        <v>86.264193000000006</v>
      </c>
      <c r="H758" s="40">
        <f t="shared" si="104"/>
        <v>7.49690288011573E-3</v>
      </c>
      <c r="I758" s="20">
        <f t="shared" si="105"/>
        <v>1.5818269344771465</v>
      </c>
      <c r="N758" s="42">
        <f t="shared" si="99"/>
        <v>41865</v>
      </c>
      <c r="O758" s="43">
        <f t="shared" si="106"/>
        <v>165.86048270224339</v>
      </c>
      <c r="P758" s="43">
        <f t="shared" si="100"/>
        <v>158.5606018260566</v>
      </c>
      <c r="Q758" s="48">
        <f t="shared" si="101"/>
        <v>1955.1800539999999</v>
      </c>
      <c r="R758" s="44">
        <f t="shared" si="102"/>
        <v>86.264193000000006</v>
      </c>
    </row>
    <row r="759" spans="2:18">
      <c r="B759" s="39">
        <v>41866</v>
      </c>
      <c r="C759" s="112">
        <v>1955.0600589999999</v>
      </c>
      <c r="D759" s="20">
        <f t="shared" si="103"/>
        <v>-6.1372864230357926E-5</v>
      </c>
      <c r="E759" s="20">
        <f t="shared" si="107"/>
        <v>1.5388200406005699</v>
      </c>
      <c r="F759" s="39">
        <v>41866</v>
      </c>
      <c r="G759" s="112">
        <v>86.015094000000005</v>
      </c>
      <c r="H759" s="40">
        <f t="shared" si="104"/>
        <v>-2.8876291696138257E-3</v>
      </c>
      <c r="I759" s="20">
        <f t="shared" si="105"/>
        <v>1.5789393053075327</v>
      </c>
      <c r="N759" s="42">
        <f t="shared" si="99"/>
        <v>41866</v>
      </c>
      <c r="O759" s="43">
        <f t="shared" si="106"/>
        <v>165.85030336935733</v>
      </c>
      <c r="P759" s="43">
        <f t="shared" si="100"/>
        <v>158.10273760707216</v>
      </c>
      <c r="Q759" s="48">
        <f t="shared" si="101"/>
        <v>1955.0600589999999</v>
      </c>
      <c r="R759" s="44">
        <f t="shared" si="102"/>
        <v>86.015094000000005</v>
      </c>
    </row>
    <row r="760" spans="2:18">
      <c r="B760" s="39">
        <v>41869</v>
      </c>
      <c r="C760" s="112">
        <v>1971.73999</v>
      </c>
      <c r="D760" s="20">
        <f t="shared" si="103"/>
        <v>8.5316719162744636E-3</v>
      </c>
      <c r="E760" s="20">
        <f t="shared" si="107"/>
        <v>1.5473517125168443</v>
      </c>
      <c r="F760" s="39">
        <v>41869</v>
      </c>
      <c r="G760" s="112">
        <v>86.618679</v>
      </c>
      <c r="H760" s="40">
        <f t="shared" si="104"/>
        <v>7.0171986326026392E-3</v>
      </c>
      <c r="I760" s="20">
        <f t="shared" si="105"/>
        <v>1.5859565039401353</v>
      </c>
      <c r="L760" s="19"/>
      <c r="N760" s="42">
        <f t="shared" si="99"/>
        <v>41869</v>
      </c>
      <c r="O760" s="43">
        <f t="shared" si="106"/>
        <v>167.26528374491926</v>
      </c>
      <c r="P760" s="43">
        <f t="shared" si="100"/>
        <v>159.21217592121926</v>
      </c>
      <c r="Q760" s="48">
        <f t="shared" si="101"/>
        <v>1971.73999</v>
      </c>
      <c r="R760" s="44">
        <f t="shared" si="102"/>
        <v>86.618679</v>
      </c>
    </row>
    <row r="761" spans="2:18">
      <c r="B761" s="39">
        <v>41870</v>
      </c>
      <c r="C761" s="112">
        <v>1981.599976</v>
      </c>
      <c r="D761" s="20">
        <f t="shared" si="103"/>
        <v>5.0006522411709664E-3</v>
      </c>
      <c r="E761" s="20">
        <f t="shared" si="107"/>
        <v>1.5523523647580153</v>
      </c>
      <c r="F761" s="39">
        <v>41870</v>
      </c>
      <c r="G761" s="112">
        <v>87.260581000000002</v>
      </c>
      <c r="H761" s="40">
        <f t="shared" si="104"/>
        <v>7.4106648520926299E-3</v>
      </c>
      <c r="I761" s="20">
        <f t="shared" si="105"/>
        <v>1.593367168792228</v>
      </c>
      <c r="L761" s="19"/>
      <c r="N761" s="42">
        <f t="shared" si="99"/>
        <v>41870</v>
      </c>
      <c r="O761" s="43">
        <f t="shared" si="106"/>
        <v>168.10171926094839</v>
      </c>
      <c r="P761" s="43">
        <f t="shared" si="100"/>
        <v>160.39204399734385</v>
      </c>
      <c r="Q761" s="48">
        <f t="shared" si="101"/>
        <v>1981.599976</v>
      </c>
      <c r="R761" s="44">
        <f t="shared" si="102"/>
        <v>87.260581000000002</v>
      </c>
    </row>
    <row r="762" spans="2:18">
      <c r="B762" s="39">
        <v>41871</v>
      </c>
      <c r="C762" s="112">
        <v>1986.51001</v>
      </c>
      <c r="D762" s="20">
        <f t="shared" si="103"/>
        <v>2.4778129084919165E-3</v>
      </c>
      <c r="E762" s="20">
        <f t="shared" si="107"/>
        <v>1.5548301776665072</v>
      </c>
      <c r="F762" s="39">
        <v>41871</v>
      </c>
      <c r="G762" s="112">
        <v>87.70129</v>
      </c>
      <c r="H762" s="40">
        <f t="shared" si="104"/>
        <v>5.0504935326982636E-3</v>
      </c>
      <c r="I762" s="20">
        <f t="shared" si="105"/>
        <v>1.5984176623249262</v>
      </c>
      <c r="L762" s="19"/>
      <c r="N762" s="42">
        <f t="shared" si="99"/>
        <v>41871</v>
      </c>
      <c r="O762" s="43">
        <f t="shared" si="106"/>
        <v>168.51824387087285</v>
      </c>
      <c r="P762" s="43">
        <f t="shared" si="100"/>
        <v>161.20210297824869</v>
      </c>
      <c r="Q762" s="48">
        <f t="shared" si="101"/>
        <v>1986.51001</v>
      </c>
      <c r="R762" s="44">
        <f t="shared" si="102"/>
        <v>87.70129</v>
      </c>
    </row>
    <row r="763" spans="2:18">
      <c r="B763" s="39">
        <v>41872</v>
      </c>
      <c r="C763" s="112">
        <v>1992.369995</v>
      </c>
      <c r="D763" s="20">
        <f t="shared" si="103"/>
        <v>2.9498894898596362E-3</v>
      </c>
      <c r="E763" s="20">
        <f t="shared" si="107"/>
        <v>1.5577800671563669</v>
      </c>
      <c r="F763" s="39">
        <v>41872</v>
      </c>
      <c r="G763" s="112">
        <v>87.720448000000005</v>
      </c>
      <c r="H763" s="40">
        <f t="shared" si="104"/>
        <v>2.1844604566245707E-4</v>
      </c>
      <c r="I763" s="20">
        <f t="shared" si="105"/>
        <v>1.5986361083705887</v>
      </c>
      <c r="L763" s="19"/>
      <c r="N763" s="42">
        <f t="shared" si="99"/>
        <v>41872</v>
      </c>
      <c r="O763" s="43">
        <f t="shared" si="106"/>
        <v>169.01535406731716</v>
      </c>
      <c r="P763" s="43">
        <f t="shared" si="100"/>
        <v>161.23731694019679</v>
      </c>
      <c r="Q763" s="48">
        <f t="shared" si="101"/>
        <v>1992.369995</v>
      </c>
      <c r="R763" s="44">
        <f t="shared" si="102"/>
        <v>87.720448000000005</v>
      </c>
    </row>
    <row r="764" spans="2:18">
      <c r="B764" s="39">
        <v>41873</v>
      </c>
      <c r="C764" s="112">
        <v>1988.400024</v>
      </c>
      <c r="D764" s="20">
        <f t="shared" si="103"/>
        <v>-1.9925872252457566E-3</v>
      </c>
      <c r="E764" s="20">
        <f t="shared" si="107"/>
        <v>1.5557874799311211</v>
      </c>
      <c r="F764" s="39">
        <v>41873</v>
      </c>
      <c r="G764" s="112">
        <v>87.145611000000002</v>
      </c>
      <c r="H764" s="40">
        <f t="shared" si="104"/>
        <v>-6.5530559077856543E-3</v>
      </c>
      <c r="I764" s="20">
        <f t="shared" si="105"/>
        <v>1.5920830524628031</v>
      </c>
      <c r="L764" s="19"/>
      <c r="N764" s="42">
        <f t="shared" si="99"/>
        <v>41873</v>
      </c>
      <c r="O764" s="43">
        <f t="shared" si="106"/>
        <v>168.67857623193223</v>
      </c>
      <c r="P764" s="43">
        <f t="shared" si="100"/>
        <v>160.18071978786631</v>
      </c>
      <c r="Q764" s="48">
        <f t="shared" si="101"/>
        <v>1988.400024</v>
      </c>
      <c r="R764" s="44">
        <f t="shared" si="102"/>
        <v>87.145611000000002</v>
      </c>
    </row>
    <row r="765" spans="2:18">
      <c r="B765" s="39">
        <v>41876</v>
      </c>
      <c r="C765" s="112">
        <v>1997.920044</v>
      </c>
      <c r="D765" s="20">
        <f t="shared" si="103"/>
        <v>4.7877790611010607E-3</v>
      </c>
      <c r="E765" s="20">
        <f t="shared" si="107"/>
        <v>1.5605752589922222</v>
      </c>
      <c r="F765" s="39">
        <v>41876</v>
      </c>
      <c r="G765" s="112">
        <v>87.337227999999996</v>
      </c>
      <c r="H765" s="40">
        <f t="shared" si="104"/>
        <v>2.198814120426551E-3</v>
      </c>
      <c r="I765" s="20">
        <f t="shared" si="105"/>
        <v>1.5942818665832297</v>
      </c>
      <c r="L765" s="19"/>
      <c r="N765" s="42">
        <f t="shared" si="99"/>
        <v>41876</v>
      </c>
      <c r="O765" s="43">
        <f t="shared" si="106"/>
        <v>169.4861719872718</v>
      </c>
      <c r="P765" s="43">
        <f t="shared" si="100"/>
        <v>160.53292741635593</v>
      </c>
      <c r="Q765" s="48">
        <f t="shared" si="101"/>
        <v>1997.920044</v>
      </c>
      <c r="R765" s="44">
        <f t="shared" si="102"/>
        <v>87.337227999999996</v>
      </c>
    </row>
    <row r="766" spans="2:18">
      <c r="B766" s="39">
        <v>41877</v>
      </c>
      <c r="C766" s="112">
        <v>2000.0200199999999</v>
      </c>
      <c r="D766" s="20">
        <f t="shared" si="103"/>
        <v>1.0510811012214294E-3</v>
      </c>
      <c r="E766" s="20">
        <f t="shared" si="107"/>
        <v>1.5616263400934436</v>
      </c>
      <c r="F766" s="39">
        <v>41877</v>
      </c>
      <c r="G766" s="112">
        <v>87.126452999999998</v>
      </c>
      <c r="H766" s="40">
        <f t="shared" si="104"/>
        <v>-2.4133465742695037E-3</v>
      </c>
      <c r="I766" s="20">
        <f t="shared" si="105"/>
        <v>1.5918685200089602</v>
      </c>
      <c r="N766" s="42">
        <f t="shared" si="99"/>
        <v>41877</v>
      </c>
      <c r="O766" s="43">
        <f t="shared" si="106"/>
        <v>169.664315699566</v>
      </c>
      <c r="P766" s="43">
        <f t="shared" si="100"/>
        <v>160.14550582591824</v>
      </c>
      <c r="Q766" s="48">
        <f t="shared" si="101"/>
        <v>2000.0200199999999</v>
      </c>
      <c r="R766" s="44">
        <f t="shared" si="102"/>
        <v>87.126452999999998</v>
      </c>
    </row>
    <row r="767" spans="2:18">
      <c r="B767" s="39">
        <v>41878</v>
      </c>
      <c r="C767" s="112">
        <v>2000.119995</v>
      </c>
      <c r="D767" s="20">
        <f t="shared" si="103"/>
        <v>4.9986999630213802E-5</v>
      </c>
      <c r="E767" s="20">
        <f t="shared" si="107"/>
        <v>1.5616763270930738</v>
      </c>
      <c r="F767" s="39">
        <v>41878</v>
      </c>
      <c r="G767" s="112">
        <v>86.915677000000002</v>
      </c>
      <c r="H767" s="40">
        <f t="shared" si="104"/>
        <v>-2.4191963834450103E-3</v>
      </c>
      <c r="I767" s="20">
        <f t="shared" si="105"/>
        <v>1.5894493236255152</v>
      </c>
      <c r="L767" s="19"/>
      <c r="N767" s="42">
        <f t="shared" si="99"/>
        <v>41878</v>
      </c>
      <c r="O767" s="43">
        <f t="shared" si="106"/>
        <v>169.67279670965212</v>
      </c>
      <c r="P767" s="43">
        <f t="shared" si="100"/>
        <v>159.75808239739919</v>
      </c>
      <c r="Q767" s="48">
        <f t="shared" si="101"/>
        <v>2000.119995</v>
      </c>
      <c r="R767" s="44">
        <f t="shared" si="102"/>
        <v>86.915677000000002</v>
      </c>
    </row>
    <row r="768" spans="2:18">
      <c r="B768" s="39">
        <v>41879</v>
      </c>
      <c r="C768" s="112">
        <v>1996.73999</v>
      </c>
      <c r="D768" s="20">
        <f t="shared" si="103"/>
        <v>-1.6899011101580985E-3</v>
      </c>
      <c r="E768" s="20">
        <f t="shared" si="107"/>
        <v>1.5599864259829157</v>
      </c>
      <c r="F768" s="39">
        <v>41879</v>
      </c>
      <c r="G768" s="112">
        <v>86.973158999999995</v>
      </c>
      <c r="H768" s="40">
        <f t="shared" si="104"/>
        <v>6.613536473978332E-4</v>
      </c>
      <c r="I768" s="20">
        <f t="shared" si="105"/>
        <v>1.590110677272913</v>
      </c>
      <c r="L768" s="19"/>
      <c r="N768" s="42">
        <f t="shared" si="99"/>
        <v>41879</v>
      </c>
      <c r="O768" s="43">
        <f t="shared" si="106"/>
        <v>169.38606646212884</v>
      </c>
      <c r="P768" s="43">
        <f t="shared" si="100"/>
        <v>159.86373898789395</v>
      </c>
      <c r="Q768" s="48">
        <f t="shared" si="101"/>
        <v>1996.73999</v>
      </c>
      <c r="R768" s="44">
        <f t="shared" si="102"/>
        <v>86.973158999999995</v>
      </c>
    </row>
    <row r="769" spans="2:18">
      <c r="B769" s="39">
        <v>41880</v>
      </c>
      <c r="C769" s="112">
        <v>2003.369995</v>
      </c>
      <c r="D769" s="20">
        <f t="shared" si="103"/>
        <v>3.3204147927141658E-3</v>
      </c>
      <c r="E769" s="20">
        <f t="shared" si="107"/>
        <v>1.5633068407756299</v>
      </c>
      <c r="F769" s="39">
        <v>41880</v>
      </c>
      <c r="G769" s="112">
        <v>87.662966999999995</v>
      </c>
      <c r="H769" s="40">
        <f t="shared" si="104"/>
        <v>7.9312745211428393E-3</v>
      </c>
      <c r="I769" s="20">
        <f t="shared" si="105"/>
        <v>1.5980419517940558</v>
      </c>
      <c r="L769" s="19"/>
      <c r="N769" s="42">
        <f t="shared" si="99"/>
        <v>41880</v>
      </c>
      <c r="O769" s="43">
        <f t="shared" si="106"/>
        <v>169.94849846288935</v>
      </c>
      <c r="P769" s="43">
        <f t="shared" si="100"/>
        <v>161.13166218778326</v>
      </c>
      <c r="Q769" s="48">
        <f t="shared" si="101"/>
        <v>2003.369995</v>
      </c>
      <c r="R769" s="44">
        <f t="shared" si="102"/>
        <v>87.662966999999995</v>
      </c>
    </row>
    <row r="770" spans="2:18">
      <c r="B770" s="39">
        <v>41884</v>
      </c>
      <c r="C770" s="112">
        <v>2002.280029</v>
      </c>
      <c r="D770" s="20">
        <f t="shared" si="103"/>
        <v>-5.4406624972935802E-4</v>
      </c>
      <c r="E770" s="20">
        <f t="shared" si="107"/>
        <v>1.5627627745259005</v>
      </c>
      <c r="F770" s="39">
        <v>41884</v>
      </c>
      <c r="G770" s="112">
        <v>87.749189000000001</v>
      </c>
      <c r="H770" s="40">
        <f t="shared" si="104"/>
        <v>9.8356242037755948E-4</v>
      </c>
      <c r="I770" s="20">
        <f t="shared" si="105"/>
        <v>1.5990255142144334</v>
      </c>
      <c r="L770" s="19"/>
      <c r="N770" s="42">
        <f t="shared" si="99"/>
        <v>41884</v>
      </c>
      <c r="O770" s="43">
        <f t="shared" si="106"/>
        <v>169.85603522068351</v>
      </c>
      <c r="P770" s="43">
        <f t="shared" si="100"/>
        <v>161.29014523544416</v>
      </c>
      <c r="Q770" s="48">
        <f t="shared" si="101"/>
        <v>2002.280029</v>
      </c>
      <c r="R770" s="44">
        <f t="shared" si="102"/>
        <v>87.749189000000001</v>
      </c>
    </row>
    <row r="771" spans="2:18">
      <c r="B771" s="39">
        <v>41885</v>
      </c>
      <c r="C771" s="112">
        <v>2000.719971</v>
      </c>
      <c r="D771" s="20">
        <f t="shared" si="103"/>
        <v>-7.7914076822671596E-4</v>
      </c>
      <c r="E771" s="20">
        <f t="shared" si="107"/>
        <v>1.5619836337576738</v>
      </c>
      <c r="F771" s="39">
        <v>41885</v>
      </c>
      <c r="G771" s="112">
        <v>88.009343999999999</v>
      </c>
      <c r="H771" s="40">
        <f t="shared" si="104"/>
        <v>2.9647567455011181E-3</v>
      </c>
      <c r="I771" s="20">
        <f t="shared" si="105"/>
        <v>1.6019902709599345</v>
      </c>
      <c r="L771" s="19"/>
      <c r="N771" s="42">
        <f t="shared" si="99"/>
        <v>41885</v>
      </c>
      <c r="O771" s="43">
        <f t="shared" si="106"/>
        <v>169.72369345891374</v>
      </c>
      <c r="P771" s="43">
        <f t="shared" si="100"/>
        <v>161.76833128151381</v>
      </c>
      <c r="Q771" s="48">
        <f t="shared" si="101"/>
        <v>2000.719971</v>
      </c>
      <c r="R771" s="44">
        <f t="shared" si="102"/>
        <v>88.009343999999999</v>
      </c>
    </row>
    <row r="772" spans="2:18">
      <c r="B772" s="39">
        <v>41886</v>
      </c>
      <c r="C772" s="112">
        <v>1997.650024</v>
      </c>
      <c r="D772" s="20">
        <f t="shared" si="103"/>
        <v>-1.5344211306420608E-3</v>
      </c>
      <c r="E772" s="20">
        <f t="shared" si="107"/>
        <v>1.5604492126270317</v>
      </c>
      <c r="F772" s="39">
        <v>41886</v>
      </c>
      <c r="G772" s="112">
        <v>87.961172000000005</v>
      </c>
      <c r="H772" s="40">
        <f t="shared" si="104"/>
        <v>-5.473509721876102E-4</v>
      </c>
      <c r="I772" s="20">
        <f t="shared" si="105"/>
        <v>1.6014429199877469</v>
      </c>
      <c r="L772" s="19"/>
      <c r="N772" s="42">
        <f t="shared" ref="N772:N835" si="108">B772</f>
        <v>41886</v>
      </c>
      <c r="O772" s="43">
        <f t="shared" si="106"/>
        <v>169.46326583729976</v>
      </c>
      <c r="P772" s="43">
        <f t="shared" ref="P772:P835" si="109">(R772/$R$3)*100</f>
        <v>161.67978722811768</v>
      </c>
      <c r="Q772" s="48">
        <f t="shared" ref="Q772:Q835" si="110">C772</f>
        <v>1997.650024</v>
      </c>
      <c r="R772" s="44">
        <f t="shared" ref="R772:R835" si="111">G772</f>
        <v>87.961172000000005</v>
      </c>
    </row>
    <row r="773" spans="2:18">
      <c r="B773" s="39">
        <v>41887</v>
      </c>
      <c r="C773" s="112">
        <v>2007.709961</v>
      </c>
      <c r="D773" s="20">
        <f t="shared" ref="D773:D836" si="112">C773/C772-1</f>
        <v>5.0358856051553325E-3</v>
      </c>
      <c r="E773" s="20">
        <f t="shared" si="107"/>
        <v>1.5654850982321871</v>
      </c>
      <c r="F773" s="39">
        <v>41887</v>
      </c>
      <c r="G773" s="112">
        <v>88.577833999999996</v>
      </c>
      <c r="H773" s="40">
        <f t="shared" ref="H773:H836" si="113">G773/G772-1</f>
        <v>7.0106160022513908E-3</v>
      </c>
      <c r="I773" s="20">
        <f t="shared" ref="I773:I836" si="114">I772+H773</f>
        <v>1.6084535359899983</v>
      </c>
      <c r="L773" s="19"/>
      <c r="N773" s="42">
        <f t="shared" si="108"/>
        <v>41887</v>
      </c>
      <c r="O773" s="43">
        <f t="shared" ref="O773:O836" si="115">(Q773/$Q$3)*100</f>
        <v>170.31666345833244</v>
      </c>
      <c r="P773" s="43">
        <f t="shared" si="109"/>
        <v>162.81326213169973</v>
      </c>
      <c r="Q773" s="48">
        <f t="shared" si="110"/>
        <v>2007.709961</v>
      </c>
      <c r="R773" s="44">
        <f t="shared" si="111"/>
        <v>88.577833999999996</v>
      </c>
    </row>
    <row r="774" spans="2:18">
      <c r="B774" s="39">
        <v>41890</v>
      </c>
      <c r="C774" s="112">
        <v>2001.540039</v>
      </c>
      <c r="D774" s="20">
        <f t="shared" si="112"/>
        <v>-3.0731142046667159E-3</v>
      </c>
      <c r="E774" s="20">
        <f t="shared" ref="E774:E837" si="116">E773+D774</f>
        <v>1.5624119840275204</v>
      </c>
      <c r="F774" s="39">
        <v>41890</v>
      </c>
      <c r="G774" s="112">
        <v>88.433301999999998</v>
      </c>
      <c r="H774" s="40">
        <f t="shared" si="113"/>
        <v>-1.6316949001032865E-3</v>
      </c>
      <c r="I774" s="20">
        <f t="shared" si="114"/>
        <v>1.6068218410898951</v>
      </c>
      <c r="L774" s="19"/>
      <c r="N774" s="42">
        <f t="shared" si="108"/>
        <v>41890</v>
      </c>
      <c r="O774" s="43">
        <f t="shared" si="115"/>
        <v>169.79326090056719</v>
      </c>
      <c r="P774" s="43">
        <f t="shared" si="109"/>
        <v>162.54760056221028</v>
      </c>
      <c r="Q774" s="48">
        <f t="shared" si="110"/>
        <v>2001.540039</v>
      </c>
      <c r="R774" s="44">
        <f t="shared" si="111"/>
        <v>88.433301999999998</v>
      </c>
    </row>
    <row r="775" spans="2:18">
      <c r="B775" s="39">
        <v>41891</v>
      </c>
      <c r="C775" s="112">
        <v>1988.4399410000001</v>
      </c>
      <c r="D775" s="20">
        <f t="shared" si="112"/>
        <v>-6.5450092152764539E-3</v>
      </c>
      <c r="E775" s="20">
        <f t="shared" si="116"/>
        <v>1.5558669748122438</v>
      </c>
      <c r="F775" s="39">
        <v>41891</v>
      </c>
      <c r="G775" s="112">
        <v>88.365854999999996</v>
      </c>
      <c r="H775" s="40">
        <f t="shared" si="113"/>
        <v>-7.6268779379062845E-4</v>
      </c>
      <c r="I775" s="20">
        <f t="shared" si="114"/>
        <v>1.6060591532961044</v>
      </c>
      <c r="L775" s="19"/>
      <c r="N775" s="42">
        <f t="shared" si="108"/>
        <v>41891</v>
      </c>
      <c r="O775" s="43">
        <f t="shared" si="115"/>
        <v>168.68196244328112</v>
      </c>
      <c r="P775" s="43">
        <f t="shared" si="109"/>
        <v>162.42362749135151</v>
      </c>
      <c r="Q775" s="48">
        <f t="shared" si="110"/>
        <v>1988.4399410000001</v>
      </c>
      <c r="R775" s="44">
        <f t="shared" si="111"/>
        <v>88.365854999999996</v>
      </c>
    </row>
    <row r="776" spans="2:18">
      <c r="B776" s="39">
        <v>41892</v>
      </c>
      <c r="C776" s="112">
        <v>1995.6899410000001</v>
      </c>
      <c r="D776" s="20">
        <f t="shared" si="112"/>
        <v>3.646074417693379E-3</v>
      </c>
      <c r="E776" s="20">
        <f t="shared" si="116"/>
        <v>1.5595130492299372</v>
      </c>
      <c r="F776" s="39">
        <v>41892</v>
      </c>
      <c r="G776" s="112">
        <v>88.683824000000001</v>
      </c>
      <c r="H776" s="40">
        <f t="shared" si="113"/>
        <v>3.5983242622390499E-3</v>
      </c>
      <c r="I776" s="20">
        <f t="shared" si="114"/>
        <v>1.6096574775583434</v>
      </c>
      <c r="L776" s="19"/>
      <c r="N776" s="42">
        <f t="shared" si="108"/>
        <v>41892</v>
      </c>
      <c r="O776" s="43">
        <f t="shared" si="115"/>
        <v>169.29698943127192</v>
      </c>
      <c r="P776" s="43">
        <f t="shared" si="109"/>
        <v>163.00808037091451</v>
      </c>
      <c r="Q776" s="48">
        <f t="shared" si="110"/>
        <v>1995.6899410000001</v>
      </c>
      <c r="R776" s="44">
        <f t="shared" si="111"/>
        <v>88.683824000000001</v>
      </c>
    </row>
    <row r="777" spans="2:18">
      <c r="B777" s="39">
        <v>41893</v>
      </c>
      <c r="C777" s="112">
        <v>1997.4499510000001</v>
      </c>
      <c r="D777" s="20">
        <f t="shared" si="112"/>
        <v>8.8190553243849834E-4</v>
      </c>
      <c r="E777" s="20">
        <f t="shared" si="116"/>
        <v>1.5603949547623757</v>
      </c>
      <c r="F777" s="39">
        <v>41893</v>
      </c>
      <c r="G777" s="112">
        <v>88.760908000000001</v>
      </c>
      <c r="H777" s="40">
        <f t="shared" si="113"/>
        <v>8.6920022754100046E-4</v>
      </c>
      <c r="I777" s="20">
        <f t="shared" si="114"/>
        <v>1.6105266777858844</v>
      </c>
      <c r="L777" s="19"/>
      <c r="N777" s="42">
        <f t="shared" si="108"/>
        <v>41893</v>
      </c>
      <c r="O777" s="43">
        <f t="shared" si="115"/>
        <v>169.44629338287655</v>
      </c>
      <c r="P777" s="43">
        <f t="shared" si="109"/>
        <v>163.14976703146394</v>
      </c>
      <c r="Q777" s="48">
        <f t="shared" si="110"/>
        <v>1997.4499510000001</v>
      </c>
      <c r="R777" s="44">
        <f t="shared" si="111"/>
        <v>88.760908000000001</v>
      </c>
    </row>
    <row r="778" spans="2:18">
      <c r="B778" s="39">
        <v>41894</v>
      </c>
      <c r="C778" s="112">
        <v>1985.540039</v>
      </c>
      <c r="D778" s="20">
        <f t="shared" si="112"/>
        <v>-5.9625584080529315E-3</v>
      </c>
      <c r="E778" s="20">
        <f t="shared" si="116"/>
        <v>1.5544323963543227</v>
      </c>
      <c r="F778" s="39">
        <v>41894</v>
      </c>
      <c r="G778" s="112">
        <v>88.539292000000003</v>
      </c>
      <c r="H778" s="40">
        <f t="shared" si="113"/>
        <v>-2.4967748189326233E-3</v>
      </c>
      <c r="I778" s="20">
        <f t="shared" si="114"/>
        <v>1.6080299029669518</v>
      </c>
      <c r="N778" s="42">
        <f t="shared" si="108"/>
        <v>41894</v>
      </c>
      <c r="O778" s="43">
        <f t="shared" si="115"/>
        <v>168.43595996155307</v>
      </c>
      <c r="P778" s="43">
        <f t="shared" si="109"/>
        <v>162.74241880142506</v>
      </c>
      <c r="Q778" s="48">
        <f t="shared" si="110"/>
        <v>1985.540039</v>
      </c>
      <c r="R778" s="44">
        <f t="shared" si="111"/>
        <v>88.539292000000003</v>
      </c>
    </row>
    <row r="779" spans="2:18">
      <c r="B779" s="39">
        <v>41897</v>
      </c>
      <c r="C779" s="112">
        <v>1984.130005</v>
      </c>
      <c r="D779" s="20">
        <f t="shared" si="112"/>
        <v>-7.101513806340165E-4</v>
      </c>
      <c r="E779" s="20">
        <f t="shared" si="116"/>
        <v>1.5537222449736887</v>
      </c>
      <c r="F779" s="39">
        <v>41897</v>
      </c>
      <c r="G779" s="112">
        <v>88.433301999999998</v>
      </c>
      <c r="H779" s="40">
        <f t="shared" si="113"/>
        <v>-1.1970956352350681E-3</v>
      </c>
      <c r="I779" s="20">
        <f t="shared" si="114"/>
        <v>1.6068328073317169</v>
      </c>
      <c r="L779" s="19"/>
      <c r="N779" s="42">
        <f t="shared" si="108"/>
        <v>41897</v>
      </c>
      <c r="O779" s="43">
        <f t="shared" si="115"/>
        <v>168.31634493203796</v>
      </c>
      <c r="P779" s="43">
        <f t="shared" si="109"/>
        <v>162.54760056221028</v>
      </c>
      <c r="Q779" s="48">
        <f t="shared" si="110"/>
        <v>1984.130005</v>
      </c>
      <c r="R779" s="44">
        <f t="shared" si="111"/>
        <v>88.433301999999998</v>
      </c>
    </row>
    <row r="780" spans="2:18">
      <c r="B780" s="39">
        <v>41898</v>
      </c>
      <c r="C780" s="112">
        <v>1998.9799800000001</v>
      </c>
      <c r="D780" s="20">
        <f t="shared" si="112"/>
        <v>7.4843760048879382E-3</v>
      </c>
      <c r="E780" s="20">
        <f t="shared" si="116"/>
        <v>1.5612066209785767</v>
      </c>
      <c r="F780" s="39">
        <v>41898</v>
      </c>
      <c r="G780" s="112">
        <v>88.548929000000001</v>
      </c>
      <c r="H780" s="40">
        <f t="shared" si="113"/>
        <v>1.3075051749169564E-3</v>
      </c>
      <c r="I780" s="20">
        <f t="shared" si="114"/>
        <v>1.6081403125066338</v>
      </c>
      <c r="L780" s="19"/>
      <c r="N780" s="42">
        <f t="shared" si="108"/>
        <v>41898</v>
      </c>
      <c r="O780" s="43">
        <f t="shared" si="115"/>
        <v>169.57608774527773</v>
      </c>
      <c r="P780" s="43">
        <f t="shared" si="109"/>
        <v>162.76013239111572</v>
      </c>
      <c r="Q780" s="48">
        <f t="shared" si="110"/>
        <v>1998.9799800000001</v>
      </c>
      <c r="R780" s="44">
        <f t="shared" si="111"/>
        <v>88.548929000000001</v>
      </c>
    </row>
    <row r="781" spans="2:18">
      <c r="B781" s="39">
        <v>41899</v>
      </c>
      <c r="C781" s="112">
        <v>2001.5699460000001</v>
      </c>
      <c r="D781" s="20">
        <f t="shared" si="112"/>
        <v>1.295643791290102E-3</v>
      </c>
      <c r="E781" s="20">
        <f t="shared" si="116"/>
        <v>1.5625022647698668</v>
      </c>
      <c r="F781" s="39">
        <v>41899</v>
      </c>
      <c r="G781" s="112">
        <v>88.905433000000002</v>
      </c>
      <c r="H781" s="40">
        <f t="shared" si="113"/>
        <v>4.0260678929273652E-3</v>
      </c>
      <c r="I781" s="20">
        <f t="shared" si="114"/>
        <v>1.6121663803995612</v>
      </c>
      <c r="L781" s="19"/>
      <c r="N781" s="42">
        <f t="shared" si="108"/>
        <v>41899</v>
      </c>
      <c r="O781" s="43">
        <f t="shared" si="115"/>
        <v>169.79579795051615</v>
      </c>
      <c r="P781" s="43">
        <f t="shared" si="109"/>
        <v>163.4154157343842</v>
      </c>
      <c r="Q781" s="48">
        <f t="shared" si="110"/>
        <v>2001.5699460000001</v>
      </c>
      <c r="R781" s="44">
        <f t="shared" si="111"/>
        <v>88.905433000000002</v>
      </c>
    </row>
    <row r="782" spans="2:18">
      <c r="B782" s="39">
        <v>41900</v>
      </c>
      <c r="C782" s="112">
        <v>2011.3599850000001</v>
      </c>
      <c r="D782" s="20">
        <f t="shared" si="112"/>
        <v>4.8911800557180918E-3</v>
      </c>
      <c r="E782" s="20">
        <f t="shared" si="116"/>
        <v>1.5673934448255848</v>
      </c>
      <c r="F782" s="39">
        <v>41900</v>
      </c>
      <c r="G782" s="112">
        <v>90.052042999999998</v>
      </c>
      <c r="H782" s="40">
        <f t="shared" si="113"/>
        <v>1.2896962101292431E-2</v>
      </c>
      <c r="I782" s="20">
        <f t="shared" si="114"/>
        <v>1.6250633425008536</v>
      </c>
      <c r="N782" s="42">
        <f t="shared" si="108"/>
        <v>41900</v>
      </c>
      <c r="O782" s="43">
        <f t="shared" si="115"/>
        <v>170.62629977099647</v>
      </c>
      <c r="P782" s="43">
        <f t="shared" si="109"/>
        <v>165.52297815787747</v>
      </c>
      <c r="Q782" s="48">
        <f t="shared" si="110"/>
        <v>2011.3599850000001</v>
      </c>
      <c r="R782" s="44">
        <f t="shared" si="111"/>
        <v>90.052042999999998</v>
      </c>
    </row>
    <row r="783" spans="2:18">
      <c r="B783" s="39">
        <v>41901</v>
      </c>
      <c r="C783" s="112">
        <v>2010.400024</v>
      </c>
      <c r="D783" s="20">
        <f t="shared" si="112"/>
        <v>-4.7726961218230723E-4</v>
      </c>
      <c r="E783" s="20">
        <f t="shared" si="116"/>
        <v>1.5669161752134024</v>
      </c>
      <c r="F783" s="39">
        <v>41901</v>
      </c>
      <c r="G783" s="112">
        <v>89.849700999999996</v>
      </c>
      <c r="H783" s="40">
        <f t="shared" si="113"/>
        <v>-2.2469451359365955E-3</v>
      </c>
      <c r="I783" s="20">
        <f t="shared" si="114"/>
        <v>1.622816397364917</v>
      </c>
      <c r="L783" s="19"/>
      <c r="N783" s="42">
        <f t="shared" si="108"/>
        <v>41901</v>
      </c>
      <c r="O783" s="43">
        <f t="shared" si="115"/>
        <v>170.54486502307665</v>
      </c>
      <c r="P783" s="43">
        <f t="shared" si="109"/>
        <v>165.15105710721988</v>
      </c>
      <c r="Q783" s="48">
        <f t="shared" si="110"/>
        <v>2010.400024</v>
      </c>
      <c r="R783" s="44">
        <f t="shared" si="111"/>
        <v>89.849700999999996</v>
      </c>
    </row>
    <row r="784" spans="2:18">
      <c r="B784" s="39">
        <v>41904</v>
      </c>
      <c r="C784" s="112">
        <v>1994.290039</v>
      </c>
      <c r="D784" s="20">
        <f t="shared" si="112"/>
        <v>-8.0133231235974822E-3</v>
      </c>
      <c r="E784" s="20">
        <f t="shared" si="116"/>
        <v>1.5589028520898049</v>
      </c>
      <c r="F784" s="39">
        <v>41904</v>
      </c>
      <c r="G784" s="112">
        <v>88.28877</v>
      </c>
      <c r="H784" s="40">
        <f t="shared" si="113"/>
        <v>-1.737268997700947E-2</v>
      </c>
      <c r="I784" s="20">
        <f t="shared" si="114"/>
        <v>1.6054437073879075</v>
      </c>
      <c r="N784" s="42">
        <f t="shared" si="108"/>
        <v>41904</v>
      </c>
      <c r="O784" s="43">
        <f t="shared" si="115"/>
        <v>169.17823391257642</v>
      </c>
      <c r="P784" s="43">
        <f t="shared" si="109"/>
        <v>162.2819389927208</v>
      </c>
      <c r="Q784" s="48">
        <f t="shared" si="110"/>
        <v>1994.290039</v>
      </c>
      <c r="R784" s="44">
        <f t="shared" si="111"/>
        <v>88.28877</v>
      </c>
    </row>
    <row r="785" spans="2:18">
      <c r="B785" s="39">
        <v>41905</v>
      </c>
      <c r="C785" s="112">
        <v>1982.7700199999999</v>
      </c>
      <c r="D785" s="20">
        <f t="shared" si="112"/>
        <v>-5.7765012985656616E-3</v>
      </c>
      <c r="E785" s="20">
        <f t="shared" si="116"/>
        <v>1.5531263507912394</v>
      </c>
      <c r="F785" s="39">
        <v>41905</v>
      </c>
      <c r="G785" s="112">
        <v>88.124971000000002</v>
      </c>
      <c r="H785" s="40">
        <f t="shared" si="113"/>
        <v>-1.8552642652061024E-3</v>
      </c>
      <c r="I785" s="20">
        <f t="shared" si="114"/>
        <v>1.6035884431227014</v>
      </c>
      <c r="N785" s="42">
        <f t="shared" si="108"/>
        <v>41905</v>
      </c>
      <c r="O785" s="43">
        <f t="shared" si="115"/>
        <v>168.20097562469138</v>
      </c>
      <c r="P785" s="43">
        <f t="shared" si="109"/>
        <v>161.98086311041925</v>
      </c>
      <c r="Q785" s="48">
        <f t="shared" si="110"/>
        <v>1982.7700199999999</v>
      </c>
      <c r="R785" s="44">
        <f t="shared" si="111"/>
        <v>88.124971000000002</v>
      </c>
    </row>
    <row r="786" spans="2:18">
      <c r="B786" s="39">
        <v>41906</v>
      </c>
      <c r="C786" s="112">
        <v>1998.3000489999999</v>
      </c>
      <c r="D786" s="20">
        <f t="shared" si="112"/>
        <v>7.8324913345220182E-3</v>
      </c>
      <c r="E786" s="20">
        <f t="shared" si="116"/>
        <v>1.5609588421257614</v>
      </c>
      <c r="F786" s="39">
        <v>41906</v>
      </c>
      <c r="G786" s="112">
        <v>88.336950000000002</v>
      </c>
      <c r="H786" s="40">
        <f t="shared" si="113"/>
        <v>2.4054362525691708E-3</v>
      </c>
      <c r="I786" s="20">
        <f t="shared" si="114"/>
        <v>1.6059938793752706</v>
      </c>
      <c r="L786" s="19"/>
      <c r="N786" s="42">
        <f t="shared" si="108"/>
        <v>41906</v>
      </c>
      <c r="O786" s="43">
        <f t="shared" si="115"/>
        <v>169.51840830872993</v>
      </c>
      <c r="P786" s="43">
        <f t="shared" si="109"/>
        <v>162.37049775076747</v>
      </c>
      <c r="Q786" s="48">
        <f t="shared" si="110"/>
        <v>1998.3000489999999</v>
      </c>
      <c r="R786" s="44">
        <f t="shared" si="111"/>
        <v>88.336950000000002</v>
      </c>
    </row>
    <row r="787" spans="2:18">
      <c r="B787" s="39">
        <v>41907</v>
      </c>
      <c r="C787" s="112">
        <v>1965.98999</v>
      </c>
      <c r="D787" s="20">
        <f t="shared" si="112"/>
        <v>-1.61687725605415E-2</v>
      </c>
      <c r="E787" s="20">
        <f t="shared" si="116"/>
        <v>1.5447900695652199</v>
      </c>
      <c r="F787" s="39">
        <v>41907</v>
      </c>
      <c r="G787" s="112">
        <v>87.016903999999997</v>
      </c>
      <c r="H787" s="40">
        <f t="shared" si="113"/>
        <v>-1.4943305151468356E-2</v>
      </c>
      <c r="I787" s="20">
        <f t="shared" si="114"/>
        <v>1.5910505742238024</v>
      </c>
      <c r="L787" s="19"/>
      <c r="N787" s="42">
        <f t="shared" si="108"/>
        <v>41907</v>
      </c>
      <c r="O787" s="43">
        <f t="shared" si="115"/>
        <v>166.77750371996106</v>
      </c>
      <c r="P787" s="43">
        <f t="shared" si="109"/>
        <v>159.94414585528193</v>
      </c>
      <c r="Q787" s="48">
        <f t="shared" si="110"/>
        <v>1965.98999</v>
      </c>
      <c r="R787" s="44">
        <f t="shared" si="111"/>
        <v>87.016903999999997</v>
      </c>
    </row>
    <row r="788" spans="2:18">
      <c r="B788" s="39">
        <v>41908</v>
      </c>
      <c r="C788" s="112">
        <v>1982.849976</v>
      </c>
      <c r="D788" s="20">
        <f t="shared" si="112"/>
        <v>8.5758249460872182E-3</v>
      </c>
      <c r="E788" s="20">
        <f t="shared" si="116"/>
        <v>1.5533658945113071</v>
      </c>
      <c r="F788" s="39">
        <v>41908</v>
      </c>
      <c r="G788" s="112">
        <v>86.939825999999996</v>
      </c>
      <c r="H788" s="40">
        <f t="shared" si="113"/>
        <v>-8.8578191658028604E-4</v>
      </c>
      <c r="I788" s="20">
        <f t="shared" si="114"/>
        <v>1.5901647923072222</v>
      </c>
      <c r="L788" s="19"/>
      <c r="N788" s="42">
        <f t="shared" si="108"/>
        <v>41908</v>
      </c>
      <c r="O788" s="43">
        <f t="shared" si="115"/>
        <v>168.20775839680888</v>
      </c>
      <c r="P788" s="43">
        <f t="shared" si="109"/>
        <v>159.80247022322044</v>
      </c>
      <c r="Q788" s="48">
        <f t="shared" si="110"/>
        <v>1982.849976</v>
      </c>
      <c r="R788" s="44">
        <f t="shared" si="111"/>
        <v>86.939825999999996</v>
      </c>
    </row>
    <row r="789" spans="2:18">
      <c r="B789" s="39">
        <v>41911</v>
      </c>
      <c r="C789" s="112">
        <v>1977.8000489999999</v>
      </c>
      <c r="D789" s="20">
        <f t="shared" si="112"/>
        <v>-2.5468023608055113E-3</v>
      </c>
      <c r="E789" s="20">
        <f t="shared" si="116"/>
        <v>1.5508190921505016</v>
      </c>
      <c r="F789" s="39">
        <v>41911</v>
      </c>
      <c r="G789" s="112">
        <v>86.698943</v>
      </c>
      <c r="H789" s="40">
        <f t="shared" si="113"/>
        <v>-2.7706864745737914E-3</v>
      </c>
      <c r="I789" s="20">
        <f t="shared" si="114"/>
        <v>1.5873941058326484</v>
      </c>
      <c r="N789" s="42">
        <f t="shared" si="108"/>
        <v>41911</v>
      </c>
      <c r="O789" s="43">
        <f t="shared" si="115"/>
        <v>167.77936648061805</v>
      </c>
      <c r="P789" s="43">
        <f t="shared" si="109"/>
        <v>159.35970768036952</v>
      </c>
      <c r="Q789" s="48">
        <f t="shared" si="110"/>
        <v>1977.8000489999999</v>
      </c>
      <c r="R789" s="44">
        <f t="shared" si="111"/>
        <v>86.698943</v>
      </c>
    </row>
    <row r="790" spans="2:18">
      <c r="B790" s="39">
        <v>41912</v>
      </c>
      <c r="C790" s="112">
        <v>1972.290039</v>
      </c>
      <c r="D790" s="20">
        <f t="shared" si="112"/>
        <v>-2.7859287407672184E-3</v>
      </c>
      <c r="E790" s="20">
        <f t="shared" si="116"/>
        <v>1.5480331634097344</v>
      </c>
      <c r="F790" s="39">
        <v>41912</v>
      </c>
      <c r="G790" s="112">
        <v>85.552333000000004</v>
      </c>
      <c r="H790" s="40">
        <f t="shared" si="113"/>
        <v>-1.3225190069502846E-2</v>
      </c>
      <c r="I790" s="20">
        <f t="shared" si="114"/>
        <v>1.5741689157631455</v>
      </c>
      <c r="L790" s="19"/>
      <c r="N790" s="42">
        <f t="shared" si="108"/>
        <v>41912</v>
      </c>
      <c r="O790" s="43">
        <f t="shared" si="115"/>
        <v>167.31194512143199</v>
      </c>
      <c r="P790" s="43">
        <f t="shared" si="109"/>
        <v>157.25214525687622</v>
      </c>
      <c r="Q790" s="48">
        <f t="shared" si="110"/>
        <v>1972.290039</v>
      </c>
      <c r="R790" s="44">
        <f t="shared" si="111"/>
        <v>85.552333000000004</v>
      </c>
    </row>
    <row r="791" spans="2:18">
      <c r="B791" s="39">
        <v>41913</v>
      </c>
      <c r="C791" s="112">
        <v>1946.160034</v>
      </c>
      <c r="D791" s="20">
        <f t="shared" si="112"/>
        <v>-1.3248561055071106E-2</v>
      </c>
      <c r="E791" s="20">
        <f t="shared" si="116"/>
        <v>1.5347846023546632</v>
      </c>
      <c r="F791" s="39">
        <v>41913</v>
      </c>
      <c r="G791" s="112">
        <v>84.309370999999999</v>
      </c>
      <c r="H791" s="40">
        <f t="shared" si="113"/>
        <v>-1.4528674513177853E-2</v>
      </c>
      <c r="I791" s="20">
        <f t="shared" si="114"/>
        <v>1.5596402412499677</v>
      </c>
      <c r="L791" s="19"/>
      <c r="N791" s="42">
        <f t="shared" si="108"/>
        <v>41913</v>
      </c>
      <c r="O791" s="43">
        <f t="shared" si="115"/>
        <v>165.09530260124799</v>
      </c>
      <c r="P791" s="43">
        <f t="shared" si="109"/>
        <v>154.96748002194008</v>
      </c>
      <c r="Q791" s="48">
        <f t="shared" si="110"/>
        <v>1946.160034</v>
      </c>
      <c r="R791" s="44">
        <f t="shared" si="111"/>
        <v>84.309370999999999</v>
      </c>
    </row>
    <row r="792" spans="2:18">
      <c r="B792" s="39">
        <v>41914</v>
      </c>
      <c r="C792" s="112">
        <v>1946.170044</v>
      </c>
      <c r="D792" s="20">
        <f t="shared" si="112"/>
        <v>5.1434619070533927E-6</v>
      </c>
      <c r="E792" s="20">
        <f t="shared" si="116"/>
        <v>1.5347897458165702</v>
      </c>
      <c r="F792" s="39">
        <v>41914</v>
      </c>
      <c r="G792" s="112">
        <v>84.078124000000003</v>
      </c>
      <c r="H792" s="40">
        <f t="shared" si="113"/>
        <v>-2.7428386341536992E-3</v>
      </c>
      <c r="I792" s="20">
        <f t="shared" si="114"/>
        <v>1.556897402615814</v>
      </c>
      <c r="N792" s="42">
        <f t="shared" si="108"/>
        <v>41914</v>
      </c>
      <c r="O792" s="43">
        <f t="shared" si="115"/>
        <v>165.09615176264799</v>
      </c>
      <c r="P792" s="43">
        <f t="shared" si="109"/>
        <v>154.54242923069847</v>
      </c>
      <c r="Q792" s="48">
        <f t="shared" si="110"/>
        <v>1946.170044</v>
      </c>
      <c r="R792" s="44">
        <f t="shared" si="111"/>
        <v>84.078124000000003</v>
      </c>
    </row>
    <row r="793" spans="2:18">
      <c r="B793" s="39">
        <v>41915</v>
      </c>
      <c r="C793" s="112">
        <v>1967.900024</v>
      </c>
      <c r="D793" s="20">
        <f t="shared" si="112"/>
        <v>1.1165509440962396E-2</v>
      </c>
      <c r="E793" s="20">
        <f t="shared" si="116"/>
        <v>1.5459552552575326</v>
      </c>
      <c r="F793" s="39">
        <v>41915</v>
      </c>
      <c r="G793" s="112">
        <v>84.791139000000001</v>
      </c>
      <c r="H793" s="40">
        <f t="shared" si="113"/>
        <v>8.4803866461149457E-3</v>
      </c>
      <c r="I793" s="20">
        <f t="shared" si="114"/>
        <v>1.5653777892619289</v>
      </c>
      <c r="N793" s="42">
        <f t="shared" si="108"/>
        <v>41915</v>
      </c>
      <c r="O793" s="43">
        <f t="shared" si="115"/>
        <v>166.93953440382037</v>
      </c>
      <c r="P793" s="43">
        <f t="shared" si="109"/>
        <v>155.85300878380463</v>
      </c>
      <c r="Q793" s="48">
        <f t="shared" si="110"/>
        <v>1967.900024</v>
      </c>
      <c r="R793" s="44">
        <f t="shared" si="111"/>
        <v>84.791139000000001</v>
      </c>
    </row>
    <row r="794" spans="2:18">
      <c r="B794" s="39">
        <v>41918</v>
      </c>
      <c r="C794" s="112">
        <v>1964.8199460000001</v>
      </c>
      <c r="D794" s="20">
        <f t="shared" si="112"/>
        <v>-1.5651597959429608E-3</v>
      </c>
      <c r="E794" s="20">
        <f t="shared" si="116"/>
        <v>1.5443900954615897</v>
      </c>
      <c r="F794" s="39">
        <v>41918</v>
      </c>
      <c r="G794" s="112">
        <v>85.012754999999999</v>
      </c>
      <c r="H794" s="40">
        <f t="shared" si="113"/>
        <v>2.6136693363678631E-3</v>
      </c>
      <c r="I794" s="20">
        <f t="shared" si="114"/>
        <v>1.5679914585982968</v>
      </c>
      <c r="L794" s="19"/>
      <c r="N794" s="42">
        <f t="shared" si="108"/>
        <v>41918</v>
      </c>
      <c r="O794" s="43">
        <f t="shared" si="115"/>
        <v>166.67824735621807</v>
      </c>
      <c r="P794" s="43">
        <f t="shared" si="109"/>
        <v>156.26035701384353</v>
      </c>
      <c r="Q794" s="48">
        <f t="shared" si="110"/>
        <v>1964.8199460000001</v>
      </c>
      <c r="R794" s="44">
        <f t="shared" si="111"/>
        <v>85.012754999999999</v>
      </c>
    </row>
    <row r="795" spans="2:18">
      <c r="B795" s="39">
        <v>41919</v>
      </c>
      <c r="C795" s="112">
        <v>1935.099976</v>
      </c>
      <c r="D795" s="20">
        <f t="shared" si="112"/>
        <v>-1.5126052674955925E-2</v>
      </c>
      <c r="E795" s="20">
        <f t="shared" si="116"/>
        <v>1.5292640427866337</v>
      </c>
      <c r="F795" s="39">
        <v>41919</v>
      </c>
      <c r="G795" s="113">
        <v>82.112510999999998</v>
      </c>
      <c r="H795" s="40">
        <f t="shared" si="113"/>
        <v>-3.4115398330521129E-2</v>
      </c>
      <c r="I795" s="20">
        <f t="shared" si="114"/>
        <v>1.5338760602677757</v>
      </c>
      <c r="L795" s="19"/>
      <c r="N795" s="42">
        <f t="shared" si="108"/>
        <v>41919</v>
      </c>
      <c r="O795" s="43">
        <f t="shared" si="115"/>
        <v>164.15706340693859</v>
      </c>
      <c r="P795" s="43">
        <f t="shared" si="109"/>
        <v>150.92947269104681</v>
      </c>
      <c r="Q795" s="48">
        <f t="shared" si="110"/>
        <v>1935.099976</v>
      </c>
      <c r="R795" s="44">
        <f t="shared" si="111"/>
        <v>82.112510999999998</v>
      </c>
    </row>
    <row r="796" spans="2:18">
      <c r="B796" s="39">
        <v>41920</v>
      </c>
      <c r="C796" s="112">
        <v>1968.8900149999999</v>
      </c>
      <c r="D796" s="20">
        <f t="shared" si="112"/>
        <v>1.7461650260492734E-2</v>
      </c>
      <c r="E796" s="20">
        <f t="shared" si="116"/>
        <v>1.5467256930471265</v>
      </c>
      <c r="F796" s="39">
        <v>41920</v>
      </c>
      <c r="G796" s="112">
        <v>83.210941000000005</v>
      </c>
      <c r="H796" s="40">
        <f t="shared" si="113"/>
        <v>1.3377133236127881E-2</v>
      </c>
      <c r="I796" s="20">
        <f t="shared" si="114"/>
        <v>1.5472531935039036</v>
      </c>
      <c r="L796" s="19"/>
      <c r="N796" s="42">
        <f t="shared" si="108"/>
        <v>41920</v>
      </c>
      <c r="O796" s="43">
        <f t="shared" si="115"/>
        <v>167.0235166359401</v>
      </c>
      <c r="P796" s="43">
        <f t="shared" si="109"/>
        <v>152.94847635649347</v>
      </c>
      <c r="Q796" s="48">
        <f t="shared" si="110"/>
        <v>1968.8900149999999</v>
      </c>
      <c r="R796" s="44">
        <f t="shared" si="111"/>
        <v>83.210941000000005</v>
      </c>
    </row>
    <row r="797" spans="2:18">
      <c r="B797" s="39">
        <v>41921</v>
      </c>
      <c r="C797" s="112">
        <v>1928.209961</v>
      </c>
      <c r="D797" s="20">
        <f t="shared" si="112"/>
        <v>-2.0661415157819274E-2</v>
      </c>
      <c r="E797" s="20">
        <f t="shared" si="116"/>
        <v>1.5260642778893072</v>
      </c>
      <c r="F797" s="39">
        <v>41921</v>
      </c>
      <c r="G797" s="112">
        <v>81.100795000000005</v>
      </c>
      <c r="H797" s="40">
        <f t="shared" si="113"/>
        <v>-2.5358996961709623E-2</v>
      </c>
      <c r="I797" s="20">
        <f t="shared" si="114"/>
        <v>1.5218941965421939</v>
      </c>
      <c r="L797" s="19"/>
      <c r="N797" s="42">
        <f t="shared" si="108"/>
        <v>41921</v>
      </c>
      <c r="O797" s="43">
        <f t="shared" si="115"/>
        <v>163.57257441760601</v>
      </c>
      <c r="P797" s="43">
        <f t="shared" si="109"/>
        <v>149.06985640927101</v>
      </c>
      <c r="Q797" s="48">
        <f t="shared" si="110"/>
        <v>1928.209961</v>
      </c>
      <c r="R797" s="44">
        <f t="shared" si="111"/>
        <v>81.100795000000005</v>
      </c>
    </row>
    <row r="798" spans="2:18">
      <c r="B798" s="39">
        <v>41922</v>
      </c>
      <c r="C798" s="112">
        <v>1906.130005</v>
      </c>
      <c r="D798" s="20">
        <f t="shared" si="112"/>
        <v>-1.1451012310168207E-2</v>
      </c>
      <c r="E798" s="20">
        <f t="shared" si="116"/>
        <v>1.5146132655791389</v>
      </c>
      <c r="F798" s="39">
        <v>41922</v>
      </c>
      <c r="G798" s="112">
        <v>80.532313000000002</v>
      </c>
      <c r="H798" s="40">
        <f t="shared" si="113"/>
        <v>-7.0095737039322925E-3</v>
      </c>
      <c r="I798" s="20">
        <f t="shared" si="114"/>
        <v>1.5148846228382618</v>
      </c>
      <c r="L798" s="19"/>
      <c r="N798" s="42">
        <f t="shared" si="108"/>
        <v>41922</v>
      </c>
      <c r="O798" s="43">
        <f t="shared" si="115"/>
        <v>161.6995028543441</v>
      </c>
      <c r="P798" s="43">
        <f t="shared" si="109"/>
        <v>148.02494026373566</v>
      </c>
      <c r="Q798" s="48">
        <f t="shared" si="110"/>
        <v>1906.130005</v>
      </c>
      <c r="R798" s="44">
        <f t="shared" si="111"/>
        <v>80.532313000000002</v>
      </c>
    </row>
    <row r="799" spans="2:18">
      <c r="B799" s="39">
        <v>41925</v>
      </c>
      <c r="C799" s="112">
        <v>1874.73999</v>
      </c>
      <c r="D799" s="20">
        <f t="shared" si="112"/>
        <v>-1.646792974123501E-2</v>
      </c>
      <c r="E799" s="20">
        <f t="shared" si="116"/>
        <v>1.4981453358379038</v>
      </c>
      <c r="F799" s="39">
        <v>41925</v>
      </c>
      <c r="G799" s="112">
        <v>78.383624999999995</v>
      </c>
      <c r="H799" s="40">
        <f t="shared" si="113"/>
        <v>-2.6681066517982743E-2</v>
      </c>
      <c r="I799" s="20">
        <f t="shared" si="114"/>
        <v>1.4882035563202791</v>
      </c>
      <c r="N799" s="42">
        <f t="shared" si="108"/>
        <v>41925</v>
      </c>
      <c r="O799" s="43">
        <f t="shared" si="115"/>
        <v>159.03664680214609</v>
      </c>
      <c r="P799" s="43">
        <f t="shared" si="109"/>
        <v>144.07547698623847</v>
      </c>
      <c r="Q799" s="48">
        <f t="shared" si="110"/>
        <v>1874.73999</v>
      </c>
      <c r="R799" s="44">
        <f t="shared" si="111"/>
        <v>78.383624999999995</v>
      </c>
    </row>
    <row r="800" spans="2:18">
      <c r="B800" s="39">
        <v>41926</v>
      </c>
      <c r="C800" s="112">
        <v>1877.6999510000001</v>
      </c>
      <c r="D800" s="20">
        <f t="shared" si="112"/>
        <v>1.5788648110077741E-3</v>
      </c>
      <c r="E800" s="20">
        <f t="shared" si="116"/>
        <v>1.4997242006489115</v>
      </c>
      <c r="F800" s="39">
        <v>41926</v>
      </c>
      <c r="G800" s="112">
        <v>79.559139999999999</v>
      </c>
      <c r="H800" s="40">
        <f t="shared" si="113"/>
        <v>1.4996946109598897E-2</v>
      </c>
      <c r="I800" s="20">
        <f t="shared" si="114"/>
        <v>1.503200502429878</v>
      </c>
      <c r="L800" s="19"/>
      <c r="N800" s="42">
        <f t="shared" si="108"/>
        <v>41926</v>
      </c>
      <c r="O800" s="43">
        <f t="shared" si="115"/>
        <v>159.2877441674427</v>
      </c>
      <c r="P800" s="43">
        <f t="shared" si="109"/>
        <v>146.23616915031585</v>
      </c>
      <c r="Q800" s="48">
        <f t="shared" si="110"/>
        <v>1877.6999510000001</v>
      </c>
      <c r="R800" s="44">
        <f t="shared" si="111"/>
        <v>79.559139999999999</v>
      </c>
    </row>
    <row r="801" spans="2:18">
      <c r="B801" s="39">
        <v>41927</v>
      </c>
      <c r="C801" s="112">
        <v>1862.48999</v>
      </c>
      <c r="D801" s="20">
        <f t="shared" si="112"/>
        <v>-8.1003149581485578E-3</v>
      </c>
      <c r="E801" s="20">
        <f t="shared" si="116"/>
        <v>1.4916238856907631</v>
      </c>
      <c r="F801" s="39">
        <v>41927</v>
      </c>
      <c r="G801" s="112">
        <v>78.345083000000002</v>
      </c>
      <c r="H801" s="40">
        <f t="shared" si="113"/>
        <v>-1.5259805473010313E-2</v>
      </c>
      <c r="I801" s="20">
        <f t="shared" si="114"/>
        <v>1.4879406969568678</v>
      </c>
      <c r="L801" s="19"/>
      <c r="N801" s="42">
        <f t="shared" si="108"/>
        <v>41927</v>
      </c>
      <c r="O801" s="43">
        <f t="shared" si="115"/>
        <v>157.99746327071341</v>
      </c>
      <c r="P801" s="43">
        <f t="shared" si="109"/>
        <v>144.0046336559638</v>
      </c>
      <c r="Q801" s="48">
        <f t="shared" si="110"/>
        <v>1862.48999</v>
      </c>
      <c r="R801" s="44">
        <f t="shared" si="111"/>
        <v>78.345083000000002</v>
      </c>
    </row>
    <row r="802" spans="2:18">
      <c r="B802" s="39">
        <v>41928</v>
      </c>
      <c r="C802" s="112">
        <v>1862.76001</v>
      </c>
      <c r="D802" s="20">
        <f t="shared" si="112"/>
        <v>1.4497796039147914E-4</v>
      </c>
      <c r="E802" s="20">
        <f t="shared" si="116"/>
        <v>1.4917688636511546</v>
      </c>
      <c r="F802" s="39">
        <v>41928</v>
      </c>
      <c r="G802" s="112">
        <v>79.857832999999999</v>
      </c>
      <c r="H802" s="40">
        <f t="shared" si="113"/>
        <v>1.9308805888941238E-2</v>
      </c>
      <c r="I802" s="20">
        <f t="shared" si="114"/>
        <v>1.5072495028458091</v>
      </c>
      <c r="N802" s="42">
        <f t="shared" si="108"/>
        <v>41928</v>
      </c>
      <c r="O802" s="43">
        <f t="shared" si="115"/>
        <v>158.02036942068545</v>
      </c>
      <c r="P802" s="43">
        <f t="shared" si="109"/>
        <v>146.7851911743349</v>
      </c>
      <c r="Q802" s="48">
        <f t="shared" si="110"/>
        <v>1862.76001</v>
      </c>
      <c r="R802" s="44">
        <f t="shared" si="111"/>
        <v>79.857832999999999</v>
      </c>
    </row>
    <row r="803" spans="2:18">
      <c r="B803" s="39">
        <v>41929</v>
      </c>
      <c r="C803" s="112">
        <v>1886.76001</v>
      </c>
      <c r="D803" s="20">
        <f t="shared" si="112"/>
        <v>1.2884107384289356E-2</v>
      </c>
      <c r="E803" s="20">
        <f t="shared" si="116"/>
        <v>1.5046529710354439</v>
      </c>
      <c r="F803" s="39">
        <v>41929</v>
      </c>
      <c r="G803" s="112">
        <v>81.120069999999998</v>
      </c>
      <c r="H803" s="40">
        <f t="shared" si="113"/>
        <v>1.5806051236076035E-2</v>
      </c>
      <c r="I803" s="20">
        <f t="shared" si="114"/>
        <v>1.5230555540818851</v>
      </c>
      <c r="L803" s="19"/>
      <c r="N803" s="42">
        <f t="shared" si="108"/>
        <v>41929</v>
      </c>
      <c r="O803" s="43">
        <f t="shared" si="115"/>
        <v>160.05632082920664</v>
      </c>
      <c r="P803" s="43">
        <f t="shared" si="109"/>
        <v>149.10528542673364</v>
      </c>
      <c r="Q803" s="48">
        <f t="shared" si="110"/>
        <v>1886.76001</v>
      </c>
      <c r="R803" s="44">
        <f t="shared" si="111"/>
        <v>81.120069999999998</v>
      </c>
    </row>
    <row r="804" spans="2:18">
      <c r="B804" s="39">
        <v>41932</v>
      </c>
      <c r="C804" s="112">
        <v>1904.01001</v>
      </c>
      <c r="D804" s="20">
        <f t="shared" si="112"/>
        <v>9.1426572052477617E-3</v>
      </c>
      <c r="E804" s="20">
        <f t="shared" si="116"/>
        <v>1.5137956282406917</v>
      </c>
      <c r="F804" s="39">
        <v>41932</v>
      </c>
      <c r="G804" s="112">
        <v>81.380222000000003</v>
      </c>
      <c r="H804" s="40">
        <f t="shared" si="113"/>
        <v>3.2069992050056673E-3</v>
      </c>
      <c r="I804" s="20">
        <f t="shared" si="114"/>
        <v>1.5262625532868908</v>
      </c>
      <c r="L804" s="19"/>
      <c r="N804" s="42">
        <f t="shared" si="108"/>
        <v>41932</v>
      </c>
      <c r="O804" s="43">
        <f t="shared" si="115"/>
        <v>161.51966090408126</v>
      </c>
      <c r="P804" s="43">
        <f t="shared" si="109"/>
        <v>149.58346595855934</v>
      </c>
      <c r="Q804" s="48">
        <f t="shared" si="110"/>
        <v>1904.01001</v>
      </c>
      <c r="R804" s="44">
        <f t="shared" si="111"/>
        <v>81.380222000000003</v>
      </c>
    </row>
    <row r="805" spans="2:18">
      <c r="B805" s="39">
        <v>41933</v>
      </c>
      <c r="C805" s="112">
        <v>1941.280029</v>
      </c>
      <c r="D805" s="20">
        <f t="shared" si="112"/>
        <v>1.9574486900938215E-2</v>
      </c>
      <c r="E805" s="20">
        <f t="shared" si="116"/>
        <v>1.5333701151416299</v>
      </c>
      <c r="F805" s="39">
        <v>41933</v>
      </c>
      <c r="G805" s="112">
        <v>82.950782000000004</v>
      </c>
      <c r="H805" s="40">
        <f t="shared" si="113"/>
        <v>1.9299038038996796E-2</v>
      </c>
      <c r="I805" s="20">
        <f t="shared" si="114"/>
        <v>1.5455615913258876</v>
      </c>
      <c r="L805" s="19"/>
      <c r="N805" s="42">
        <f t="shared" si="108"/>
        <v>41933</v>
      </c>
      <c r="O805" s="43">
        <f t="shared" si="115"/>
        <v>164.68132539069217</v>
      </c>
      <c r="P805" s="43">
        <f t="shared" si="109"/>
        <v>152.47028295809855</v>
      </c>
      <c r="Q805" s="48">
        <f t="shared" si="110"/>
        <v>1941.280029</v>
      </c>
      <c r="R805" s="44">
        <f t="shared" si="111"/>
        <v>82.950782000000004</v>
      </c>
    </row>
    <row r="806" spans="2:18">
      <c r="B806" s="39">
        <v>41934</v>
      </c>
      <c r="C806" s="112">
        <v>1927.1099850000001</v>
      </c>
      <c r="D806" s="20">
        <f t="shared" si="112"/>
        <v>-7.2993302297037488E-3</v>
      </c>
      <c r="E806" s="20">
        <f t="shared" si="116"/>
        <v>1.5260707849119262</v>
      </c>
      <c r="F806" s="39">
        <v>41934</v>
      </c>
      <c r="G806" s="112">
        <v>84.222656000000001</v>
      </c>
      <c r="H806" s="40">
        <f t="shared" si="113"/>
        <v>1.5332875342874974E-2</v>
      </c>
      <c r="I806" s="20">
        <f t="shared" si="114"/>
        <v>1.5608944666687625</v>
      </c>
      <c r="N806" s="42">
        <f t="shared" si="108"/>
        <v>41934</v>
      </c>
      <c r="O806" s="43">
        <f t="shared" si="115"/>
        <v>163.47926201400017</v>
      </c>
      <c r="P806" s="43">
        <f t="shared" si="109"/>
        <v>154.80809080018793</v>
      </c>
      <c r="Q806" s="48">
        <f t="shared" si="110"/>
        <v>1927.1099850000001</v>
      </c>
      <c r="R806" s="44">
        <f t="shared" si="111"/>
        <v>84.222656000000001</v>
      </c>
    </row>
    <row r="807" spans="2:18">
      <c r="B807" s="39">
        <v>41935</v>
      </c>
      <c r="C807" s="112">
        <v>1950.8199460000001</v>
      </c>
      <c r="D807" s="20">
        <f t="shared" si="112"/>
        <v>1.2303377173358276E-2</v>
      </c>
      <c r="E807" s="20">
        <f t="shared" si="116"/>
        <v>1.5383741620852844</v>
      </c>
      <c r="F807" s="39">
        <v>41935</v>
      </c>
      <c r="G807" s="112">
        <v>85.735406999999995</v>
      </c>
      <c r="H807" s="40">
        <f t="shared" si="113"/>
        <v>1.796133097488628E-2</v>
      </c>
      <c r="I807" s="20">
        <f t="shared" si="114"/>
        <v>1.5788557976436488</v>
      </c>
      <c r="N807" s="42">
        <f t="shared" si="108"/>
        <v>41935</v>
      </c>
      <c r="O807" s="43">
        <f t="shared" si="115"/>
        <v>165.4906090345807</v>
      </c>
      <c r="P807" s="43">
        <f t="shared" si="109"/>
        <v>157.58865015664037</v>
      </c>
      <c r="Q807" s="48">
        <f t="shared" si="110"/>
        <v>1950.8199460000001</v>
      </c>
      <c r="R807" s="44">
        <f t="shared" si="111"/>
        <v>85.735406999999995</v>
      </c>
    </row>
    <row r="808" spans="2:18">
      <c r="B808" s="39">
        <v>41936</v>
      </c>
      <c r="C808" s="112">
        <v>1964.579956</v>
      </c>
      <c r="D808" s="20">
        <f t="shared" si="112"/>
        <v>7.0534495139922271E-3</v>
      </c>
      <c r="E808" s="20">
        <f t="shared" si="116"/>
        <v>1.5454276115992767</v>
      </c>
      <c r="F808" s="39">
        <v>41936</v>
      </c>
      <c r="G808" s="112">
        <v>86.833837000000003</v>
      </c>
      <c r="H808" s="40">
        <f t="shared" si="113"/>
        <v>1.2811859632275491E-2</v>
      </c>
      <c r="I808" s="20">
        <f t="shared" si="114"/>
        <v>1.5916676572759243</v>
      </c>
      <c r="L808" s="19"/>
      <c r="N808" s="42">
        <f t="shared" si="108"/>
        <v>41936</v>
      </c>
      <c r="O808" s="43">
        <f t="shared" si="115"/>
        <v>166.65788869044596</v>
      </c>
      <c r="P808" s="43">
        <f t="shared" si="109"/>
        <v>159.607653822087</v>
      </c>
      <c r="Q808" s="48">
        <f t="shared" si="110"/>
        <v>1964.579956</v>
      </c>
      <c r="R808" s="44">
        <f t="shared" si="111"/>
        <v>86.833837000000003</v>
      </c>
    </row>
    <row r="809" spans="2:18">
      <c r="B809" s="39">
        <v>41939</v>
      </c>
      <c r="C809" s="112">
        <v>1961.630005</v>
      </c>
      <c r="D809" s="20">
        <f t="shared" si="112"/>
        <v>-1.5015683077650444E-3</v>
      </c>
      <c r="E809" s="20">
        <f t="shared" si="116"/>
        <v>1.5439260432915116</v>
      </c>
      <c r="F809" s="39">
        <v>41939</v>
      </c>
      <c r="G809" s="112">
        <v>86.284621999999999</v>
      </c>
      <c r="H809" s="40">
        <f t="shared" si="113"/>
        <v>-6.324896134671576E-3</v>
      </c>
      <c r="I809" s="20">
        <f t="shared" si="114"/>
        <v>1.5853427611412527</v>
      </c>
      <c r="L809" s="19"/>
      <c r="N809" s="42">
        <f t="shared" si="108"/>
        <v>41939</v>
      </c>
      <c r="O809" s="43">
        <f t="shared" si="115"/>
        <v>166.40764048654935</v>
      </c>
      <c r="P809" s="43">
        <f t="shared" si="109"/>
        <v>158.59815198936369</v>
      </c>
      <c r="Q809" s="48">
        <f t="shared" si="110"/>
        <v>1961.630005</v>
      </c>
      <c r="R809" s="44">
        <f t="shared" si="111"/>
        <v>86.284621999999999</v>
      </c>
    </row>
    <row r="810" spans="2:18">
      <c r="B810" s="39">
        <v>41940</v>
      </c>
      <c r="C810" s="112">
        <v>1985.0500489999999</v>
      </c>
      <c r="D810" s="20">
        <f t="shared" si="112"/>
        <v>1.1939073087332774E-2</v>
      </c>
      <c r="E810" s="20">
        <f t="shared" si="116"/>
        <v>1.5558651163788444</v>
      </c>
      <c r="F810" s="39">
        <v>41940</v>
      </c>
      <c r="G810" s="112">
        <v>88.038256000000004</v>
      </c>
      <c r="H810" s="40">
        <f t="shared" si="113"/>
        <v>2.0323830125836384E-2</v>
      </c>
      <c r="I810" s="20">
        <f t="shared" si="114"/>
        <v>1.6056665912670891</v>
      </c>
      <c r="L810" s="19"/>
      <c r="N810" s="42">
        <f t="shared" si="108"/>
        <v>41940</v>
      </c>
      <c r="O810" s="43">
        <f t="shared" si="115"/>
        <v>168.39439346860885</v>
      </c>
      <c r="P810" s="43">
        <f t="shared" si="109"/>
        <v>161.8214738886671</v>
      </c>
      <c r="Q810" s="48">
        <f t="shared" si="110"/>
        <v>1985.0500489999999</v>
      </c>
      <c r="R810" s="44">
        <f t="shared" si="111"/>
        <v>88.038256000000004</v>
      </c>
    </row>
    <row r="811" spans="2:18">
      <c r="B811" s="39">
        <v>41941</v>
      </c>
      <c r="C811" s="112">
        <v>1982.3000489999999</v>
      </c>
      <c r="D811" s="20">
        <f t="shared" si="112"/>
        <v>-1.3853554984093464E-3</v>
      </c>
      <c r="E811" s="20">
        <f t="shared" si="116"/>
        <v>1.554479760880435</v>
      </c>
      <c r="F811" s="39">
        <v>41941</v>
      </c>
      <c r="G811" s="112">
        <v>88.134608999999998</v>
      </c>
      <c r="H811" s="40">
        <f t="shared" si="113"/>
        <v>1.0944446695990706E-3</v>
      </c>
      <c r="I811" s="20">
        <f t="shared" si="114"/>
        <v>1.6067610359366882</v>
      </c>
      <c r="L811" s="19"/>
      <c r="N811" s="42">
        <f t="shared" si="108"/>
        <v>41941</v>
      </c>
      <c r="O811" s="43">
        <f t="shared" si="115"/>
        <v>168.16110736971578</v>
      </c>
      <c r="P811" s="43">
        <f t="shared" si="109"/>
        <v>161.99857853819123</v>
      </c>
      <c r="Q811" s="48">
        <f t="shared" si="110"/>
        <v>1982.3000489999999</v>
      </c>
      <c r="R811" s="44">
        <f t="shared" si="111"/>
        <v>88.134608999999998</v>
      </c>
    </row>
    <row r="812" spans="2:18">
      <c r="B812" s="39">
        <v>41942</v>
      </c>
      <c r="C812" s="112">
        <v>1994.650024</v>
      </c>
      <c r="D812" s="20">
        <f t="shared" si="112"/>
        <v>6.2301239442688061E-3</v>
      </c>
      <c r="E812" s="20">
        <f t="shared" si="116"/>
        <v>1.5607098848247039</v>
      </c>
      <c r="F812" s="39">
        <v>41942</v>
      </c>
      <c r="G812" s="112">
        <v>88.712728999999996</v>
      </c>
      <c r="H812" s="40">
        <f t="shared" si="113"/>
        <v>6.5595117123626867E-3</v>
      </c>
      <c r="I812" s="20">
        <f t="shared" si="114"/>
        <v>1.6133205476490509</v>
      </c>
      <c r="L812" s="19"/>
      <c r="N812" s="42">
        <f t="shared" si="108"/>
        <v>41942</v>
      </c>
      <c r="O812" s="43">
        <f t="shared" si="115"/>
        <v>169.20877191123463</v>
      </c>
      <c r="P812" s="43">
        <f t="shared" si="109"/>
        <v>163.06121011149855</v>
      </c>
      <c r="Q812" s="48">
        <f t="shared" si="110"/>
        <v>1994.650024</v>
      </c>
      <c r="R812" s="44">
        <f t="shared" si="111"/>
        <v>88.712728999999996</v>
      </c>
    </row>
    <row r="813" spans="2:18">
      <c r="B813" s="39">
        <v>41943</v>
      </c>
      <c r="C813" s="112">
        <v>2018.0500489999999</v>
      </c>
      <c r="D813" s="20">
        <f t="shared" si="112"/>
        <v>1.1731393837739246E-2</v>
      </c>
      <c r="E813" s="20">
        <f t="shared" si="116"/>
        <v>1.5724412786624431</v>
      </c>
      <c r="F813" s="39">
        <v>41943</v>
      </c>
      <c r="G813" s="112">
        <v>90.225479000000007</v>
      </c>
      <c r="H813" s="40">
        <f t="shared" si="113"/>
        <v>1.7052231591252465E-2</v>
      </c>
      <c r="I813" s="20">
        <f t="shared" si="114"/>
        <v>1.6303727792403033</v>
      </c>
      <c r="L813" s="19"/>
      <c r="N813" s="42">
        <f t="shared" si="108"/>
        <v>41943</v>
      </c>
      <c r="O813" s="43">
        <f t="shared" si="115"/>
        <v>171.19382665532547</v>
      </c>
      <c r="P813" s="43">
        <f t="shared" si="109"/>
        <v>165.84176762986971</v>
      </c>
      <c r="Q813" s="48">
        <f t="shared" si="110"/>
        <v>2018.0500489999999</v>
      </c>
      <c r="R813" s="44">
        <f t="shared" si="111"/>
        <v>90.225479000000007</v>
      </c>
    </row>
    <row r="814" spans="2:18">
      <c r="B814" s="39">
        <v>41946</v>
      </c>
      <c r="C814" s="112">
        <v>2017.8100589999999</v>
      </c>
      <c r="D814" s="20">
        <f t="shared" si="112"/>
        <v>-1.1892172848682048E-4</v>
      </c>
      <c r="E814" s="20">
        <f t="shared" si="116"/>
        <v>1.5723223569339564</v>
      </c>
      <c r="F814" s="39">
        <v>41946</v>
      </c>
      <c r="G814" s="112">
        <v>90.196573999999998</v>
      </c>
      <c r="H814" s="40">
        <f t="shared" si="113"/>
        <v>-3.2036405148938574E-4</v>
      </c>
      <c r="I814" s="20">
        <f t="shared" si="114"/>
        <v>1.6300524151888141</v>
      </c>
      <c r="L814" s="19"/>
      <c r="N814" s="42">
        <f t="shared" si="108"/>
        <v>41946</v>
      </c>
      <c r="O814" s="43">
        <f t="shared" si="115"/>
        <v>171.17346798955336</v>
      </c>
      <c r="P814" s="43">
        <f t="shared" si="109"/>
        <v>165.78863788928564</v>
      </c>
      <c r="Q814" s="48">
        <f t="shared" si="110"/>
        <v>2017.8100589999999</v>
      </c>
      <c r="R814" s="44">
        <f t="shared" si="111"/>
        <v>90.196573999999998</v>
      </c>
    </row>
    <row r="815" spans="2:18">
      <c r="B815" s="39">
        <v>41947</v>
      </c>
      <c r="C815" s="112">
        <v>2012.099976</v>
      </c>
      <c r="D815" s="20">
        <f t="shared" si="112"/>
        <v>-2.8298416763913314E-3</v>
      </c>
      <c r="E815" s="20">
        <f t="shared" si="116"/>
        <v>1.5694925152575649</v>
      </c>
      <c r="F815" s="39">
        <v>41947</v>
      </c>
      <c r="G815" s="112">
        <v>89.753349</v>
      </c>
      <c r="H815" s="40">
        <f t="shared" si="113"/>
        <v>-4.9139893051813877E-3</v>
      </c>
      <c r="I815" s="20">
        <f t="shared" si="114"/>
        <v>1.6251384258836326</v>
      </c>
      <c r="L815" s="19"/>
      <c r="N815" s="42">
        <f t="shared" si="108"/>
        <v>41947</v>
      </c>
      <c r="O815" s="43">
        <f t="shared" si="115"/>
        <v>170.68907417594409</v>
      </c>
      <c r="P815" s="43">
        <f t="shared" si="109"/>
        <v>164.97395429577711</v>
      </c>
      <c r="Q815" s="48">
        <f t="shared" si="110"/>
        <v>2012.099976</v>
      </c>
      <c r="R815" s="44">
        <f t="shared" si="111"/>
        <v>89.753349</v>
      </c>
    </row>
    <row r="816" spans="2:18">
      <c r="B816" s="39">
        <v>41948</v>
      </c>
      <c r="C816" s="112">
        <v>2023.5699460000001</v>
      </c>
      <c r="D816" s="20">
        <f t="shared" si="112"/>
        <v>5.7004970611858052E-3</v>
      </c>
      <c r="E816" s="20">
        <f t="shared" si="116"/>
        <v>1.5751930123187508</v>
      </c>
      <c r="F816" s="39">
        <v>41948</v>
      </c>
      <c r="G816" s="112">
        <v>89.868967999999995</v>
      </c>
      <c r="H816" s="40">
        <f t="shared" si="113"/>
        <v>1.2881859149345143E-3</v>
      </c>
      <c r="I816" s="20">
        <f t="shared" si="114"/>
        <v>1.6264266117985671</v>
      </c>
      <c r="L816" s="19"/>
      <c r="N816" s="42">
        <f t="shared" si="108"/>
        <v>41948</v>
      </c>
      <c r="O816" s="43">
        <f t="shared" si="115"/>
        <v>171.66208674166057</v>
      </c>
      <c r="P816" s="43">
        <f t="shared" si="109"/>
        <v>165.18647142003195</v>
      </c>
      <c r="Q816" s="48">
        <f t="shared" si="110"/>
        <v>2023.5699460000001</v>
      </c>
      <c r="R816" s="44">
        <f t="shared" si="111"/>
        <v>89.868967999999995</v>
      </c>
    </row>
    <row r="817" spans="2:18">
      <c r="B817" s="39">
        <v>41949</v>
      </c>
      <c r="C817" s="112">
        <v>2031.209961</v>
      </c>
      <c r="D817" s="20">
        <f t="shared" si="112"/>
        <v>3.7755131791228358E-3</v>
      </c>
      <c r="E817" s="20">
        <f t="shared" si="116"/>
        <v>1.5789685254978736</v>
      </c>
      <c r="F817" s="39">
        <v>41949</v>
      </c>
      <c r="G817" s="112">
        <v>90.957768000000002</v>
      </c>
      <c r="H817" s="40">
        <f t="shared" si="113"/>
        <v>1.2115416747636498E-2</v>
      </c>
      <c r="I817" s="20">
        <f t="shared" si="114"/>
        <v>1.6385420285462036</v>
      </c>
      <c r="L817" s="19"/>
      <c r="N817" s="42">
        <f t="shared" si="108"/>
        <v>41949</v>
      </c>
      <c r="O817" s="43">
        <f t="shared" si="115"/>
        <v>172.31019921250945</v>
      </c>
      <c r="P817" s="43">
        <f t="shared" si="109"/>
        <v>167.18777436235717</v>
      </c>
      <c r="Q817" s="48">
        <f t="shared" si="110"/>
        <v>2031.209961</v>
      </c>
      <c r="R817" s="44">
        <f t="shared" si="111"/>
        <v>90.957768000000002</v>
      </c>
    </row>
    <row r="818" spans="2:18">
      <c r="B818" s="39">
        <v>41950</v>
      </c>
      <c r="C818" s="112">
        <v>2031.920044</v>
      </c>
      <c r="D818" s="20">
        <f t="shared" si="112"/>
        <v>3.4958621394820533E-4</v>
      </c>
      <c r="E818" s="20">
        <f t="shared" si="116"/>
        <v>1.5793181117118218</v>
      </c>
      <c r="F818" s="39">
        <v>41950</v>
      </c>
      <c r="G818" s="112">
        <v>91.545525999999995</v>
      </c>
      <c r="H818" s="40">
        <f t="shared" si="113"/>
        <v>6.4618780003484755E-3</v>
      </c>
      <c r="I818" s="20">
        <f t="shared" si="114"/>
        <v>1.645003906546552</v>
      </c>
      <c r="N818" s="42">
        <f t="shared" si="108"/>
        <v>41950</v>
      </c>
      <c r="O818" s="43">
        <f t="shared" si="115"/>
        <v>172.37043648267684</v>
      </c>
      <c r="P818" s="43">
        <f t="shared" si="109"/>
        <v>168.26812136343651</v>
      </c>
      <c r="Q818" s="48">
        <f t="shared" si="110"/>
        <v>2031.920044</v>
      </c>
      <c r="R818" s="44">
        <f t="shared" si="111"/>
        <v>91.545525999999995</v>
      </c>
    </row>
    <row r="819" spans="2:18">
      <c r="B819" s="39">
        <v>41953</v>
      </c>
      <c r="C819" s="112">
        <v>2038.26001</v>
      </c>
      <c r="D819" s="20">
        <f t="shared" si="112"/>
        <v>3.1201847822315276E-3</v>
      </c>
      <c r="E819" s="20">
        <f t="shared" si="116"/>
        <v>1.5824382964940533</v>
      </c>
      <c r="F819" s="39">
        <v>41953</v>
      </c>
      <c r="G819" s="112">
        <v>92.383797000000001</v>
      </c>
      <c r="H819" s="40">
        <f t="shared" si="113"/>
        <v>9.1568756729849543E-3</v>
      </c>
      <c r="I819" s="20">
        <f t="shared" si="114"/>
        <v>1.654160782219537</v>
      </c>
      <c r="N819" s="42">
        <f t="shared" si="108"/>
        <v>41953</v>
      </c>
      <c r="O819" s="43">
        <f t="shared" si="115"/>
        <v>172.90826409549666</v>
      </c>
      <c r="P819" s="43">
        <f t="shared" si="109"/>
        <v>169.80893163048825</v>
      </c>
      <c r="Q819" s="48">
        <f t="shared" si="110"/>
        <v>2038.26001</v>
      </c>
      <c r="R819" s="44">
        <f t="shared" si="111"/>
        <v>92.383797000000001</v>
      </c>
    </row>
    <row r="820" spans="2:18">
      <c r="B820" s="39">
        <v>41954</v>
      </c>
      <c r="C820" s="112">
        <v>2039.6800539999999</v>
      </c>
      <c r="D820" s="20">
        <f t="shared" si="112"/>
        <v>6.9669423578599954E-4</v>
      </c>
      <c r="E820" s="20">
        <f t="shared" si="116"/>
        <v>1.5831349907298393</v>
      </c>
      <c r="F820" s="39">
        <v>41954</v>
      </c>
      <c r="G820" s="112">
        <v>92.335624999999993</v>
      </c>
      <c r="H820" s="40">
        <f t="shared" si="113"/>
        <v>-5.214334284182609E-4</v>
      </c>
      <c r="I820" s="20">
        <f t="shared" si="114"/>
        <v>1.6536393487911187</v>
      </c>
      <c r="L820" s="19"/>
      <c r="N820" s="42">
        <f t="shared" si="108"/>
        <v>41954</v>
      </c>
      <c r="O820" s="43">
        <f t="shared" si="115"/>
        <v>173.02872828641176</v>
      </c>
      <c r="P820" s="43">
        <f t="shared" si="109"/>
        <v>169.72038757709211</v>
      </c>
      <c r="Q820" s="48">
        <f t="shared" si="110"/>
        <v>2039.6800539999999</v>
      </c>
      <c r="R820" s="44">
        <f t="shared" si="111"/>
        <v>92.335624999999993</v>
      </c>
    </row>
    <row r="821" spans="2:18">
      <c r="B821" s="39">
        <v>41955</v>
      </c>
      <c r="C821" s="112">
        <v>2038.25</v>
      </c>
      <c r="D821" s="20">
        <f t="shared" si="112"/>
        <v>-7.011168232956555E-4</v>
      </c>
      <c r="E821" s="20">
        <f t="shared" si="116"/>
        <v>1.5824338739065436</v>
      </c>
      <c r="F821" s="39">
        <v>41955</v>
      </c>
      <c r="G821" s="112">
        <v>92.701766000000006</v>
      </c>
      <c r="H821" s="40">
        <f t="shared" si="113"/>
        <v>3.9653275753537276E-3</v>
      </c>
      <c r="I821" s="20">
        <f t="shared" si="114"/>
        <v>1.6576046763664725</v>
      </c>
      <c r="N821" s="42">
        <f t="shared" si="108"/>
        <v>41955</v>
      </c>
      <c r="O821" s="43">
        <f t="shared" si="115"/>
        <v>172.90741493409669</v>
      </c>
      <c r="P821" s="43">
        <f t="shared" si="109"/>
        <v>170.39338451005125</v>
      </c>
      <c r="Q821" s="48">
        <f t="shared" si="110"/>
        <v>2038.25</v>
      </c>
      <c r="R821" s="44">
        <f t="shared" si="111"/>
        <v>92.701766000000006</v>
      </c>
    </row>
    <row r="822" spans="2:18">
      <c r="B822" s="39">
        <v>41956</v>
      </c>
      <c r="C822" s="112">
        <v>2039.329956</v>
      </c>
      <c r="D822" s="20">
        <f t="shared" si="112"/>
        <v>5.2984471973505087E-4</v>
      </c>
      <c r="E822" s="20">
        <f t="shared" si="116"/>
        <v>1.5829637186262786</v>
      </c>
      <c r="F822" s="39">
        <v>41956</v>
      </c>
      <c r="G822" s="112">
        <v>92.364530000000002</v>
      </c>
      <c r="H822" s="40">
        <f t="shared" si="113"/>
        <v>-3.6378594988147883E-3</v>
      </c>
      <c r="I822" s="20">
        <f t="shared" si="114"/>
        <v>1.6539668168676576</v>
      </c>
      <c r="L822" s="19"/>
      <c r="N822" s="42">
        <f t="shared" si="108"/>
        <v>41956</v>
      </c>
      <c r="O822" s="43">
        <f t="shared" si="115"/>
        <v>172.99902901490259</v>
      </c>
      <c r="P822" s="43">
        <f t="shared" si="109"/>
        <v>169.77351731767618</v>
      </c>
      <c r="Q822" s="48">
        <f t="shared" si="110"/>
        <v>2039.329956</v>
      </c>
      <c r="R822" s="44">
        <f t="shared" si="111"/>
        <v>92.364530000000002</v>
      </c>
    </row>
    <row r="823" spans="2:18">
      <c r="B823" s="39">
        <v>41957</v>
      </c>
      <c r="C823" s="112">
        <v>2039.8199460000001</v>
      </c>
      <c r="D823" s="20">
        <f t="shared" si="112"/>
        <v>2.4027009388971621E-4</v>
      </c>
      <c r="E823" s="20">
        <f t="shared" si="116"/>
        <v>1.5832039887201683</v>
      </c>
      <c r="F823" s="39">
        <v>41957</v>
      </c>
      <c r="G823" s="112">
        <v>92.181455</v>
      </c>
      <c r="H823" s="40">
        <f t="shared" si="113"/>
        <v>-1.9820920433417655E-3</v>
      </c>
      <c r="I823" s="20">
        <f t="shared" si="114"/>
        <v>1.6519847248243158</v>
      </c>
      <c r="L823" s="19"/>
      <c r="N823" s="42">
        <f t="shared" si="108"/>
        <v>41957</v>
      </c>
      <c r="O823" s="43">
        <f t="shared" si="115"/>
        <v>173.0405955078468</v>
      </c>
      <c r="P823" s="43">
        <f t="shared" si="109"/>
        <v>169.43701057983068</v>
      </c>
      <c r="Q823" s="48">
        <f t="shared" si="110"/>
        <v>2039.8199460000001</v>
      </c>
      <c r="R823" s="44">
        <f t="shared" si="111"/>
        <v>92.181455</v>
      </c>
    </row>
    <row r="824" spans="2:18">
      <c r="B824" s="39">
        <v>41960</v>
      </c>
      <c r="C824" s="112">
        <v>2041.3199460000001</v>
      </c>
      <c r="D824" s="20">
        <f t="shared" si="112"/>
        <v>7.3535902173205159E-4</v>
      </c>
      <c r="E824" s="20">
        <f t="shared" si="116"/>
        <v>1.5839393477419004</v>
      </c>
      <c r="F824" s="39">
        <v>41960</v>
      </c>
      <c r="G824" s="112">
        <v>91.709325000000007</v>
      </c>
      <c r="H824" s="40">
        <f t="shared" si="113"/>
        <v>-5.1217460171353313E-3</v>
      </c>
      <c r="I824" s="20">
        <f t="shared" si="114"/>
        <v>1.6468629788071805</v>
      </c>
      <c r="L824" s="19"/>
      <c r="N824" s="42">
        <f t="shared" si="108"/>
        <v>41960</v>
      </c>
      <c r="O824" s="43">
        <f t="shared" si="115"/>
        <v>173.16784247087938</v>
      </c>
      <c r="P824" s="43">
        <f t="shared" si="109"/>
        <v>168.56919724573808</v>
      </c>
      <c r="Q824" s="48">
        <f t="shared" si="110"/>
        <v>2041.3199460000001</v>
      </c>
      <c r="R824" s="44">
        <f t="shared" si="111"/>
        <v>91.709325000000007</v>
      </c>
    </row>
    <row r="825" spans="2:18">
      <c r="B825" s="39">
        <v>41961</v>
      </c>
      <c r="C825" s="112">
        <v>2051.8000489999999</v>
      </c>
      <c r="D825" s="20">
        <f t="shared" si="112"/>
        <v>5.1339835387078647E-3</v>
      </c>
      <c r="E825" s="20">
        <f t="shared" si="116"/>
        <v>1.5890733312806082</v>
      </c>
      <c r="F825" s="39">
        <v>41961</v>
      </c>
      <c r="G825" s="112">
        <v>91.651515000000003</v>
      </c>
      <c r="H825" s="40">
        <f t="shared" si="113"/>
        <v>-6.3036119827508674E-4</v>
      </c>
      <c r="I825" s="20">
        <f t="shared" si="114"/>
        <v>1.6462326176089053</v>
      </c>
      <c r="N825" s="42">
        <f t="shared" si="108"/>
        <v>41961</v>
      </c>
      <c r="O825" s="43">
        <f t="shared" si="115"/>
        <v>174.05688332355842</v>
      </c>
      <c r="P825" s="43">
        <f t="shared" si="109"/>
        <v>168.46293776457</v>
      </c>
      <c r="Q825" s="48">
        <f t="shared" si="110"/>
        <v>2051.8000489999999</v>
      </c>
      <c r="R825" s="44">
        <f t="shared" si="111"/>
        <v>91.651515000000003</v>
      </c>
    </row>
    <row r="826" spans="2:18">
      <c r="B826" s="39">
        <v>41962</v>
      </c>
      <c r="C826" s="112">
        <v>2048.719971</v>
      </c>
      <c r="D826" s="20">
        <f t="shared" si="112"/>
        <v>-1.5011589465070418E-3</v>
      </c>
      <c r="E826" s="20">
        <f t="shared" si="116"/>
        <v>1.5875721723341012</v>
      </c>
      <c r="F826" s="39">
        <v>41962</v>
      </c>
      <c r="G826" s="112">
        <v>91.420260999999996</v>
      </c>
      <c r="H826" s="40">
        <f t="shared" si="113"/>
        <v>-2.5231879691242076E-3</v>
      </c>
      <c r="I826" s="20">
        <f t="shared" si="114"/>
        <v>1.643709429639781</v>
      </c>
      <c r="L826" s="19"/>
      <c r="N826" s="42">
        <f t="shared" si="108"/>
        <v>41962</v>
      </c>
      <c r="O826" s="43">
        <f t="shared" si="115"/>
        <v>173.79559627595611</v>
      </c>
      <c r="P826" s="43">
        <f t="shared" si="109"/>
        <v>168.03787410675912</v>
      </c>
      <c r="Q826" s="48">
        <f t="shared" si="110"/>
        <v>2048.719971</v>
      </c>
      <c r="R826" s="44">
        <f t="shared" si="111"/>
        <v>91.420260999999996</v>
      </c>
    </row>
    <row r="827" spans="2:18">
      <c r="B827" s="39">
        <v>41963</v>
      </c>
      <c r="C827" s="112">
        <v>2052.75</v>
      </c>
      <c r="D827" s="20">
        <f t="shared" si="112"/>
        <v>1.9670960682991456E-3</v>
      </c>
      <c r="E827" s="20">
        <f t="shared" si="116"/>
        <v>1.5895392684024003</v>
      </c>
      <c r="F827" s="39">
        <v>41963</v>
      </c>
      <c r="G827" s="112">
        <v>91.728593000000004</v>
      </c>
      <c r="H827" s="40">
        <f t="shared" si="113"/>
        <v>3.3726878115125647E-3</v>
      </c>
      <c r="I827" s="20">
        <f t="shared" si="114"/>
        <v>1.6470821174512935</v>
      </c>
      <c r="N827" s="42">
        <f t="shared" si="108"/>
        <v>41963</v>
      </c>
      <c r="O827" s="43">
        <f t="shared" si="115"/>
        <v>174.13746891007827</v>
      </c>
      <c r="P827" s="43">
        <f t="shared" si="109"/>
        <v>168.60461339663149</v>
      </c>
      <c r="Q827" s="48">
        <f t="shared" si="110"/>
        <v>2052.75</v>
      </c>
      <c r="R827" s="44">
        <f t="shared" si="111"/>
        <v>91.728593000000004</v>
      </c>
    </row>
    <row r="828" spans="2:18">
      <c r="B828" s="39">
        <v>41964</v>
      </c>
      <c r="C828" s="112">
        <v>2063.5</v>
      </c>
      <c r="D828" s="20">
        <f t="shared" si="112"/>
        <v>5.2368773596394025E-3</v>
      </c>
      <c r="E828" s="20">
        <f t="shared" si="116"/>
        <v>1.5947761457620397</v>
      </c>
      <c r="F828" s="39">
        <v>41964</v>
      </c>
      <c r="G828" s="112">
        <v>91.834581999999997</v>
      </c>
      <c r="H828" s="40">
        <f t="shared" si="113"/>
        <v>1.1554630517442988E-3</v>
      </c>
      <c r="I828" s="20">
        <f t="shared" si="114"/>
        <v>1.6482375805030378</v>
      </c>
      <c r="L828" s="19"/>
      <c r="N828" s="42">
        <f t="shared" si="108"/>
        <v>41964</v>
      </c>
      <c r="O828" s="43">
        <f t="shared" si="115"/>
        <v>175.04940547847838</v>
      </c>
      <c r="P828" s="43">
        <f t="shared" si="109"/>
        <v>168.79942979776493</v>
      </c>
      <c r="Q828" s="48">
        <f t="shared" si="110"/>
        <v>2063.5</v>
      </c>
      <c r="R828" s="44">
        <f t="shared" si="111"/>
        <v>91.834581999999997</v>
      </c>
    </row>
    <row r="829" spans="2:18">
      <c r="B829" s="39">
        <v>41967</v>
      </c>
      <c r="C829" s="112">
        <v>2069.4099120000001</v>
      </c>
      <c r="D829" s="20">
        <f t="shared" si="112"/>
        <v>2.8640232614489669E-3</v>
      </c>
      <c r="E829" s="20">
        <f t="shared" si="116"/>
        <v>1.5976401690234887</v>
      </c>
      <c r="F829" s="39">
        <v>41967</v>
      </c>
      <c r="G829" s="112">
        <v>91.786410000000004</v>
      </c>
      <c r="H829" s="40">
        <f t="shared" si="113"/>
        <v>-5.2455185128397197E-4</v>
      </c>
      <c r="I829" s="20">
        <f t="shared" si="114"/>
        <v>1.6477130286517538</v>
      </c>
      <c r="N829" s="42">
        <f t="shared" si="108"/>
        <v>41967</v>
      </c>
      <c r="O829" s="43">
        <f t="shared" si="115"/>
        <v>175.55075104767155</v>
      </c>
      <c r="P829" s="43">
        <f t="shared" si="109"/>
        <v>168.71088574436882</v>
      </c>
      <c r="Q829" s="48">
        <f t="shared" si="110"/>
        <v>2069.4099120000001</v>
      </c>
      <c r="R829" s="44">
        <f t="shared" si="111"/>
        <v>91.786410000000004</v>
      </c>
    </row>
    <row r="830" spans="2:18">
      <c r="B830" s="39">
        <v>41968</v>
      </c>
      <c r="C830" s="112">
        <v>2067.030029</v>
      </c>
      <c r="D830" s="20">
        <f t="shared" si="112"/>
        <v>-1.1500297675195448E-3</v>
      </c>
      <c r="E830" s="20">
        <f t="shared" si="116"/>
        <v>1.5964901392559692</v>
      </c>
      <c r="F830" s="39">
        <v>41968</v>
      </c>
      <c r="G830" s="112">
        <v>91.834581999999997</v>
      </c>
      <c r="H830" s="40">
        <f t="shared" si="113"/>
        <v>5.2482715033730365E-4</v>
      </c>
      <c r="I830" s="20">
        <f t="shared" si="114"/>
        <v>1.6482378558020911</v>
      </c>
      <c r="N830" s="42">
        <f t="shared" si="108"/>
        <v>41968</v>
      </c>
      <c r="O830" s="43">
        <f t="shared" si="115"/>
        <v>175.34886245825632</v>
      </c>
      <c r="P830" s="43">
        <f t="shared" si="109"/>
        <v>168.79942979776493</v>
      </c>
      <c r="Q830" s="48">
        <f t="shared" si="110"/>
        <v>2067.030029</v>
      </c>
      <c r="R830" s="44">
        <f t="shared" si="111"/>
        <v>91.834581999999997</v>
      </c>
    </row>
    <row r="831" spans="2:18">
      <c r="B831" s="39">
        <v>41969</v>
      </c>
      <c r="C831" s="112">
        <v>2072.830078</v>
      </c>
      <c r="D831" s="20">
        <f t="shared" si="112"/>
        <v>2.8059819734722602E-3</v>
      </c>
      <c r="E831" s="20">
        <f t="shared" si="116"/>
        <v>1.5992961212294414</v>
      </c>
      <c r="F831" s="39">
        <v>41969</v>
      </c>
      <c r="G831" s="112">
        <v>91.314272000000003</v>
      </c>
      <c r="H831" s="40">
        <f t="shared" si="113"/>
        <v>-5.665730585020734E-3</v>
      </c>
      <c r="I831" s="20">
        <f t="shared" si="114"/>
        <v>1.6425721252170704</v>
      </c>
      <c r="N831" s="42">
        <f t="shared" si="108"/>
        <v>41969</v>
      </c>
      <c r="O831" s="43">
        <f t="shared" si="115"/>
        <v>175.84088820538307</v>
      </c>
      <c r="P831" s="43">
        <f t="shared" si="109"/>
        <v>167.84305770562565</v>
      </c>
      <c r="Q831" s="48">
        <f t="shared" si="110"/>
        <v>2072.830078</v>
      </c>
      <c r="R831" s="44">
        <f t="shared" si="111"/>
        <v>91.314272000000003</v>
      </c>
    </row>
    <row r="832" spans="2:18">
      <c r="B832" s="39">
        <v>41971</v>
      </c>
      <c r="C832" s="112">
        <v>2067.5600589999999</v>
      </c>
      <c r="D832" s="20">
        <f t="shared" si="112"/>
        <v>-2.5424269243935482E-3</v>
      </c>
      <c r="E832" s="20">
        <f t="shared" si="116"/>
        <v>1.5967536943050478</v>
      </c>
      <c r="F832" s="39">
        <v>41971</v>
      </c>
      <c r="G832" s="112">
        <v>90.996311000000006</v>
      </c>
      <c r="H832" s="40">
        <f t="shared" si="113"/>
        <v>-3.4820515242129924E-3</v>
      </c>
      <c r="I832" s="20">
        <f t="shared" si="114"/>
        <v>1.6390900736928575</v>
      </c>
      <c r="L832" s="19"/>
      <c r="N832" s="42">
        <f t="shared" si="108"/>
        <v>41971</v>
      </c>
      <c r="O832" s="43">
        <f t="shared" si="115"/>
        <v>175.39382559680041</v>
      </c>
      <c r="P832" s="43">
        <f t="shared" si="109"/>
        <v>167.25861953071325</v>
      </c>
      <c r="Q832" s="48">
        <f t="shared" si="110"/>
        <v>2067.5600589999999</v>
      </c>
      <c r="R832" s="44">
        <f t="shared" si="111"/>
        <v>90.996311000000006</v>
      </c>
    </row>
    <row r="833" spans="2:18">
      <c r="B833" s="39">
        <v>41974</v>
      </c>
      <c r="C833" s="112">
        <v>2053.4399410000001</v>
      </c>
      <c r="D833" s="20">
        <f t="shared" si="112"/>
        <v>-6.8293629191256144E-3</v>
      </c>
      <c r="E833" s="20">
        <f t="shared" si="116"/>
        <v>1.5899243313859222</v>
      </c>
      <c r="F833" s="39">
        <v>41974</v>
      </c>
      <c r="G833" s="112">
        <v>90.138765000000006</v>
      </c>
      <c r="H833" s="40">
        <f t="shared" si="113"/>
        <v>-9.4239644506027842E-3</v>
      </c>
      <c r="I833" s="20">
        <f t="shared" si="114"/>
        <v>1.6296661092422546</v>
      </c>
      <c r="N833" s="42">
        <f t="shared" si="108"/>
        <v>41974</v>
      </c>
      <c r="O833" s="43">
        <f t="shared" si="115"/>
        <v>174.19599750802604</v>
      </c>
      <c r="P833" s="43">
        <f t="shared" si="109"/>
        <v>165.68238024619887</v>
      </c>
      <c r="Q833" s="48">
        <f t="shared" si="110"/>
        <v>2053.4399410000001</v>
      </c>
      <c r="R833" s="44">
        <f t="shared" si="111"/>
        <v>90.138765000000006</v>
      </c>
    </row>
    <row r="834" spans="2:18">
      <c r="B834" s="39">
        <v>41975</v>
      </c>
      <c r="C834" s="112">
        <v>2066.5500489999999</v>
      </c>
      <c r="D834" s="20">
        <f t="shared" si="112"/>
        <v>6.3844613802610528E-3</v>
      </c>
      <c r="E834" s="20">
        <f t="shared" si="116"/>
        <v>1.5963087927661832</v>
      </c>
      <c r="F834" s="39">
        <v>41975</v>
      </c>
      <c r="G834" s="112">
        <v>91.034852999999998</v>
      </c>
      <c r="H834" s="40">
        <f t="shared" si="113"/>
        <v>9.9412056510868041E-3</v>
      </c>
      <c r="I834" s="20">
        <f t="shared" si="114"/>
        <v>1.6396073148933414</v>
      </c>
      <c r="L834" s="19"/>
      <c r="N834" s="42">
        <f t="shared" si="108"/>
        <v>41975</v>
      </c>
      <c r="O834" s="43">
        <f t="shared" si="115"/>
        <v>175.30814512671208</v>
      </c>
      <c r="P834" s="43">
        <f t="shared" si="109"/>
        <v>167.32946286098792</v>
      </c>
      <c r="Q834" s="48">
        <f t="shared" si="110"/>
        <v>2066.5500489999999</v>
      </c>
      <c r="R834" s="44">
        <f t="shared" si="111"/>
        <v>91.034852999999998</v>
      </c>
    </row>
    <row r="835" spans="2:18">
      <c r="B835" s="39">
        <v>41976</v>
      </c>
      <c r="C835" s="112">
        <v>2074.330078</v>
      </c>
      <c r="D835" s="20">
        <f t="shared" si="112"/>
        <v>3.7647425978213356E-3</v>
      </c>
      <c r="E835" s="20">
        <f t="shared" si="116"/>
        <v>1.6000735353640045</v>
      </c>
      <c r="F835" s="39">
        <v>41976</v>
      </c>
      <c r="G835" s="112">
        <v>92.391266000000002</v>
      </c>
      <c r="H835" s="40">
        <f t="shared" si="113"/>
        <v>1.4899930689183494E-2</v>
      </c>
      <c r="I835" s="20">
        <f t="shared" si="114"/>
        <v>1.6545072455825249</v>
      </c>
      <c r="N835" s="42">
        <f t="shared" si="108"/>
        <v>41976</v>
      </c>
      <c r="O835" s="43">
        <f t="shared" si="115"/>
        <v>175.96813516841564</v>
      </c>
      <c r="P835" s="43">
        <f t="shared" si="109"/>
        <v>169.82266025987494</v>
      </c>
      <c r="Q835" s="48">
        <f t="shared" si="110"/>
        <v>2074.330078</v>
      </c>
      <c r="R835" s="44">
        <f t="shared" si="111"/>
        <v>92.391266000000002</v>
      </c>
    </row>
    <row r="836" spans="2:18">
      <c r="B836" s="39">
        <v>41977</v>
      </c>
      <c r="C836" s="112">
        <v>2071.919922</v>
      </c>
      <c r="D836" s="20">
        <f t="shared" si="112"/>
        <v>-1.1618960866265349E-3</v>
      </c>
      <c r="E836" s="20">
        <f t="shared" si="116"/>
        <v>1.5989116392773779</v>
      </c>
      <c r="F836" s="39">
        <v>41977</v>
      </c>
      <c r="G836" s="112">
        <v>91.887450999999999</v>
      </c>
      <c r="H836" s="40">
        <f t="shared" si="113"/>
        <v>-5.4530587339284287E-3</v>
      </c>
      <c r="I836" s="20">
        <f t="shared" si="114"/>
        <v>1.6490541868485966</v>
      </c>
      <c r="L836" s="19"/>
      <c r="N836" s="42">
        <f t="shared" ref="N836:N899" si="117">B836</f>
        <v>41977</v>
      </c>
      <c r="O836" s="43">
        <f t="shared" si="115"/>
        <v>175.76367848079249</v>
      </c>
      <c r="P836" s="43">
        <f t="shared" ref="P836:P899" si="118">(R836/$R$3)*100</f>
        <v>168.89660731912585</v>
      </c>
      <c r="Q836" s="48">
        <f t="shared" ref="Q836:Q899" si="119">C836</f>
        <v>2071.919922</v>
      </c>
      <c r="R836" s="44">
        <f t="shared" ref="R836:R899" si="120">G836</f>
        <v>91.887450999999999</v>
      </c>
    </row>
    <row r="837" spans="2:18">
      <c r="B837" s="39">
        <v>41978</v>
      </c>
      <c r="C837" s="112">
        <v>2075.3701169999999</v>
      </c>
      <c r="D837" s="20">
        <f t="shared" ref="D837:D900" si="121">C837/C836-1</f>
        <v>1.6652163837824752E-3</v>
      </c>
      <c r="E837" s="20">
        <f t="shared" si="116"/>
        <v>1.6005768556611604</v>
      </c>
      <c r="F837" s="39">
        <v>41978</v>
      </c>
      <c r="G837" s="112">
        <v>92.633482999999998</v>
      </c>
      <c r="H837" s="40">
        <f t="shared" ref="H837:H900" si="122">G837/G836-1</f>
        <v>8.1189758980255711E-3</v>
      </c>
      <c r="I837" s="20">
        <f t="shared" ref="I837:I900" si="123">I836+H837</f>
        <v>1.6571731627466222</v>
      </c>
      <c r="L837" s="19"/>
      <c r="N837" s="42">
        <f t="shared" si="117"/>
        <v>41978</v>
      </c>
      <c r="O837" s="43">
        <f t="shared" ref="O837:O900" si="124">(Q837/$Q$3)*100</f>
        <v>176.05636303787259</v>
      </c>
      <c r="P837" s="43">
        <f t="shared" si="118"/>
        <v>170.26787480320814</v>
      </c>
      <c r="Q837" s="48">
        <f t="shared" si="119"/>
        <v>2075.3701169999999</v>
      </c>
      <c r="R837" s="44">
        <f t="shared" si="120"/>
        <v>92.633482999999998</v>
      </c>
    </row>
    <row r="838" spans="2:18">
      <c r="B838" s="39">
        <v>41981</v>
      </c>
      <c r="C838" s="112">
        <v>2060.3100589999999</v>
      </c>
      <c r="D838" s="20">
        <f t="shared" si="121"/>
        <v>-7.2565649262453791E-3</v>
      </c>
      <c r="E838" s="20">
        <f t="shared" ref="E838:E901" si="125">E837+D838</f>
        <v>1.5933202907349151</v>
      </c>
      <c r="F838" s="39">
        <v>41981</v>
      </c>
      <c r="G838" s="112">
        <v>92.342820000000003</v>
      </c>
      <c r="H838" s="40">
        <f t="shared" si="122"/>
        <v>-3.1377747072297568E-3</v>
      </c>
      <c r="I838" s="20">
        <f t="shared" si="123"/>
        <v>1.6540353880393925</v>
      </c>
      <c r="L838" s="19"/>
      <c r="N838" s="42">
        <f t="shared" si="117"/>
        <v>41981</v>
      </c>
      <c r="O838" s="43">
        <f t="shared" si="124"/>
        <v>174.77879860880964</v>
      </c>
      <c r="P838" s="43">
        <f t="shared" si="118"/>
        <v>169.73361257219685</v>
      </c>
      <c r="Q838" s="48">
        <f t="shared" si="119"/>
        <v>2060.3100589999999</v>
      </c>
      <c r="R838" s="44">
        <f t="shared" si="120"/>
        <v>92.342820000000003</v>
      </c>
    </row>
    <row r="839" spans="2:18">
      <c r="B839" s="39">
        <v>41982</v>
      </c>
      <c r="C839" s="112">
        <v>2059.820068</v>
      </c>
      <c r="D839" s="20">
        <f t="shared" si="121"/>
        <v>-2.3782391289095539E-4</v>
      </c>
      <c r="E839" s="20">
        <f t="shared" si="125"/>
        <v>1.593082466822024</v>
      </c>
      <c r="F839" s="39">
        <v>41982</v>
      </c>
      <c r="G839" s="112">
        <v>92.585037</v>
      </c>
      <c r="H839" s="40">
        <f t="shared" si="122"/>
        <v>2.6230193100016397E-3</v>
      </c>
      <c r="I839" s="20">
        <f t="shared" si="123"/>
        <v>1.6566584073493942</v>
      </c>
      <c r="N839" s="42">
        <f t="shared" si="117"/>
        <v>41982</v>
      </c>
      <c r="O839" s="43">
        <f t="shared" si="124"/>
        <v>174.7372320310341</v>
      </c>
      <c r="P839" s="43">
        <f t="shared" si="118"/>
        <v>170.17882711553005</v>
      </c>
      <c r="Q839" s="48">
        <f t="shared" si="119"/>
        <v>2059.820068</v>
      </c>
      <c r="R839" s="44">
        <f t="shared" si="120"/>
        <v>92.585037</v>
      </c>
    </row>
    <row r="840" spans="2:18">
      <c r="B840" s="39">
        <v>41983</v>
      </c>
      <c r="C840" s="112">
        <v>2026.1400149999999</v>
      </c>
      <c r="D840" s="20">
        <f t="shared" si="121"/>
        <v>-1.6350968476922301E-2</v>
      </c>
      <c r="E840" s="20">
        <f t="shared" si="125"/>
        <v>1.5767314983451017</v>
      </c>
      <c r="F840" s="39">
        <v>41983</v>
      </c>
      <c r="G840" s="112">
        <v>91.509592999999995</v>
      </c>
      <c r="H840" s="40">
        <f t="shared" si="122"/>
        <v>-1.1615743049279148E-2</v>
      </c>
      <c r="I840" s="20">
        <f t="shared" si="123"/>
        <v>1.645042664300115</v>
      </c>
      <c r="L840" s="19"/>
      <c r="N840" s="42">
        <f t="shared" si="117"/>
        <v>41983</v>
      </c>
      <c r="O840" s="43">
        <f t="shared" si="124"/>
        <v>171.88010905835</v>
      </c>
      <c r="P840" s="43">
        <f t="shared" si="118"/>
        <v>168.20207358732836</v>
      </c>
      <c r="Q840" s="48">
        <f t="shared" si="119"/>
        <v>2026.1400149999999</v>
      </c>
      <c r="R840" s="44">
        <f t="shared" si="120"/>
        <v>91.509592999999995</v>
      </c>
    </row>
    <row r="841" spans="2:18">
      <c r="B841" s="39">
        <v>41984</v>
      </c>
      <c r="C841" s="112">
        <v>2035.329956</v>
      </c>
      <c r="D841" s="20">
        <f t="shared" si="121"/>
        <v>4.5356890106136305E-3</v>
      </c>
      <c r="E841" s="20">
        <f t="shared" si="125"/>
        <v>1.5812671873557154</v>
      </c>
      <c r="F841" s="39">
        <v>41984</v>
      </c>
      <c r="G841" s="112">
        <v>91.974652000000006</v>
      </c>
      <c r="H841" s="40">
        <f t="shared" si="122"/>
        <v>5.0820792088979161E-3</v>
      </c>
      <c r="I841" s="20">
        <f t="shared" si="123"/>
        <v>1.6501247435090129</v>
      </c>
      <c r="L841" s="19"/>
      <c r="N841" s="42">
        <f t="shared" si="117"/>
        <v>41984</v>
      </c>
      <c r="O841" s="43">
        <f t="shared" si="124"/>
        <v>172.65970378014904</v>
      </c>
      <c r="P841" s="43">
        <f t="shared" si="118"/>
        <v>169.05688984840003</v>
      </c>
      <c r="Q841" s="48">
        <f t="shared" si="119"/>
        <v>2035.329956</v>
      </c>
      <c r="R841" s="44">
        <f t="shared" si="120"/>
        <v>91.974652000000006</v>
      </c>
    </row>
    <row r="842" spans="2:18">
      <c r="B842" s="39">
        <v>41985</v>
      </c>
      <c r="C842" s="112">
        <v>2002.329956</v>
      </c>
      <c r="D842" s="20">
        <f t="shared" si="121"/>
        <v>-1.6213587336401436E-2</v>
      </c>
      <c r="E842" s="20">
        <f t="shared" si="125"/>
        <v>1.565053600019314</v>
      </c>
      <c r="F842" s="39">
        <v>41985</v>
      </c>
      <c r="G842" s="112">
        <v>90.782940999999994</v>
      </c>
      <c r="H842" s="40">
        <f t="shared" si="122"/>
        <v>-1.2956950356278751E-2</v>
      </c>
      <c r="I842" s="20">
        <f t="shared" si="123"/>
        <v>1.6371677931527342</v>
      </c>
      <c r="L842" s="19"/>
      <c r="N842" s="42">
        <f t="shared" si="117"/>
        <v>41985</v>
      </c>
      <c r="O842" s="43">
        <f t="shared" si="124"/>
        <v>169.8602705934324</v>
      </c>
      <c r="P842" s="43">
        <f t="shared" si="118"/>
        <v>166.86642811924744</v>
      </c>
      <c r="Q842" s="48">
        <f t="shared" si="119"/>
        <v>2002.329956</v>
      </c>
      <c r="R842" s="44">
        <f t="shared" si="120"/>
        <v>90.782940999999994</v>
      </c>
    </row>
    <row r="843" spans="2:18">
      <c r="B843" s="39">
        <v>41988</v>
      </c>
      <c r="C843" s="112">
        <v>1989.630005</v>
      </c>
      <c r="D843" s="20">
        <f t="shared" si="121"/>
        <v>-6.3425865262338732E-3</v>
      </c>
      <c r="E843" s="20">
        <f t="shared" si="125"/>
        <v>1.5587110134930802</v>
      </c>
      <c r="F843" s="39">
        <v>41988</v>
      </c>
      <c r="G843" s="112">
        <v>90.017542000000006</v>
      </c>
      <c r="H843" s="40">
        <f t="shared" si="122"/>
        <v>-8.4310883913750745E-3</v>
      </c>
      <c r="I843" s="20">
        <f t="shared" si="123"/>
        <v>1.628736704761359</v>
      </c>
      <c r="L843" s="19"/>
      <c r="N843" s="42">
        <f t="shared" si="117"/>
        <v>41988</v>
      </c>
      <c r="O843" s="43">
        <f t="shared" si="124"/>
        <v>168.78291712982409</v>
      </c>
      <c r="P843" s="43">
        <f t="shared" si="118"/>
        <v>165.45956251422103</v>
      </c>
      <c r="Q843" s="48">
        <f t="shared" si="119"/>
        <v>1989.630005</v>
      </c>
      <c r="R843" s="44">
        <f t="shared" si="120"/>
        <v>90.017542000000006</v>
      </c>
    </row>
    <row r="844" spans="2:18">
      <c r="B844" s="39">
        <v>41989</v>
      </c>
      <c r="C844" s="112">
        <v>1972.73999</v>
      </c>
      <c r="D844" s="20">
        <f t="shared" si="121"/>
        <v>-8.4890230633609676E-3</v>
      </c>
      <c r="E844" s="20">
        <f t="shared" si="125"/>
        <v>1.5502219904297192</v>
      </c>
      <c r="F844" s="39">
        <v>41989</v>
      </c>
      <c r="G844" s="112">
        <v>90.666681999999994</v>
      </c>
      <c r="H844" s="40">
        <f t="shared" si="122"/>
        <v>7.2112611117507441E-3</v>
      </c>
      <c r="I844" s="20">
        <f t="shared" si="123"/>
        <v>1.6359479658731098</v>
      </c>
      <c r="L844" s="19"/>
      <c r="N844" s="42">
        <f t="shared" si="117"/>
        <v>41989</v>
      </c>
      <c r="O844" s="43">
        <f t="shared" si="124"/>
        <v>167.35011505360765</v>
      </c>
      <c r="P844" s="43">
        <f t="shared" si="118"/>
        <v>166.65273462294712</v>
      </c>
      <c r="Q844" s="48">
        <f t="shared" si="119"/>
        <v>1972.73999</v>
      </c>
      <c r="R844" s="44">
        <f t="shared" si="120"/>
        <v>90.666681999999994</v>
      </c>
    </row>
    <row r="845" spans="2:18">
      <c r="B845" s="39">
        <v>41990</v>
      </c>
      <c r="C845" s="112">
        <v>2012.8900149999999</v>
      </c>
      <c r="D845" s="20">
        <f t="shared" si="121"/>
        <v>2.0352416032282106E-2</v>
      </c>
      <c r="E845" s="20">
        <f t="shared" si="125"/>
        <v>1.5705744064620013</v>
      </c>
      <c r="F845" s="39">
        <v>41990</v>
      </c>
      <c r="G845" s="112">
        <v>91.451463000000004</v>
      </c>
      <c r="H845" s="40">
        <f t="shared" si="122"/>
        <v>8.6556713302909927E-3</v>
      </c>
      <c r="I845" s="20">
        <f t="shared" si="123"/>
        <v>1.6446036372034007</v>
      </c>
      <c r="L845" s="19"/>
      <c r="N845" s="42">
        <f t="shared" si="117"/>
        <v>41990</v>
      </c>
      <c r="O845" s="43">
        <f t="shared" si="124"/>
        <v>170.75609421822892</v>
      </c>
      <c r="P845" s="43">
        <f t="shared" si="118"/>
        <v>168.09522592013755</v>
      </c>
      <c r="Q845" s="48">
        <f t="shared" si="119"/>
        <v>2012.8900149999999</v>
      </c>
      <c r="R845" s="44">
        <f t="shared" si="120"/>
        <v>91.451463000000004</v>
      </c>
    </row>
    <row r="846" spans="2:18">
      <c r="B846" s="39">
        <v>41991</v>
      </c>
      <c r="C846" s="112">
        <v>2061.2299800000001</v>
      </c>
      <c r="D846" s="20">
        <f t="shared" si="121"/>
        <v>2.4015204327992201E-2</v>
      </c>
      <c r="E846" s="20">
        <f t="shared" si="125"/>
        <v>1.5945896107899935</v>
      </c>
      <c r="F846" s="39">
        <v>41991</v>
      </c>
      <c r="G846" s="112">
        <v>93.408580999999998</v>
      </c>
      <c r="H846" s="40">
        <f t="shared" si="122"/>
        <v>2.1400619911351226E-2</v>
      </c>
      <c r="I846" s="20">
        <f t="shared" si="123"/>
        <v>1.666004257114752</v>
      </c>
      <c r="L846" s="19"/>
      <c r="N846" s="42">
        <f t="shared" si="117"/>
        <v>41991</v>
      </c>
      <c r="O846" s="43">
        <f t="shared" si="124"/>
        <v>174.85683671112957</v>
      </c>
      <c r="P846" s="43">
        <f t="shared" si="118"/>
        <v>171.69256795896712</v>
      </c>
      <c r="Q846" s="48">
        <f t="shared" si="119"/>
        <v>2061.2299800000001</v>
      </c>
      <c r="R846" s="44">
        <f t="shared" si="120"/>
        <v>93.408580999999998</v>
      </c>
    </row>
    <row r="847" spans="2:18">
      <c r="B847" s="39">
        <v>41992</v>
      </c>
      <c r="C847" s="112">
        <v>2070.6499020000001</v>
      </c>
      <c r="D847" s="20">
        <f t="shared" si="121"/>
        <v>4.5700489956972401E-3</v>
      </c>
      <c r="E847" s="20">
        <f t="shared" si="125"/>
        <v>1.5991596597856907</v>
      </c>
      <c r="F847" s="39">
        <v>41992</v>
      </c>
      <c r="G847" s="112">
        <v>93.883324000000002</v>
      </c>
      <c r="H847" s="40">
        <f t="shared" si="122"/>
        <v>5.08243455705637E-3</v>
      </c>
      <c r="I847" s="20">
        <f t="shared" si="123"/>
        <v>1.6710866916718083</v>
      </c>
      <c r="L847" s="19"/>
      <c r="N847" s="42">
        <f t="shared" si="117"/>
        <v>41992</v>
      </c>
      <c r="O847" s="43">
        <f t="shared" si="124"/>
        <v>175.65594102213205</v>
      </c>
      <c r="P847" s="43">
        <f t="shared" si="118"/>
        <v>172.56518419955154</v>
      </c>
      <c r="Q847" s="48">
        <f t="shared" si="119"/>
        <v>2070.6499020000001</v>
      </c>
      <c r="R847" s="44">
        <f t="shared" si="120"/>
        <v>93.883324000000002</v>
      </c>
    </row>
    <row r="848" spans="2:18">
      <c r="B848" s="39">
        <v>41995</v>
      </c>
      <c r="C848" s="112">
        <v>2078.540039</v>
      </c>
      <c r="D848" s="20">
        <f t="shared" si="121"/>
        <v>3.8104640443461513E-3</v>
      </c>
      <c r="E848" s="20">
        <f t="shared" si="125"/>
        <v>1.6029701238300369</v>
      </c>
      <c r="F848" s="39">
        <v>41995</v>
      </c>
      <c r="G848" s="112">
        <v>94.048029999999997</v>
      </c>
      <c r="H848" s="40">
        <f t="shared" si="122"/>
        <v>1.7543690719770133E-3</v>
      </c>
      <c r="I848" s="20">
        <f t="shared" si="123"/>
        <v>1.6728410607437854</v>
      </c>
      <c r="L848" s="19"/>
      <c r="N848" s="42">
        <f t="shared" si="117"/>
        <v>41995</v>
      </c>
      <c r="O848" s="43">
        <f t="shared" si="124"/>
        <v>176.32527166957271</v>
      </c>
      <c r="P848" s="43">
        <f t="shared" si="118"/>
        <v>172.86792722161124</v>
      </c>
      <c r="Q848" s="48">
        <f t="shared" si="119"/>
        <v>2078.540039</v>
      </c>
      <c r="R848" s="44">
        <f t="shared" si="120"/>
        <v>94.048029999999997</v>
      </c>
    </row>
    <row r="849" spans="2:18">
      <c r="B849" s="39">
        <v>41996</v>
      </c>
      <c r="C849" s="112">
        <v>2082.169922</v>
      </c>
      <c r="D849" s="20">
        <f t="shared" si="121"/>
        <v>1.7463618366218014E-3</v>
      </c>
      <c r="E849" s="20">
        <f t="shared" si="125"/>
        <v>1.6047164856666587</v>
      </c>
      <c r="F849" s="39">
        <v>41996</v>
      </c>
      <c r="G849" s="112">
        <v>94.290246999999994</v>
      </c>
      <c r="H849" s="40">
        <f t="shared" si="122"/>
        <v>2.575460644949068E-3</v>
      </c>
      <c r="I849" s="20">
        <f t="shared" si="123"/>
        <v>1.6754165213887344</v>
      </c>
      <c r="L849" s="19"/>
      <c r="N849" s="42">
        <f t="shared" si="117"/>
        <v>41996</v>
      </c>
      <c r="O849" s="43">
        <f t="shared" si="124"/>
        <v>176.63319939484842</v>
      </c>
      <c r="P849" s="43">
        <f t="shared" si="118"/>
        <v>173.31314176494445</v>
      </c>
      <c r="Q849" s="48">
        <f t="shared" si="119"/>
        <v>2082.169922</v>
      </c>
      <c r="R849" s="44">
        <f t="shared" si="120"/>
        <v>94.290246999999994</v>
      </c>
    </row>
    <row r="850" spans="2:18">
      <c r="B850" s="39">
        <v>41997</v>
      </c>
      <c r="C850" s="112">
        <v>2081.8798830000001</v>
      </c>
      <c r="D850" s="20">
        <f t="shared" si="121"/>
        <v>-1.3929650838551133E-4</v>
      </c>
      <c r="E850" s="20">
        <f t="shared" si="125"/>
        <v>1.6045771891582732</v>
      </c>
      <c r="F850" s="39">
        <v>41997</v>
      </c>
      <c r="G850" s="112">
        <v>94.329002000000003</v>
      </c>
      <c r="H850" s="40">
        <f t="shared" si="122"/>
        <v>4.1101811940325028E-4</v>
      </c>
      <c r="I850" s="20">
        <f t="shared" si="123"/>
        <v>1.6758275395081377</v>
      </c>
      <c r="N850" s="42">
        <f t="shared" si="117"/>
        <v>41997</v>
      </c>
      <c r="O850" s="43">
        <f t="shared" si="124"/>
        <v>176.60859500690776</v>
      </c>
      <c r="P850" s="43">
        <f t="shared" si="118"/>
        <v>173.38437660654054</v>
      </c>
      <c r="Q850" s="48">
        <f t="shared" si="119"/>
        <v>2081.8798830000001</v>
      </c>
      <c r="R850" s="44">
        <f t="shared" si="120"/>
        <v>94.329002000000003</v>
      </c>
    </row>
    <row r="851" spans="2:18">
      <c r="B851" s="39">
        <v>41999</v>
      </c>
      <c r="C851" s="112">
        <v>2088.7700199999999</v>
      </c>
      <c r="D851" s="20">
        <f t="shared" si="121"/>
        <v>3.3095747051798963E-3</v>
      </c>
      <c r="E851" s="20">
        <f t="shared" si="125"/>
        <v>1.6078867638634531</v>
      </c>
      <c r="F851" s="39">
        <v>41999</v>
      </c>
      <c r="G851" s="112">
        <v>94.028655999999998</v>
      </c>
      <c r="H851" s="40">
        <f t="shared" si="122"/>
        <v>-3.1840260538323895E-3</v>
      </c>
      <c r="I851" s="20">
        <f t="shared" si="123"/>
        <v>1.6726435134543052</v>
      </c>
      <c r="N851" s="42">
        <f t="shared" si="117"/>
        <v>41999</v>
      </c>
      <c r="O851" s="43">
        <f t="shared" si="124"/>
        <v>177.19309434565997</v>
      </c>
      <c r="P851" s="43">
        <f t="shared" si="118"/>
        <v>172.83231623409782</v>
      </c>
      <c r="Q851" s="48">
        <f t="shared" si="119"/>
        <v>2088.7700199999999</v>
      </c>
      <c r="R851" s="44">
        <f t="shared" si="120"/>
        <v>94.028655999999998</v>
      </c>
    </row>
    <row r="852" spans="2:18">
      <c r="B852" s="39">
        <v>42002</v>
      </c>
      <c r="C852" s="112">
        <v>2090.570068</v>
      </c>
      <c r="D852" s="20">
        <f t="shared" si="121"/>
        <v>8.617741459158168E-4</v>
      </c>
      <c r="E852" s="20">
        <f t="shared" si="125"/>
        <v>1.6087485380093689</v>
      </c>
      <c r="F852" s="39">
        <v>42002</v>
      </c>
      <c r="G852" s="112">
        <v>93.718618000000006</v>
      </c>
      <c r="H852" s="40">
        <f t="shared" si="122"/>
        <v>-3.2972714190447894E-3</v>
      </c>
      <c r="I852" s="20">
        <f t="shared" si="123"/>
        <v>1.6693462420352603</v>
      </c>
      <c r="L852" s="19"/>
      <c r="N852" s="42">
        <f t="shared" si="117"/>
        <v>42002</v>
      </c>
      <c r="O852" s="43">
        <f t="shared" si="124"/>
        <v>177.3457947732019</v>
      </c>
      <c r="P852" s="43">
        <f t="shared" si="118"/>
        <v>172.26244117749184</v>
      </c>
      <c r="Q852" s="48">
        <f t="shared" si="119"/>
        <v>2090.570068</v>
      </c>
      <c r="R852" s="44">
        <f t="shared" si="120"/>
        <v>93.718618000000006</v>
      </c>
    </row>
    <row r="853" spans="2:18">
      <c r="B853" s="39">
        <v>42003</v>
      </c>
      <c r="C853" s="112">
        <v>2080.3500979999999</v>
      </c>
      <c r="D853" s="20">
        <f t="shared" si="121"/>
        <v>-4.8886043842468752E-3</v>
      </c>
      <c r="E853" s="20">
        <f t="shared" si="125"/>
        <v>1.603859933625122</v>
      </c>
      <c r="F853" s="39">
        <v>42003</v>
      </c>
      <c r="G853" s="112">
        <v>93.708927000000003</v>
      </c>
      <c r="H853" s="40">
        <f t="shared" si="122"/>
        <v>-1.0340528068819577E-4</v>
      </c>
      <c r="I853" s="20">
        <f t="shared" si="123"/>
        <v>1.669242836754572</v>
      </c>
      <c r="L853" s="19"/>
      <c r="N853" s="42">
        <f t="shared" si="117"/>
        <v>42003</v>
      </c>
      <c r="O853" s="43">
        <f t="shared" si="124"/>
        <v>176.47882134334588</v>
      </c>
      <c r="P853" s="43">
        <f t="shared" si="118"/>
        <v>172.24462833140984</v>
      </c>
      <c r="Q853" s="48">
        <f t="shared" si="119"/>
        <v>2080.3500979999999</v>
      </c>
      <c r="R853" s="44">
        <f t="shared" si="120"/>
        <v>93.708927000000003</v>
      </c>
    </row>
    <row r="854" spans="2:18">
      <c r="B854" s="39">
        <v>42004</v>
      </c>
      <c r="C854" s="112">
        <v>2058.8999020000001</v>
      </c>
      <c r="D854" s="20">
        <f t="shared" si="121"/>
        <v>-1.0310858744699503E-2</v>
      </c>
      <c r="E854" s="20">
        <f t="shared" si="125"/>
        <v>1.5935490748804226</v>
      </c>
      <c r="F854" s="39">
        <v>42004</v>
      </c>
      <c r="G854" s="112">
        <v>93.088852000000003</v>
      </c>
      <c r="H854" s="40">
        <f t="shared" si="122"/>
        <v>-6.6170323346035342E-3</v>
      </c>
      <c r="I854" s="20">
        <f t="shared" si="123"/>
        <v>1.6626258044199684</v>
      </c>
      <c r="L854" s="19"/>
      <c r="N854" s="42">
        <f t="shared" si="117"/>
        <v>42004</v>
      </c>
      <c r="O854" s="43">
        <f t="shared" si="124"/>
        <v>174.65917314504358</v>
      </c>
      <c r="P854" s="43">
        <f t="shared" si="118"/>
        <v>171.10488005627914</v>
      </c>
      <c r="Q854" s="48">
        <f t="shared" si="119"/>
        <v>2058.8999020000001</v>
      </c>
      <c r="R854" s="44">
        <f t="shared" si="120"/>
        <v>93.088852000000003</v>
      </c>
    </row>
    <row r="855" spans="2:18">
      <c r="B855" s="39">
        <v>42006</v>
      </c>
      <c r="C855" s="112">
        <v>2058.1999510000001</v>
      </c>
      <c r="D855" s="20">
        <f t="shared" si="121"/>
        <v>-3.3996358896326573E-4</v>
      </c>
      <c r="E855" s="20">
        <f t="shared" si="125"/>
        <v>1.5932091112914595</v>
      </c>
      <c r="F855" s="39">
        <v>42006</v>
      </c>
      <c r="G855" s="112">
        <v>93.030715000000001</v>
      </c>
      <c r="H855" s="40">
        <f t="shared" si="122"/>
        <v>-6.2453235538884044E-4</v>
      </c>
      <c r="I855" s="20">
        <f t="shared" si="123"/>
        <v>1.6620012720645796</v>
      </c>
      <c r="L855" s="19"/>
      <c r="N855" s="42">
        <f t="shared" si="117"/>
        <v>42006</v>
      </c>
      <c r="O855" s="43">
        <f t="shared" si="124"/>
        <v>174.59979538569584</v>
      </c>
      <c r="P855" s="43">
        <f t="shared" si="118"/>
        <v>170.99801952251906</v>
      </c>
      <c r="Q855" s="48">
        <f t="shared" si="119"/>
        <v>2058.1999510000001</v>
      </c>
      <c r="R855" s="44">
        <f t="shared" si="120"/>
        <v>93.030715000000001</v>
      </c>
    </row>
    <row r="856" spans="2:18">
      <c r="B856" s="39">
        <v>42009</v>
      </c>
      <c r="C856" s="112">
        <v>2020.579956</v>
      </c>
      <c r="D856" s="20">
        <f t="shared" si="121"/>
        <v>-1.8278105089703178E-2</v>
      </c>
      <c r="E856" s="20">
        <f t="shared" si="125"/>
        <v>1.5749310062017563</v>
      </c>
      <c r="F856" s="39">
        <v>42009</v>
      </c>
      <c r="G856" s="112">
        <v>91.044539999999998</v>
      </c>
      <c r="H856" s="40">
        <f t="shared" si="122"/>
        <v>-2.1349669300080087E-2</v>
      </c>
      <c r="I856" s="20">
        <f t="shared" si="123"/>
        <v>1.6406516027644995</v>
      </c>
      <c r="N856" s="42">
        <f t="shared" si="117"/>
        <v>42009</v>
      </c>
      <c r="O856" s="43">
        <f t="shared" si="124"/>
        <v>171.40844197699539</v>
      </c>
      <c r="P856" s="43">
        <f t="shared" si="118"/>
        <v>167.34726835474461</v>
      </c>
      <c r="Q856" s="48">
        <f t="shared" si="119"/>
        <v>2020.579956</v>
      </c>
      <c r="R856" s="44">
        <f t="shared" si="120"/>
        <v>91.044539999999998</v>
      </c>
    </row>
    <row r="857" spans="2:18">
      <c r="B857" s="39">
        <v>42010</v>
      </c>
      <c r="C857" s="112">
        <v>2002.6099850000001</v>
      </c>
      <c r="D857" s="20">
        <f t="shared" si="121"/>
        <v>-8.8934718701129123E-3</v>
      </c>
      <c r="E857" s="20">
        <f t="shared" si="125"/>
        <v>1.5660375343316435</v>
      </c>
      <c r="F857" s="39">
        <v>42010</v>
      </c>
      <c r="G857" s="112">
        <v>90.133802000000003</v>
      </c>
      <c r="H857" s="40">
        <f t="shared" si="122"/>
        <v>-1.0003213811613509E-2</v>
      </c>
      <c r="I857" s="20">
        <f t="shared" si="123"/>
        <v>1.630648388952886</v>
      </c>
      <c r="L857" s="19"/>
      <c r="N857" s="42">
        <f t="shared" si="117"/>
        <v>42010</v>
      </c>
      <c r="O857" s="43">
        <f t="shared" si="124"/>
        <v>169.88402581997312</v>
      </c>
      <c r="P857" s="43">
        <f t="shared" si="118"/>
        <v>165.67325784860265</v>
      </c>
      <c r="Q857" s="48">
        <f t="shared" si="119"/>
        <v>2002.6099850000001</v>
      </c>
      <c r="R857" s="44">
        <f t="shared" si="120"/>
        <v>90.133802000000003</v>
      </c>
    </row>
    <row r="858" spans="2:18">
      <c r="B858" s="39">
        <v>42011</v>
      </c>
      <c r="C858" s="112">
        <v>2025.900024</v>
      </c>
      <c r="D858" s="20">
        <f t="shared" si="121"/>
        <v>1.1629842642575161E-2</v>
      </c>
      <c r="E858" s="20">
        <f t="shared" si="125"/>
        <v>1.5776673769742187</v>
      </c>
      <c r="F858" s="39">
        <v>42011</v>
      </c>
      <c r="G858" s="112">
        <v>91.683988999999997</v>
      </c>
      <c r="H858" s="40">
        <f t="shared" si="122"/>
        <v>1.7198730837960197E-2</v>
      </c>
      <c r="I858" s="20">
        <f t="shared" si="123"/>
        <v>1.6478471197908462</v>
      </c>
      <c r="L858" s="19"/>
      <c r="N858" s="42">
        <f t="shared" si="117"/>
        <v>42011</v>
      </c>
      <c r="O858" s="43">
        <f t="shared" si="124"/>
        <v>171.85975030774659</v>
      </c>
      <c r="P858" s="43">
        <f t="shared" si="118"/>
        <v>168.52262761738874</v>
      </c>
      <c r="Q858" s="48">
        <f t="shared" si="119"/>
        <v>2025.900024</v>
      </c>
      <c r="R858" s="44">
        <f t="shared" si="120"/>
        <v>91.683988999999997</v>
      </c>
    </row>
    <row r="859" spans="2:18">
      <c r="B859" s="39">
        <v>42012</v>
      </c>
      <c r="C859" s="112">
        <v>2062.139893</v>
      </c>
      <c r="D859" s="20">
        <f t="shared" si="121"/>
        <v>1.7888281045797649E-2</v>
      </c>
      <c r="E859" s="20">
        <f t="shared" si="125"/>
        <v>1.5955556580200163</v>
      </c>
      <c r="F859" s="39">
        <v>42012</v>
      </c>
      <c r="G859" s="112">
        <v>93.427954999999997</v>
      </c>
      <c r="H859" s="40">
        <f t="shared" si="122"/>
        <v>1.902148912827073E-2</v>
      </c>
      <c r="I859" s="20">
        <f t="shared" si="123"/>
        <v>1.6668686089191169</v>
      </c>
      <c r="L859" s="19"/>
      <c r="N859" s="42">
        <f t="shared" si="117"/>
        <v>42012</v>
      </c>
      <c r="O859" s="43">
        <f t="shared" si="124"/>
        <v>174.93402582171214</v>
      </c>
      <c r="P859" s="43">
        <f t="shared" si="118"/>
        <v>171.72817894648054</v>
      </c>
      <c r="Q859" s="48">
        <f t="shared" si="119"/>
        <v>2062.139893</v>
      </c>
      <c r="R859" s="44">
        <f t="shared" si="120"/>
        <v>93.427954999999997</v>
      </c>
    </row>
    <row r="860" spans="2:18">
      <c r="B860" s="39">
        <v>42013</v>
      </c>
      <c r="C860" s="112">
        <v>2044.8100589999999</v>
      </c>
      <c r="D860" s="20">
        <f t="shared" si="121"/>
        <v>-8.4038110405733057E-3</v>
      </c>
      <c r="E860" s="20">
        <f t="shared" si="125"/>
        <v>1.587151846979443</v>
      </c>
      <c r="F860" s="39">
        <v>42013</v>
      </c>
      <c r="G860" s="112">
        <v>91.664614999999998</v>
      </c>
      <c r="H860" s="40">
        <f t="shared" si="122"/>
        <v>-1.8873794251410114E-2</v>
      </c>
      <c r="I860" s="20">
        <f t="shared" si="123"/>
        <v>1.6479948146677068</v>
      </c>
      <c r="L860" s="19"/>
      <c r="N860" s="42">
        <f t="shared" si="117"/>
        <v>42013</v>
      </c>
      <c r="O860" s="43">
        <f t="shared" si="124"/>
        <v>173.4639133241397</v>
      </c>
      <c r="P860" s="43">
        <f t="shared" si="118"/>
        <v>168.48701662987534</v>
      </c>
      <c r="Q860" s="48">
        <f t="shared" si="119"/>
        <v>2044.8100589999999</v>
      </c>
      <c r="R860" s="44">
        <f t="shared" si="120"/>
        <v>91.664614999999998</v>
      </c>
    </row>
    <row r="861" spans="2:18">
      <c r="B861" s="39">
        <v>42016</v>
      </c>
      <c r="C861" s="112">
        <v>2028.26001</v>
      </c>
      <c r="D861" s="20">
        <f t="shared" si="121"/>
        <v>-8.0936852433588502E-3</v>
      </c>
      <c r="E861" s="20">
        <f t="shared" si="125"/>
        <v>1.5790581617360842</v>
      </c>
      <c r="F861" s="39">
        <v>42016</v>
      </c>
      <c r="G861" s="112">
        <v>91.083296000000004</v>
      </c>
      <c r="H861" s="40">
        <f t="shared" si="122"/>
        <v>-6.3418037592803955E-3</v>
      </c>
      <c r="I861" s="20">
        <f t="shared" si="123"/>
        <v>1.6416530109084264</v>
      </c>
      <c r="L861" s="19"/>
      <c r="N861" s="42">
        <f t="shared" si="117"/>
        <v>42016</v>
      </c>
      <c r="O861" s="43">
        <f t="shared" si="124"/>
        <v>172.05995100861284</v>
      </c>
      <c r="P861" s="43">
        <f t="shared" si="118"/>
        <v>167.41850503442203</v>
      </c>
      <c r="Q861" s="48">
        <f t="shared" si="119"/>
        <v>2028.26001</v>
      </c>
      <c r="R861" s="44">
        <f t="shared" si="120"/>
        <v>91.083296000000004</v>
      </c>
    </row>
    <row r="862" spans="2:18">
      <c r="B862" s="39">
        <v>42017</v>
      </c>
      <c r="C862" s="112">
        <v>2023.030029</v>
      </c>
      <c r="D862" s="20">
        <f t="shared" si="121"/>
        <v>-2.5785554979215197E-3</v>
      </c>
      <c r="E862" s="20">
        <f t="shared" si="125"/>
        <v>1.5764796062381627</v>
      </c>
      <c r="F862" s="39">
        <v>42017</v>
      </c>
      <c r="G862" s="112">
        <v>90.560106000000005</v>
      </c>
      <c r="H862" s="40">
        <f t="shared" si="122"/>
        <v>-5.7440828667421062E-3</v>
      </c>
      <c r="I862" s="20">
        <f t="shared" si="123"/>
        <v>1.6359089280416843</v>
      </c>
      <c r="L862" s="19"/>
      <c r="N862" s="42">
        <f t="shared" si="117"/>
        <v>42017</v>
      </c>
      <c r="O862" s="43">
        <f t="shared" si="124"/>
        <v>171.61628487596747</v>
      </c>
      <c r="P862" s="43">
        <f t="shared" si="118"/>
        <v>166.45683926807823</v>
      </c>
      <c r="Q862" s="48">
        <f t="shared" si="119"/>
        <v>2023.030029</v>
      </c>
      <c r="R862" s="44">
        <f t="shared" si="120"/>
        <v>90.560106000000005</v>
      </c>
    </row>
    <row r="863" spans="2:18">
      <c r="B863" s="39">
        <v>42018</v>
      </c>
      <c r="C863" s="112">
        <v>2011.2700199999999</v>
      </c>
      <c r="D863" s="20">
        <f t="shared" si="121"/>
        <v>-5.813066949783785E-3</v>
      </c>
      <c r="E863" s="20">
        <f t="shared" si="125"/>
        <v>1.570666539288379</v>
      </c>
      <c r="F863" s="39">
        <v>42018</v>
      </c>
      <c r="G863" s="112">
        <v>90.676365000000004</v>
      </c>
      <c r="H863" s="40">
        <f t="shared" si="122"/>
        <v>1.2837772075928733E-3</v>
      </c>
      <c r="I863" s="20">
        <f t="shared" si="123"/>
        <v>1.6371927052492772</v>
      </c>
      <c r="L863" s="19"/>
      <c r="N863" s="42">
        <f t="shared" si="117"/>
        <v>42018</v>
      </c>
      <c r="O863" s="43">
        <f t="shared" si="124"/>
        <v>170.61866792231029</v>
      </c>
      <c r="P863" s="43">
        <f t="shared" si="118"/>
        <v>166.67053276437855</v>
      </c>
      <c r="Q863" s="48">
        <f t="shared" si="119"/>
        <v>2011.2700199999999</v>
      </c>
      <c r="R863" s="44">
        <f t="shared" si="120"/>
        <v>90.676365000000004</v>
      </c>
    </row>
    <row r="864" spans="2:18">
      <c r="B864" s="39">
        <v>42019</v>
      </c>
      <c r="C864" s="112">
        <v>1992.670044</v>
      </c>
      <c r="D864" s="20">
        <f t="shared" si="121"/>
        <v>-9.2478761255537778E-3</v>
      </c>
      <c r="E864" s="20">
        <f t="shared" si="125"/>
        <v>1.5614186631628253</v>
      </c>
      <c r="F864" s="39">
        <v>42019</v>
      </c>
      <c r="G864" s="112">
        <v>88.874277000000006</v>
      </c>
      <c r="H864" s="40">
        <f t="shared" si="122"/>
        <v>-1.9873844744438096E-2</v>
      </c>
      <c r="I864" s="20">
        <f t="shared" si="123"/>
        <v>1.617318860504839</v>
      </c>
      <c r="N864" s="42">
        <f t="shared" si="117"/>
        <v>42019</v>
      </c>
      <c r="O864" s="43">
        <f t="shared" si="124"/>
        <v>169.04080761665779</v>
      </c>
      <c r="P864" s="43">
        <f t="shared" si="118"/>
        <v>163.35814847274654</v>
      </c>
      <c r="Q864" s="48">
        <f t="shared" si="119"/>
        <v>1992.670044</v>
      </c>
      <c r="R864" s="44">
        <f t="shared" si="120"/>
        <v>88.874277000000006</v>
      </c>
    </row>
    <row r="865" spans="2:18">
      <c r="B865" s="39">
        <v>42020</v>
      </c>
      <c r="C865" s="112">
        <v>2019.420044</v>
      </c>
      <c r="D865" s="20">
        <f t="shared" si="121"/>
        <v>1.342419939545203E-2</v>
      </c>
      <c r="E865" s="20">
        <f t="shared" si="125"/>
        <v>1.5748428625582773</v>
      </c>
      <c r="F865" s="39">
        <v>42020</v>
      </c>
      <c r="G865" s="112">
        <v>88.971163000000004</v>
      </c>
      <c r="H865" s="40">
        <f t="shared" si="122"/>
        <v>1.0901467024029277E-3</v>
      </c>
      <c r="I865" s="20">
        <f t="shared" si="123"/>
        <v>1.6184090072072419</v>
      </c>
      <c r="L865" s="19"/>
      <c r="N865" s="42">
        <f t="shared" si="117"/>
        <v>42020</v>
      </c>
      <c r="O865" s="43">
        <f t="shared" si="124"/>
        <v>171.31004512407202</v>
      </c>
      <c r="P865" s="43">
        <f t="shared" si="118"/>
        <v>163.53623281961472</v>
      </c>
      <c r="Q865" s="48">
        <f t="shared" si="119"/>
        <v>2019.420044</v>
      </c>
      <c r="R865" s="44">
        <f t="shared" si="120"/>
        <v>88.971163000000004</v>
      </c>
    </row>
    <row r="866" spans="2:18">
      <c r="B866" s="39">
        <v>42024</v>
      </c>
      <c r="C866" s="112">
        <v>2022.5500489999999</v>
      </c>
      <c r="D866" s="20">
        <f t="shared" si="121"/>
        <v>1.5499524278268506E-3</v>
      </c>
      <c r="E866" s="20">
        <f t="shared" si="125"/>
        <v>1.5763928149861042</v>
      </c>
      <c r="F866" s="39">
        <v>42024</v>
      </c>
      <c r="G866" s="112">
        <v>88.951780999999997</v>
      </c>
      <c r="H866" s="40">
        <f t="shared" si="122"/>
        <v>-2.1784586540707362E-4</v>
      </c>
      <c r="I866" s="20">
        <f t="shared" si="123"/>
        <v>1.6181911613418349</v>
      </c>
      <c r="L866" s="19"/>
      <c r="N866" s="42">
        <f t="shared" si="117"/>
        <v>42024</v>
      </c>
      <c r="O866" s="43">
        <f t="shared" si="124"/>
        <v>171.57556754442319</v>
      </c>
      <c r="P866" s="43">
        <f t="shared" si="118"/>
        <v>163.50060712745073</v>
      </c>
      <c r="Q866" s="48">
        <f t="shared" si="119"/>
        <v>2022.5500489999999</v>
      </c>
      <c r="R866" s="44">
        <f t="shared" si="120"/>
        <v>88.951780999999997</v>
      </c>
    </row>
    <row r="867" spans="2:18">
      <c r="B867" s="39">
        <v>42025</v>
      </c>
      <c r="C867" s="112">
        <v>2032.119995</v>
      </c>
      <c r="D867" s="20">
        <f t="shared" si="121"/>
        <v>4.7316238254433429E-3</v>
      </c>
      <c r="E867" s="20">
        <f t="shared" si="125"/>
        <v>1.5811244388115475</v>
      </c>
      <c r="F867" s="39">
        <v>42025</v>
      </c>
      <c r="G867" s="112">
        <v>89.562173000000001</v>
      </c>
      <c r="H867" s="40">
        <f t="shared" si="122"/>
        <v>6.8620548474460641E-3</v>
      </c>
      <c r="I867" s="20">
        <f t="shared" si="123"/>
        <v>1.625053216189281</v>
      </c>
      <c r="N867" s="42">
        <f t="shared" si="117"/>
        <v>42025</v>
      </c>
      <c r="O867" s="43">
        <f t="shared" si="124"/>
        <v>172.38739858768037</v>
      </c>
      <c r="P867" s="43">
        <f t="shared" si="118"/>
        <v>164.62255726115004</v>
      </c>
      <c r="Q867" s="48">
        <f t="shared" si="119"/>
        <v>2032.119995</v>
      </c>
      <c r="R867" s="44">
        <f t="shared" si="120"/>
        <v>89.562173000000001</v>
      </c>
    </row>
    <row r="868" spans="2:18">
      <c r="B868" s="39">
        <v>42026</v>
      </c>
      <c r="C868" s="112">
        <v>2063.1499020000001</v>
      </c>
      <c r="D868" s="20">
        <f t="shared" si="121"/>
        <v>1.5269721805970526E-2</v>
      </c>
      <c r="E868" s="20">
        <f t="shared" si="125"/>
        <v>1.596394160617518</v>
      </c>
      <c r="F868" s="39">
        <v>42026</v>
      </c>
      <c r="G868" s="112">
        <v>90.947654999999997</v>
      </c>
      <c r="H868" s="40">
        <f t="shared" si="122"/>
        <v>1.5469499606714399E-2</v>
      </c>
      <c r="I868" s="20">
        <f t="shared" si="123"/>
        <v>1.6405227157959954</v>
      </c>
      <c r="L868" s="19"/>
      <c r="N868" s="42">
        <f t="shared" si="117"/>
        <v>42026</v>
      </c>
      <c r="O868" s="43">
        <f t="shared" si="124"/>
        <v>175.0197062069692</v>
      </c>
      <c r="P868" s="43">
        <f t="shared" si="118"/>
        <v>167.16918584595771</v>
      </c>
      <c r="Q868" s="48">
        <f t="shared" si="119"/>
        <v>2063.1499020000001</v>
      </c>
      <c r="R868" s="44">
        <f t="shared" si="120"/>
        <v>90.947654999999997</v>
      </c>
    </row>
    <row r="869" spans="2:18">
      <c r="B869" s="39">
        <v>42027</v>
      </c>
      <c r="C869" s="112">
        <v>2051.820068</v>
      </c>
      <c r="D869" s="20">
        <f t="shared" si="121"/>
        <v>-5.4915224477954938E-3</v>
      </c>
      <c r="E869" s="20">
        <f t="shared" si="125"/>
        <v>1.5909026381697227</v>
      </c>
      <c r="F869" s="39">
        <v>42027</v>
      </c>
      <c r="G869" s="112">
        <v>90.482595000000003</v>
      </c>
      <c r="H869" s="40">
        <f t="shared" si="122"/>
        <v>-5.1134908316217142E-3</v>
      </c>
      <c r="I869" s="20">
        <f t="shared" si="123"/>
        <v>1.6354092249643737</v>
      </c>
      <c r="N869" s="42">
        <f t="shared" si="117"/>
        <v>42027</v>
      </c>
      <c r="O869" s="43">
        <f t="shared" si="124"/>
        <v>174.05858156152703</v>
      </c>
      <c r="P869" s="43">
        <f t="shared" si="118"/>
        <v>166.31436774680475</v>
      </c>
      <c r="Q869" s="48">
        <f t="shared" si="119"/>
        <v>2051.820068</v>
      </c>
      <c r="R869" s="44">
        <f t="shared" si="120"/>
        <v>90.482595000000003</v>
      </c>
    </row>
    <row r="870" spans="2:18">
      <c r="B870" s="39">
        <v>42030</v>
      </c>
      <c r="C870" s="112">
        <v>2057.0900879999999</v>
      </c>
      <c r="D870" s="20">
        <f t="shared" si="121"/>
        <v>2.5684610859357804E-3</v>
      </c>
      <c r="E870" s="20">
        <f t="shared" si="125"/>
        <v>1.5934710992556584</v>
      </c>
      <c r="F870" s="39">
        <v>42030</v>
      </c>
      <c r="G870" s="112">
        <v>90.569796999999994</v>
      </c>
      <c r="H870" s="40">
        <f t="shared" si="122"/>
        <v>9.6374335859827909E-4</v>
      </c>
      <c r="I870" s="20">
        <f t="shared" si="123"/>
        <v>1.636372968322972</v>
      </c>
      <c r="N870" s="42">
        <f t="shared" si="117"/>
        <v>42030</v>
      </c>
      <c r="O870" s="43">
        <f t="shared" si="124"/>
        <v>174.50564425494099</v>
      </c>
      <c r="P870" s="43">
        <f t="shared" si="118"/>
        <v>166.47465211416022</v>
      </c>
      <c r="Q870" s="48">
        <f t="shared" si="119"/>
        <v>2057.0900879999999</v>
      </c>
      <c r="R870" s="44">
        <f t="shared" si="120"/>
        <v>90.569796999999994</v>
      </c>
    </row>
    <row r="871" spans="2:18">
      <c r="B871" s="39">
        <v>42031</v>
      </c>
      <c r="C871" s="112">
        <v>2029.5500489999999</v>
      </c>
      <c r="D871" s="20">
        <f t="shared" si="121"/>
        <v>-1.338786237931644E-2</v>
      </c>
      <c r="E871" s="20">
        <f t="shared" si="125"/>
        <v>1.580083236876342</v>
      </c>
      <c r="F871" s="39">
        <v>42031</v>
      </c>
      <c r="G871" s="112">
        <v>88.457663999999994</v>
      </c>
      <c r="H871" s="40">
        <f t="shared" si="122"/>
        <v>-2.3320500541698208E-2</v>
      </c>
      <c r="I871" s="20">
        <f t="shared" si="123"/>
        <v>1.6130524677812739</v>
      </c>
      <c r="L871" s="19"/>
      <c r="N871" s="42">
        <f t="shared" si="117"/>
        <v>42031</v>
      </c>
      <c r="O871" s="43">
        <f t="shared" si="124"/>
        <v>172.16938670524189</v>
      </c>
      <c r="P871" s="43">
        <f t="shared" si="118"/>
        <v>162.59237989935292</v>
      </c>
      <c r="Q871" s="48">
        <f t="shared" si="119"/>
        <v>2029.5500489999999</v>
      </c>
      <c r="R871" s="44">
        <f t="shared" si="120"/>
        <v>88.457663999999994</v>
      </c>
    </row>
    <row r="872" spans="2:18">
      <c r="B872" s="39">
        <v>42032</v>
      </c>
      <c r="C872" s="112">
        <v>2002.160034</v>
      </c>
      <c r="D872" s="20">
        <f t="shared" si="121"/>
        <v>-1.3495609538427322E-2</v>
      </c>
      <c r="E872" s="20">
        <f t="shared" si="125"/>
        <v>1.5665876273379147</v>
      </c>
      <c r="F872" s="39">
        <v>42032</v>
      </c>
      <c r="G872" s="112">
        <v>87.692256999999998</v>
      </c>
      <c r="H872" s="40">
        <f t="shared" si="122"/>
        <v>-8.6528059343732311E-3</v>
      </c>
      <c r="I872" s="20">
        <f t="shared" si="123"/>
        <v>1.6043996618469007</v>
      </c>
      <c r="N872" s="42">
        <f t="shared" si="117"/>
        <v>42032</v>
      </c>
      <c r="O872" s="43">
        <f t="shared" si="124"/>
        <v>169.84585588779746</v>
      </c>
      <c r="P872" s="43">
        <f t="shared" si="118"/>
        <v>161.18549958967591</v>
      </c>
      <c r="Q872" s="48">
        <f t="shared" si="119"/>
        <v>2002.160034</v>
      </c>
      <c r="R872" s="44">
        <f t="shared" si="120"/>
        <v>87.692256999999998</v>
      </c>
    </row>
    <row r="873" spans="2:18">
      <c r="B873" s="39">
        <v>42033</v>
      </c>
      <c r="C873" s="112">
        <v>2021.25</v>
      </c>
      <c r="D873" s="20">
        <f t="shared" si="121"/>
        <v>9.5346853777025231E-3</v>
      </c>
      <c r="E873" s="20">
        <f t="shared" si="125"/>
        <v>1.5761223127156172</v>
      </c>
      <c r="F873" s="39">
        <v>42033</v>
      </c>
      <c r="G873" s="112">
        <v>92.594728000000003</v>
      </c>
      <c r="H873" s="40">
        <f t="shared" si="122"/>
        <v>5.5905403369878037E-2</v>
      </c>
      <c r="I873" s="20">
        <f t="shared" si="123"/>
        <v>1.6603050652167788</v>
      </c>
      <c r="L873" s="19"/>
      <c r="N873" s="42">
        <f t="shared" si="117"/>
        <v>42033</v>
      </c>
      <c r="O873" s="43">
        <f t="shared" si="124"/>
        <v>171.46528268639418</v>
      </c>
      <c r="P873" s="43">
        <f t="shared" si="118"/>
        <v>170.19663996161205</v>
      </c>
      <c r="Q873" s="48">
        <f t="shared" si="119"/>
        <v>2021.25</v>
      </c>
      <c r="R873" s="44">
        <f t="shared" si="120"/>
        <v>92.594728000000003</v>
      </c>
    </row>
    <row r="874" spans="2:18">
      <c r="B874" s="39">
        <v>42034</v>
      </c>
      <c r="C874" s="112">
        <v>1994.98999</v>
      </c>
      <c r="D874" s="20">
        <f t="shared" si="121"/>
        <v>-1.2991965367965319E-2</v>
      </c>
      <c r="E874" s="20">
        <f t="shared" si="125"/>
        <v>1.5631303473476519</v>
      </c>
      <c r="F874" s="39">
        <v>42034</v>
      </c>
      <c r="G874" s="112">
        <v>90.734502000000006</v>
      </c>
      <c r="H874" s="40">
        <f t="shared" si="122"/>
        <v>-2.0089977476903442E-2</v>
      </c>
      <c r="I874" s="20">
        <f t="shared" si="123"/>
        <v>1.6402150877398753</v>
      </c>
      <c r="L874" s="19"/>
      <c r="N874" s="42">
        <f t="shared" si="117"/>
        <v>42034</v>
      </c>
      <c r="O874" s="43">
        <f t="shared" si="124"/>
        <v>169.23761167192418</v>
      </c>
      <c r="P874" s="43">
        <f t="shared" si="118"/>
        <v>166.77739329813863</v>
      </c>
      <c r="Q874" s="48">
        <f t="shared" si="119"/>
        <v>1994.98999</v>
      </c>
      <c r="R874" s="44">
        <f t="shared" si="120"/>
        <v>90.734502000000006</v>
      </c>
    </row>
    <row r="875" spans="2:18">
      <c r="B875" s="39">
        <v>42037</v>
      </c>
      <c r="C875" s="112">
        <v>2020.849976</v>
      </c>
      <c r="D875" s="20">
        <f t="shared" si="121"/>
        <v>1.2962464037225452E-2</v>
      </c>
      <c r="E875" s="20">
        <f t="shared" si="125"/>
        <v>1.5760928113848773</v>
      </c>
      <c r="F875" s="39">
        <v>42037</v>
      </c>
      <c r="G875" s="112">
        <v>92.565663000000001</v>
      </c>
      <c r="H875" s="40">
        <f t="shared" si="122"/>
        <v>2.0181529182801805E-2</v>
      </c>
      <c r="I875" s="20">
        <f t="shared" si="123"/>
        <v>1.6603966169226771</v>
      </c>
      <c r="L875" s="19"/>
      <c r="N875" s="42">
        <f t="shared" si="117"/>
        <v>42037</v>
      </c>
      <c r="O875" s="43">
        <f t="shared" si="124"/>
        <v>171.43134812696744</v>
      </c>
      <c r="P875" s="43">
        <f t="shared" si="118"/>
        <v>170.14321612801663</v>
      </c>
      <c r="Q875" s="48">
        <f t="shared" si="119"/>
        <v>2020.849976</v>
      </c>
      <c r="R875" s="44">
        <f t="shared" si="120"/>
        <v>92.565663000000001</v>
      </c>
    </row>
    <row r="876" spans="2:18">
      <c r="B876" s="39">
        <v>42038</v>
      </c>
      <c r="C876" s="112">
        <v>2050.030029</v>
      </c>
      <c r="D876" s="20">
        <f t="shared" si="121"/>
        <v>1.4439494938539577E-2</v>
      </c>
      <c r="E876" s="20">
        <f t="shared" si="125"/>
        <v>1.5905323063234169</v>
      </c>
      <c r="F876" s="39">
        <v>42038</v>
      </c>
      <c r="G876" s="112">
        <v>93.476400999999996</v>
      </c>
      <c r="H876" s="40">
        <f t="shared" si="122"/>
        <v>9.8388319219406828E-3</v>
      </c>
      <c r="I876" s="20">
        <f t="shared" si="123"/>
        <v>1.6702354488446178</v>
      </c>
      <c r="L876" s="19"/>
      <c r="N876" s="42">
        <f t="shared" si="117"/>
        <v>42038</v>
      </c>
      <c r="O876" s="43">
        <f t="shared" si="124"/>
        <v>173.9067302105538</v>
      </c>
      <c r="P876" s="43">
        <f t="shared" si="118"/>
        <v>171.8172266341586</v>
      </c>
      <c r="Q876" s="48">
        <f t="shared" si="119"/>
        <v>2050.030029</v>
      </c>
      <c r="R876" s="44">
        <f t="shared" si="120"/>
        <v>93.476400999999996</v>
      </c>
    </row>
    <row r="877" spans="2:18">
      <c r="B877" s="39">
        <v>42039</v>
      </c>
      <c r="C877" s="112">
        <v>2041.51001</v>
      </c>
      <c r="D877" s="20">
        <f t="shared" si="121"/>
        <v>-4.1560459502908431E-3</v>
      </c>
      <c r="E877" s="20">
        <f t="shared" si="125"/>
        <v>1.5863762603731262</v>
      </c>
      <c r="F877" s="39">
        <v>42039</v>
      </c>
      <c r="G877" s="112">
        <v>92.701303999999993</v>
      </c>
      <c r="H877" s="40">
        <f t="shared" si="122"/>
        <v>-8.2919003268001612E-3</v>
      </c>
      <c r="I877" s="20">
        <f t="shared" si="123"/>
        <v>1.6619435485178178</v>
      </c>
      <c r="L877" s="19"/>
      <c r="N877" s="42">
        <f t="shared" si="117"/>
        <v>42039</v>
      </c>
      <c r="O877" s="43">
        <f t="shared" si="124"/>
        <v>173.18396584873392</v>
      </c>
      <c r="P877" s="43">
        <f t="shared" si="118"/>
        <v>170.39253531648092</v>
      </c>
      <c r="Q877" s="48">
        <f t="shared" si="119"/>
        <v>2041.51001</v>
      </c>
      <c r="R877" s="44">
        <f t="shared" si="120"/>
        <v>92.701303999999993</v>
      </c>
    </row>
    <row r="878" spans="2:18">
      <c r="B878" s="39">
        <v>42040</v>
      </c>
      <c r="C878" s="112">
        <v>2062.5200199999999</v>
      </c>
      <c r="D878" s="20">
        <f t="shared" si="121"/>
        <v>1.0291406800400527E-2</v>
      </c>
      <c r="E878" s="20">
        <f t="shared" si="125"/>
        <v>1.5966676671735267</v>
      </c>
      <c r="F878" s="39">
        <v>42040</v>
      </c>
      <c r="G878" s="112">
        <v>93.166364000000002</v>
      </c>
      <c r="H878" s="40">
        <f t="shared" si="122"/>
        <v>5.0167579088209457E-3</v>
      </c>
      <c r="I878" s="20">
        <f t="shared" si="123"/>
        <v>1.6669603064266387</v>
      </c>
      <c r="N878" s="42">
        <f t="shared" si="117"/>
        <v>42040</v>
      </c>
      <c r="O878" s="43">
        <f t="shared" si="124"/>
        <v>174.96627249258992</v>
      </c>
      <c r="P878" s="43">
        <f t="shared" si="118"/>
        <v>171.24735341563394</v>
      </c>
      <c r="Q878" s="48">
        <f t="shared" si="119"/>
        <v>2062.5200199999999</v>
      </c>
      <c r="R878" s="44">
        <f t="shared" si="120"/>
        <v>93.166364000000002</v>
      </c>
    </row>
    <row r="879" spans="2:18">
      <c r="B879" s="39">
        <v>42041</v>
      </c>
      <c r="C879" s="112">
        <v>2055.469971</v>
      </c>
      <c r="D879" s="20">
        <f t="shared" si="121"/>
        <v>-3.4181723966975053E-3</v>
      </c>
      <c r="E879" s="20">
        <f t="shared" si="125"/>
        <v>1.5932494947768292</v>
      </c>
      <c r="F879" s="39">
        <v>42041</v>
      </c>
      <c r="G879" s="112">
        <v>93.321378999999993</v>
      </c>
      <c r="H879" s="40">
        <f t="shared" si="122"/>
        <v>1.6638515591311798E-3</v>
      </c>
      <c r="I879" s="20">
        <f t="shared" si="123"/>
        <v>1.6686241579857699</v>
      </c>
      <c r="N879" s="42">
        <f t="shared" si="117"/>
        <v>42041</v>
      </c>
      <c r="O879" s="43">
        <f t="shared" si="124"/>
        <v>174.36820760960271</v>
      </c>
      <c r="P879" s="43">
        <f t="shared" si="118"/>
        <v>171.53228359161164</v>
      </c>
      <c r="Q879" s="48">
        <f t="shared" si="119"/>
        <v>2055.469971</v>
      </c>
      <c r="R879" s="44">
        <f t="shared" si="120"/>
        <v>93.321378999999993</v>
      </c>
    </row>
    <row r="880" spans="2:18">
      <c r="B880" s="39">
        <v>42044</v>
      </c>
      <c r="C880" s="112">
        <v>2046.73999</v>
      </c>
      <c r="D880" s="20">
        <f t="shared" si="121"/>
        <v>-4.2471946188310516E-3</v>
      </c>
      <c r="E880" s="20">
        <f t="shared" si="125"/>
        <v>1.5890023001579983</v>
      </c>
      <c r="F880" s="39">
        <v>42044</v>
      </c>
      <c r="G880" s="112">
        <v>92.430021999999994</v>
      </c>
      <c r="H880" s="40">
        <f t="shared" si="122"/>
        <v>-9.5514769450630865E-3</v>
      </c>
      <c r="I880" s="20">
        <f t="shared" si="123"/>
        <v>1.6590726810407068</v>
      </c>
      <c r="N880" s="42">
        <f t="shared" si="117"/>
        <v>42044</v>
      </c>
      <c r="O880" s="43">
        <f t="shared" si="124"/>
        <v>173.627631896548</v>
      </c>
      <c r="P880" s="43">
        <f t="shared" si="118"/>
        <v>169.89389693955232</v>
      </c>
      <c r="Q880" s="48">
        <f t="shared" si="119"/>
        <v>2046.73999</v>
      </c>
      <c r="R880" s="44">
        <f t="shared" si="120"/>
        <v>92.430021999999994</v>
      </c>
    </row>
    <row r="881" spans="2:18">
      <c r="B881" s="39">
        <v>42045</v>
      </c>
      <c r="C881" s="112">
        <v>2068.5900879999999</v>
      </c>
      <c r="D881" s="20">
        <f t="shared" si="121"/>
        <v>1.0675561188404625E-2</v>
      </c>
      <c r="E881" s="20">
        <f t="shared" si="125"/>
        <v>1.5996778613464029</v>
      </c>
      <c r="F881" s="39">
        <v>42045</v>
      </c>
      <c r="G881" s="112">
        <v>93.796121999999997</v>
      </c>
      <c r="H881" s="40">
        <f t="shared" si="122"/>
        <v>1.4779829869563388E-2</v>
      </c>
      <c r="I881" s="20">
        <f t="shared" si="123"/>
        <v>1.6738525109102702</v>
      </c>
      <c r="L881" s="19"/>
      <c r="N881" s="42">
        <f t="shared" si="117"/>
        <v>42045</v>
      </c>
      <c r="O881" s="43">
        <f t="shared" si="124"/>
        <v>175.48120430485741</v>
      </c>
      <c r="P881" s="43">
        <f t="shared" si="118"/>
        <v>172.40489983219604</v>
      </c>
      <c r="Q881" s="48">
        <f t="shared" si="119"/>
        <v>2068.5900879999999</v>
      </c>
      <c r="R881" s="44">
        <f t="shared" si="120"/>
        <v>93.796121999999997</v>
      </c>
    </row>
    <row r="882" spans="2:18">
      <c r="B882" s="39">
        <v>42046</v>
      </c>
      <c r="C882" s="112">
        <v>2068.530029</v>
      </c>
      <c r="D882" s="20">
        <f t="shared" si="121"/>
        <v>-2.9033785063692363E-5</v>
      </c>
      <c r="E882" s="20">
        <f t="shared" si="125"/>
        <v>1.5996488275613392</v>
      </c>
      <c r="F882" s="39">
        <v>42046</v>
      </c>
      <c r="G882" s="112">
        <v>93.553905</v>
      </c>
      <c r="H882" s="40">
        <f t="shared" si="122"/>
        <v>-2.5823775528800441E-3</v>
      </c>
      <c r="I882" s="20">
        <f t="shared" si="123"/>
        <v>1.6712701333573903</v>
      </c>
      <c r="N882" s="42">
        <f t="shared" si="117"/>
        <v>42046</v>
      </c>
      <c r="O882" s="43">
        <f t="shared" si="124"/>
        <v>175.4761094212889</v>
      </c>
      <c r="P882" s="43">
        <f t="shared" si="118"/>
        <v>171.95968528886286</v>
      </c>
      <c r="Q882" s="48">
        <f t="shared" si="119"/>
        <v>2068.530029</v>
      </c>
      <c r="R882" s="44">
        <f t="shared" si="120"/>
        <v>93.553905</v>
      </c>
    </row>
    <row r="883" spans="2:18">
      <c r="B883" s="39">
        <v>42047</v>
      </c>
      <c r="C883" s="112">
        <v>2088.4799800000001</v>
      </c>
      <c r="D883" s="20">
        <f t="shared" si="121"/>
        <v>9.6445063500696371E-3</v>
      </c>
      <c r="E883" s="20">
        <f t="shared" si="125"/>
        <v>1.6092933339114088</v>
      </c>
      <c r="F883" s="39">
        <v>42047</v>
      </c>
      <c r="G883" s="112">
        <v>94.251491000000001</v>
      </c>
      <c r="H883" s="40">
        <f t="shared" si="122"/>
        <v>7.4565139744835474E-3</v>
      </c>
      <c r="I883" s="20">
        <f t="shared" si="123"/>
        <v>1.6787266473318738</v>
      </c>
      <c r="N883" s="42">
        <f t="shared" si="117"/>
        <v>42047</v>
      </c>
      <c r="O883" s="43">
        <f t="shared" si="124"/>
        <v>177.16848987288802</v>
      </c>
      <c r="P883" s="43">
        <f t="shared" si="118"/>
        <v>173.24190508526704</v>
      </c>
      <c r="Q883" s="48">
        <f t="shared" si="119"/>
        <v>2088.4799800000001</v>
      </c>
      <c r="R883" s="44">
        <f t="shared" si="120"/>
        <v>94.251491000000001</v>
      </c>
    </row>
    <row r="884" spans="2:18">
      <c r="B884" s="39">
        <v>42048</v>
      </c>
      <c r="C884" s="112">
        <v>2096.98999</v>
      </c>
      <c r="D884" s="20">
        <f t="shared" si="121"/>
        <v>4.0747386048680667E-3</v>
      </c>
      <c r="E884" s="20">
        <f t="shared" si="125"/>
        <v>1.6133680725162769</v>
      </c>
      <c r="F884" s="39">
        <v>42048</v>
      </c>
      <c r="G884" s="112">
        <v>95.142848000000001</v>
      </c>
      <c r="H884" s="40">
        <f t="shared" si="122"/>
        <v>9.4572190905712894E-3</v>
      </c>
      <c r="I884" s="20">
        <f t="shared" si="123"/>
        <v>1.6881838664224451</v>
      </c>
      <c r="L884" s="19"/>
      <c r="N884" s="42">
        <f t="shared" si="117"/>
        <v>42048</v>
      </c>
      <c r="O884" s="43">
        <f t="shared" si="124"/>
        <v>177.89040515813923</v>
      </c>
      <c r="P884" s="43">
        <f t="shared" si="118"/>
        <v>174.88029173732636</v>
      </c>
      <c r="Q884" s="48">
        <f t="shared" si="119"/>
        <v>2096.98999</v>
      </c>
      <c r="R884" s="44">
        <f t="shared" si="120"/>
        <v>95.142848000000001</v>
      </c>
    </row>
    <row r="885" spans="2:18">
      <c r="B885" s="39">
        <v>42052</v>
      </c>
      <c r="C885" s="112">
        <v>2100.3400879999999</v>
      </c>
      <c r="D885" s="20">
        <f t="shared" si="121"/>
        <v>1.5975746264769164E-3</v>
      </c>
      <c r="E885" s="20">
        <f t="shared" si="125"/>
        <v>1.6149656471427538</v>
      </c>
      <c r="F885" s="39">
        <v>42052</v>
      </c>
      <c r="G885" s="112">
        <v>95.259114999999994</v>
      </c>
      <c r="H885" s="40">
        <f t="shared" si="122"/>
        <v>1.2220256429573695E-3</v>
      </c>
      <c r="I885" s="20">
        <f t="shared" si="123"/>
        <v>1.6894058920654025</v>
      </c>
      <c r="L885" s="19"/>
      <c r="N885" s="42">
        <f t="shared" si="117"/>
        <v>42052</v>
      </c>
      <c r="O885" s="43">
        <f t="shared" si="124"/>
        <v>178.17459835571356</v>
      </c>
      <c r="P885" s="43">
        <f t="shared" si="118"/>
        <v>175.09399993827722</v>
      </c>
      <c r="Q885" s="48">
        <f t="shared" si="119"/>
        <v>2100.3400879999999</v>
      </c>
      <c r="R885" s="44">
        <f t="shared" si="120"/>
        <v>95.259114999999994</v>
      </c>
    </row>
    <row r="886" spans="2:18">
      <c r="B886" s="39">
        <v>42053</v>
      </c>
      <c r="C886" s="112">
        <v>2099.679932</v>
      </c>
      <c r="D886" s="20">
        <f t="shared" si="121"/>
        <v>-3.1430909868912504E-4</v>
      </c>
      <c r="E886" s="20">
        <f t="shared" si="125"/>
        <v>1.6146513380440646</v>
      </c>
      <c r="F886" s="39">
        <v>42053</v>
      </c>
      <c r="G886" s="112">
        <v>95.481958000000006</v>
      </c>
      <c r="H886" s="40">
        <f t="shared" si="122"/>
        <v>2.3393351911784599E-3</v>
      </c>
      <c r="I886" s="20">
        <f t="shared" si="123"/>
        <v>1.6917452272565809</v>
      </c>
      <c r="N886" s="42">
        <f t="shared" si="117"/>
        <v>42053</v>
      </c>
      <c r="O886" s="43">
        <f t="shared" si="124"/>
        <v>178.11859645829509</v>
      </c>
      <c r="P886" s="43">
        <f t="shared" si="118"/>
        <v>175.50360349409704</v>
      </c>
      <c r="Q886" s="48">
        <f t="shared" si="119"/>
        <v>2099.679932</v>
      </c>
      <c r="R886" s="44">
        <f t="shared" si="120"/>
        <v>95.481958000000006</v>
      </c>
    </row>
    <row r="887" spans="2:18">
      <c r="B887" s="39">
        <v>42054</v>
      </c>
      <c r="C887" s="112">
        <v>2097.4499510000001</v>
      </c>
      <c r="D887" s="20">
        <f t="shared" si="121"/>
        <v>-1.0620575860226245E-3</v>
      </c>
      <c r="E887" s="20">
        <f t="shared" si="125"/>
        <v>1.6135892804580418</v>
      </c>
      <c r="F887" s="39">
        <v>42054</v>
      </c>
      <c r="G887" s="112">
        <v>95.220359000000002</v>
      </c>
      <c r="H887" s="40">
        <f t="shared" si="122"/>
        <v>-2.7397741466508307E-3</v>
      </c>
      <c r="I887" s="20">
        <f t="shared" si="123"/>
        <v>1.6890054531099301</v>
      </c>
      <c r="N887" s="42">
        <f t="shared" si="117"/>
        <v>42054</v>
      </c>
      <c r="O887" s="43">
        <f t="shared" si="124"/>
        <v>177.92942425171486</v>
      </c>
      <c r="P887" s="43">
        <f t="shared" si="118"/>
        <v>175.02276325859984</v>
      </c>
      <c r="Q887" s="48">
        <f t="shared" si="119"/>
        <v>2097.4499510000001</v>
      </c>
      <c r="R887" s="44">
        <f t="shared" si="120"/>
        <v>95.220359000000002</v>
      </c>
    </row>
    <row r="888" spans="2:18">
      <c r="B888" s="39">
        <v>42055</v>
      </c>
      <c r="C888" s="112">
        <v>2110.3000489999999</v>
      </c>
      <c r="D888" s="20">
        <f t="shared" si="121"/>
        <v>6.1265337911273754E-3</v>
      </c>
      <c r="E888" s="20">
        <f t="shared" si="125"/>
        <v>1.6197158142491692</v>
      </c>
      <c r="F888" s="39">
        <v>42055</v>
      </c>
      <c r="G888" s="112">
        <v>95.859815999999995</v>
      </c>
      <c r="H888" s="40">
        <f t="shared" si="122"/>
        <v>6.7155491400741063E-3</v>
      </c>
      <c r="I888" s="20">
        <f t="shared" si="123"/>
        <v>1.6957210022500042</v>
      </c>
      <c r="N888" s="42">
        <f t="shared" si="117"/>
        <v>42055</v>
      </c>
      <c r="O888" s="43">
        <f t="shared" si="124"/>
        <v>179.0195148818288</v>
      </c>
      <c r="P888" s="43">
        <f t="shared" si="118"/>
        <v>176.19813722589453</v>
      </c>
      <c r="Q888" s="48">
        <f t="shared" si="119"/>
        <v>2110.3000489999999</v>
      </c>
      <c r="R888" s="44">
        <f t="shared" si="120"/>
        <v>95.859815999999995</v>
      </c>
    </row>
    <row r="889" spans="2:18">
      <c r="B889" s="39">
        <v>42058</v>
      </c>
      <c r="C889" s="112">
        <v>2109.6599120000001</v>
      </c>
      <c r="D889" s="20">
        <f t="shared" si="121"/>
        <v>-3.0333932859605284E-4</v>
      </c>
      <c r="E889" s="20">
        <f t="shared" si="125"/>
        <v>1.6194124749205732</v>
      </c>
      <c r="F889" s="39">
        <v>42058</v>
      </c>
      <c r="G889" s="112">
        <v>95.617598999999998</v>
      </c>
      <c r="H889" s="40">
        <f t="shared" si="122"/>
        <v>-2.5267834855847715E-3</v>
      </c>
      <c r="I889" s="20">
        <f t="shared" si="123"/>
        <v>1.6931942187644196</v>
      </c>
      <c r="L889" s="19"/>
      <c r="N889" s="42">
        <f t="shared" si="117"/>
        <v>42058</v>
      </c>
      <c r="O889" s="43">
        <f t="shared" si="124"/>
        <v>178.965211222379</v>
      </c>
      <c r="P889" s="43">
        <f t="shared" si="118"/>
        <v>175.75292268256132</v>
      </c>
      <c r="Q889" s="48">
        <f t="shared" si="119"/>
        <v>2109.6599120000001</v>
      </c>
      <c r="R889" s="44">
        <f t="shared" si="120"/>
        <v>95.617598999999998</v>
      </c>
    </row>
    <row r="890" spans="2:18">
      <c r="B890" s="39">
        <v>42059</v>
      </c>
      <c r="C890" s="112">
        <v>2115.4799800000001</v>
      </c>
      <c r="D890" s="20">
        <f t="shared" si="121"/>
        <v>2.7587707226623959E-3</v>
      </c>
      <c r="E890" s="20">
        <f t="shared" si="125"/>
        <v>1.6221712456432356</v>
      </c>
      <c r="F890" s="39">
        <v>42059</v>
      </c>
      <c r="G890" s="112">
        <v>97.051518999999999</v>
      </c>
      <c r="H890" s="40">
        <f t="shared" si="122"/>
        <v>1.4996402492808869E-2</v>
      </c>
      <c r="I890" s="20">
        <f t="shared" si="123"/>
        <v>1.7081906212572284</v>
      </c>
      <c r="L890" s="19"/>
      <c r="N890" s="42">
        <f t="shared" si="117"/>
        <v>42059</v>
      </c>
      <c r="O890" s="43">
        <f t="shared" si="124"/>
        <v>179.45893520747435</v>
      </c>
      <c r="P890" s="43">
        <f t="shared" si="118"/>
        <v>178.38858425039655</v>
      </c>
      <c r="Q890" s="48">
        <f t="shared" si="119"/>
        <v>2115.4799800000001</v>
      </c>
      <c r="R890" s="44">
        <f t="shared" si="120"/>
        <v>97.051518999999999</v>
      </c>
    </row>
    <row r="891" spans="2:18">
      <c r="B891" s="39">
        <v>42060</v>
      </c>
      <c r="C891" s="112">
        <v>2113.860107</v>
      </c>
      <c r="D891" s="20">
        <f t="shared" si="121"/>
        <v>-7.6572362551974305E-4</v>
      </c>
      <c r="E891" s="20">
        <f t="shared" si="125"/>
        <v>1.6214055220177159</v>
      </c>
      <c r="F891" s="39">
        <v>42060</v>
      </c>
      <c r="G891" s="112">
        <v>96.043896000000004</v>
      </c>
      <c r="H891" s="40">
        <f t="shared" si="122"/>
        <v>-1.0382351666232026E-2</v>
      </c>
      <c r="I891" s="20">
        <f t="shared" si="123"/>
        <v>1.6978082695909964</v>
      </c>
      <c r="N891" s="42">
        <f t="shared" si="117"/>
        <v>42060</v>
      </c>
      <c r="O891" s="43">
        <f t="shared" si="124"/>
        <v>179.32151926097538</v>
      </c>
      <c r="P891" s="43">
        <f t="shared" si="118"/>
        <v>176.53649123546765</v>
      </c>
      <c r="Q891" s="48">
        <f t="shared" si="119"/>
        <v>2113.860107</v>
      </c>
      <c r="R891" s="44">
        <f t="shared" si="120"/>
        <v>96.043896000000004</v>
      </c>
    </row>
    <row r="892" spans="2:18">
      <c r="B892" s="39">
        <v>42061</v>
      </c>
      <c r="C892" s="112">
        <v>2110.73999</v>
      </c>
      <c r="D892" s="20">
        <f t="shared" si="121"/>
        <v>-1.4760281390748808E-3</v>
      </c>
      <c r="E892" s="20">
        <f t="shared" si="125"/>
        <v>1.619929493878641</v>
      </c>
      <c r="F892" s="39">
        <v>42061</v>
      </c>
      <c r="G892" s="112">
        <v>95.569152000000003</v>
      </c>
      <c r="H892" s="40">
        <f t="shared" si="122"/>
        <v>-4.9429898179057519E-3</v>
      </c>
      <c r="I892" s="20">
        <f t="shared" si="123"/>
        <v>1.6928652797730908</v>
      </c>
      <c r="N892" s="42">
        <f t="shared" si="117"/>
        <v>42061</v>
      </c>
      <c r="O892" s="43">
        <f t="shared" si="124"/>
        <v>179.05683565260452</v>
      </c>
      <c r="P892" s="43">
        <f t="shared" si="118"/>
        <v>175.66387315680194</v>
      </c>
      <c r="Q892" s="48">
        <f t="shared" si="119"/>
        <v>2110.73999</v>
      </c>
      <c r="R892" s="44">
        <f t="shared" si="120"/>
        <v>95.569152000000003</v>
      </c>
    </row>
    <row r="893" spans="2:18">
      <c r="B893" s="39">
        <v>42062</v>
      </c>
      <c r="C893" s="112">
        <v>2104.5</v>
      </c>
      <c r="D893" s="20">
        <f t="shared" si="121"/>
        <v>-2.9563044380468417E-3</v>
      </c>
      <c r="E893" s="20">
        <f t="shared" si="125"/>
        <v>1.6169731894405941</v>
      </c>
      <c r="F893" s="39">
        <v>42062</v>
      </c>
      <c r="G893" s="112">
        <v>95.278488999999993</v>
      </c>
      <c r="H893" s="40">
        <f t="shared" si="122"/>
        <v>-3.041389338685474E-3</v>
      </c>
      <c r="I893" s="20">
        <f t="shared" si="123"/>
        <v>1.6898238904344054</v>
      </c>
      <c r="L893" s="19"/>
      <c r="N893" s="42">
        <f t="shared" si="117"/>
        <v>42062</v>
      </c>
      <c r="O893" s="43">
        <f t="shared" si="124"/>
        <v>178.52748913470208</v>
      </c>
      <c r="P893" s="43">
        <f t="shared" si="118"/>
        <v>175.12961092579064</v>
      </c>
      <c r="Q893" s="48">
        <f t="shared" si="119"/>
        <v>2104.5</v>
      </c>
      <c r="R893" s="44">
        <f t="shared" si="120"/>
        <v>95.278488999999993</v>
      </c>
    </row>
    <row r="894" spans="2:18">
      <c r="B894" s="39">
        <v>42065</v>
      </c>
      <c r="C894" s="112">
        <v>2117.389893</v>
      </c>
      <c r="D894" s="20">
        <f t="shared" si="121"/>
        <v>6.1249194583037347E-3</v>
      </c>
      <c r="E894" s="20">
        <f t="shared" si="125"/>
        <v>1.6230981088988978</v>
      </c>
      <c r="F894" s="39">
        <v>42065</v>
      </c>
      <c r="G894" s="113">
        <v>96.349909999999994</v>
      </c>
      <c r="H894" s="40">
        <f t="shared" si="122"/>
        <v>1.124515104348478E-2</v>
      </c>
      <c r="I894" s="20">
        <f t="shared" si="123"/>
        <v>1.7010690414778902</v>
      </c>
      <c r="L894" s="19"/>
      <c r="N894" s="42">
        <f t="shared" si="117"/>
        <v>42065</v>
      </c>
      <c r="O894" s="43">
        <f t="shared" si="124"/>
        <v>179.62095562674531</v>
      </c>
      <c r="P894" s="43">
        <f t="shared" si="118"/>
        <v>177.09896985283788</v>
      </c>
      <c r="Q894" s="48">
        <f t="shared" si="119"/>
        <v>2117.389893</v>
      </c>
      <c r="R894" s="44">
        <f t="shared" si="120"/>
        <v>96.349909999999994</v>
      </c>
    </row>
    <row r="895" spans="2:18">
      <c r="B895" s="39">
        <v>42066</v>
      </c>
      <c r="C895" s="112">
        <v>2107.780029</v>
      </c>
      <c r="D895" s="20">
        <f t="shared" si="121"/>
        <v>-4.5385424912860461E-3</v>
      </c>
      <c r="E895" s="20">
        <f t="shared" si="125"/>
        <v>1.6185595664076118</v>
      </c>
      <c r="F895" s="39">
        <v>42066</v>
      </c>
      <c r="G895" s="112">
        <v>95.823938999999996</v>
      </c>
      <c r="H895" s="40">
        <f t="shared" si="122"/>
        <v>-5.4589672164716552E-3</v>
      </c>
      <c r="I895" s="20">
        <f t="shared" si="123"/>
        <v>1.6956100742614186</v>
      </c>
      <c r="L895" s="19"/>
      <c r="N895" s="42">
        <f t="shared" si="117"/>
        <v>42066</v>
      </c>
      <c r="O895" s="43">
        <f t="shared" si="124"/>
        <v>178.80573828730792</v>
      </c>
      <c r="P895" s="43">
        <f t="shared" si="118"/>
        <v>176.13219238234032</v>
      </c>
      <c r="Q895" s="48">
        <f t="shared" si="119"/>
        <v>2107.780029</v>
      </c>
      <c r="R895" s="44">
        <f t="shared" si="120"/>
        <v>95.823938999999996</v>
      </c>
    </row>
    <row r="896" spans="2:18">
      <c r="B896" s="39">
        <v>42067</v>
      </c>
      <c r="C896" s="112">
        <v>2098.530029</v>
      </c>
      <c r="D896" s="20">
        <f t="shared" si="121"/>
        <v>-4.3885034836337322E-3</v>
      </c>
      <c r="E896" s="20">
        <f t="shared" si="125"/>
        <v>1.6141710629239781</v>
      </c>
      <c r="F896" s="39">
        <v>42067</v>
      </c>
      <c r="G896" s="112">
        <v>94.791482000000002</v>
      </c>
      <c r="H896" s="40">
        <f t="shared" si="122"/>
        <v>-1.0774520550652755E-2</v>
      </c>
      <c r="I896" s="20">
        <f t="shared" si="123"/>
        <v>1.6848355537107658</v>
      </c>
      <c r="L896" s="19"/>
      <c r="N896" s="42">
        <f t="shared" si="117"/>
        <v>42067</v>
      </c>
      <c r="O896" s="43">
        <f t="shared" si="124"/>
        <v>178.02104868194039</v>
      </c>
      <c r="P896" s="43">
        <f t="shared" si="118"/>
        <v>174.2344524558853</v>
      </c>
      <c r="Q896" s="48">
        <f t="shared" si="119"/>
        <v>2098.530029</v>
      </c>
      <c r="R896" s="44">
        <f t="shared" si="120"/>
        <v>94.791482000000002</v>
      </c>
    </row>
    <row r="897" spans="2:18">
      <c r="B897" s="39">
        <v>42068</v>
      </c>
      <c r="C897" s="112">
        <v>2101.040039</v>
      </c>
      <c r="D897" s="20">
        <f t="shared" si="121"/>
        <v>1.1960800966932528E-3</v>
      </c>
      <c r="E897" s="20">
        <f t="shared" si="125"/>
        <v>1.6153671430206713</v>
      </c>
      <c r="F897" s="39">
        <v>42068</v>
      </c>
      <c r="G897" s="112">
        <v>95.083690000000004</v>
      </c>
      <c r="H897" s="40">
        <f t="shared" si="122"/>
        <v>3.0826398515428899E-3</v>
      </c>
      <c r="I897" s="20">
        <f t="shared" si="123"/>
        <v>1.6879181935623087</v>
      </c>
      <c r="N897" s="42">
        <f t="shared" si="117"/>
        <v>42068</v>
      </c>
      <c r="O897" s="43">
        <f t="shared" si="124"/>
        <v>178.2339761150613</v>
      </c>
      <c r="P897" s="43">
        <f t="shared" si="118"/>
        <v>174.77155452253754</v>
      </c>
      <c r="Q897" s="48">
        <f t="shared" si="119"/>
        <v>2101.040039</v>
      </c>
      <c r="R897" s="44">
        <f t="shared" si="120"/>
        <v>95.083690000000004</v>
      </c>
    </row>
    <row r="898" spans="2:18">
      <c r="B898" s="39">
        <v>42069</v>
      </c>
      <c r="C898" s="112">
        <v>2071.26001</v>
      </c>
      <c r="D898" s="20">
        <f t="shared" si="121"/>
        <v>-1.4173946449004382E-2</v>
      </c>
      <c r="E898" s="20">
        <f t="shared" si="125"/>
        <v>1.6011931965716668</v>
      </c>
      <c r="F898" s="39">
        <v>42069</v>
      </c>
      <c r="G898" s="112">
        <v>93.194091999999998</v>
      </c>
      <c r="H898" s="40">
        <f t="shared" si="122"/>
        <v>-1.9872998197693059E-2</v>
      </c>
      <c r="I898" s="20">
        <f t="shared" si="123"/>
        <v>1.6680451953646156</v>
      </c>
      <c r="N898" s="42">
        <f t="shared" si="117"/>
        <v>42069</v>
      </c>
      <c r="O898" s="43">
        <f t="shared" si="124"/>
        <v>175.7076972822133</v>
      </c>
      <c r="P898" s="43">
        <f t="shared" si="118"/>
        <v>171.29831973450314</v>
      </c>
      <c r="Q898" s="48">
        <f t="shared" si="119"/>
        <v>2071.26001</v>
      </c>
      <c r="R898" s="44">
        <f t="shared" si="120"/>
        <v>93.194091999999998</v>
      </c>
    </row>
    <row r="899" spans="2:18">
      <c r="B899" s="39">
        <v>42072</v>
      </c>
      <c r="C899" s="112">
        <v>2079.429932</v>
      </c>
      <c r="D899" s="20">
        <f t="shared" si="121"/>
        <v>3.9444212511012822E-3</v>
      </c>
      <c r="E899" s="20">
        <f t="shared" si="125"/>
        <v>1.6051376178227681</v>
      </c>
      <c r="F899" s="39">
        <v>42072</v>
      </c>
      <c r="G899" s="112">
        <v>94.713558000000006</v>
      </c>
      <c r="H899" s="40">
        <f t="shared" si="122"/>
        <v>1.6304316801541541E-2</v>
      </c>
      <c r="I899" s="20">
        <f t="shared" si="123"/>
        <v>1.6843495121661571</v>
      </c>
      <c r="L899" s="19"/>
      <c r="N899" s="42">
        <f t="shared" si="117"/>
        <v>42072</v>
      </c>
      <c r="O899" s="43">
        <f t="shared" si="124"/>
        <v>176.40076245735531</v>
      </c>
      <c r="P899" s="43">
        <f t="shared" si="118"/>
        <v>174.09122180702624</v>
      </c>
      <c r="Q899" s="48">
        <f t="shared" si="119"/>
        <v>2079.429932</v>
      </c>
      <c r="R899" s="44">
        <f t="shared" si="120"/>
        <v>94.713558000000006</v>
      </c>
    </row>
    <row r="900" spans="2:18">
      <c r="B900" s="39">
        <v>42073</v>
      </c>
      <c r="C900" s="112">
        <v>2044.160034</v>
      </c>
      <c r="D900" s="20">
        <f t="shared" si="121"/>
        <v>-1.6961330342146863E-2</v>
      </c>
      <c r="E900" s="20">
        <f t="shared" si="125"/>
        <v>1.5881762874806213</v>
      </c>
      <c r="F900" s="39">
        <v>42073</v>
      </c>
      <c r="G900" s="112">
        <v>93.525254000000004</v>
      </c>
      <c r="H900" s="40">
        <f t="shared" si="122"/>
        <v>-1.254629247483241E-2</v>
      </c>
      <c r="I900" s="20">
        <f t="shared" si="123"/>
        <v>1.6718032196913248</v>
      </c>
      <c r="N900" s="42">
        <f t="shared" ref="N900:N963" si="126">B900</f>
        <v>42073</v>
      </c>
      <c r="O900" s="43">
        <f t="shared" si="124"/>
        <v>173.40877085270955</v>
      </c>
      <c r="P900" s="43">
        <f t="shared" ref="P900:P963" si="127">(R900/$R$3)*100</f>
        <v>171.90702242093434</v>
      </c>
      <c r="Q900" s="48">
        <f t="shared" ref="Q900:Q963" si="128">C900</f>
        <v>2044.160034</v>
      </c>
      <c r="R900" s="44">
        <f t="shared" ref="R900:R963" si="129">G900</f>
        <v>93.525254000000004</v>
      </c>
    </row>
    <row r="901" spans="2:18">
      <c r="B901" s="39">
        <v>42074</v>
      </c>
      <c r="C901" s="112">
        <v>2040.23999</v>
      </c>
      <c r="D901" s="20">
        <f t="shared" ref="D901:D964" si="130">C901/C900-1</f>
        <v>-1.9176796017918996E-3</v>
      </c>
      <c r="E901" s="20">
        <f t="shared" si="125"/>
        <v>1.5862586078788294</v>
      </c>
      <c r="F901" s="39">
        <v>42074</v>
      </c>
      <c r="G901" s="112">
        <v>92.677863000000002</v>
      </c>
      <c r="H901" s="40">
        <f t="shared" ref="H901:H964" si="131">G901/G900-1</f>
        <v>-9.0605581247605871E-3</v>
      </c>
      <c r="I901" s="20">
        <f t="shared" ref="I901:I964" si="132">I900+H901</f>
        <v>1.6627426615665644</v>
      </c>
      <c r="N901" s="42">
        <f t="shared" si="126"/>
        <v>42074</v>
      </c>
      <c r="O901" s="43">
        <f t="shared" ref="O901:O964" si="133">(Q901/$Q$3)*100</f>
        <v>173.07622839007351</v>
      </c>
      <c r="P901" s="43">
        <f t="shared" si="127"/>
        <v>170.34944885223496</v>
      </c>
      <c r="Q901" s="48">
        <f t="shared" si="128"/>
        <v>2040.23999</v>
      </c>
      <c r="R901" s="44">
        <f t="shared" si="129"/>
        <v>92.677863000000002</v>
      </c>
    </row>
    <row r="902" spans="2:18">
      <c r="B902" s="39">
        <v>42075</v>
      </c>
      <c r="C902" s="112">
        <v>2065.9499510000001</v>
      </c>
      <c r="D902" s="20">
        <f t="shared" si="130"/>
        <v>1.2601439598289632E-2</v>
      </c>
      <c r="E902" s="20">
        <f t="shared" ref="E902:E965" si="134">E901+D902</f>
        <v>1.5988600474771191</v>
      </c>
      <c r="F902" s="39">
        <v>42075</v>
      </c>
      <c r="G902" s="112">
        <v>93.963566999999998</v>
      </c>
      <c r="H902" s="40">
        <f t="shared" si="131"/>
        <v>1.3872827430213786E-2</v>
      </c>
      <c r="I902" s="20">
        <f t="shared" si="132"/>
        <v>1.6766154889967781</v>
      </c>
      <c r="L902" s="19"/>
      <c r="N902" s="42">
        <f t="shared" si="126"/>
        <v>42075</v>
      </c>
      <c r="O902" s="43">
        <f t="shared" si="133"/>
        <v>175.2572380280308</v>
      </c>
      <c r="P902" s="43">
        <f t="shared" si="127"/>
        <v>172.71267735899403</v>
      </c>
      <c r="Q902" s="48">
        <f t="shared" si="128"/>
        <v>2065.9499510000001</v>
      </c>
      <c r="R902" s="44">
        <f t="shared" si="129"/>
        <v>93.963566999999998</v>
      </c>
    </row>
    <row r="903" spans="2:18">
      <c r="B903" s="39">
        <v>42076</v>
      </c>
      <c r="C903" s="112">
        <v>2053.3999020000001</v>
      </c>
      <c r="D903" s="20">
        <f t="shared" si="130"/>
        <v>-6.074711051894166E-3</v>
      </c>
      <c r="E903" s="20">
        <f t="shared" si="134"/>
        <v>1.5927853364252249</v>
      </c>
      <c r="F903" s="39">
        <v>42076</v>
      </c>
      <c r="G903" s="112">
        <v>93.681100999999998</v>
      </c>
      <c r="H903" s="40">
        <f t="shared" si="131"/>
        <v>-3.0061225751465415E-3</v>
      </c>
      <c r="I903" s="20">
        <f t="shared" si="132"/>
        <v>1.6736093664216316</v>
      </c>
      <c r="N903" s="42">
        <f t="shared" si="126"/>
        <v>42076</v>
      </c>
      <c r="O903" s="43">
        <f t="shared" si="133"/>
        <v>174.19260094725746</v>
      </c>
      <c r="P903" s="43">
        <f t="shared" si="127"/>
        <v>172.19348188057114</v>
      </c>
      <c r="Q903" s="48">
        <f t="shared" si="128"/>
        <v>2053.3999020000001</v>
      </c>
      <c r="R903" s="44">
        <f t="shared" si="129"/>
        <v>93.681100999999998</v>
      </c>
    </row>
    <row r="904" spans="2:18">
      <c r="B904" s="39">
        <v>42079</v>
      </c>
      <c r="C904" s="112">
        <v>2081.1899410000001</v>
      </c>
      <c r="D904" s="20">
        <f t="shared" si="130"/>
        <v>1.3533671143615367E-2</v>
      </c>
      <c r="E904" s="20">
        <f t="shared" si="134"/>
        <v>1.6063190075688403</v>
      </c>
      <c r="F904" s="39">
        <v>42079</v>
      </c>
      <c r="G904" s="112">
        <v>92.551236000000003</v>
      </c>
      <c r="H904" s="40">
        <f t="shared" si="131"/>
        <v>-1.2060757057071658E-2</v>
      </c>
      <c r="I904" s="20">
        <f t="shared" si="132"/>
        <v>1.6615486093645599</v>
      </c>
      <c r="L904" s="19"/>
      <c r="N904" s="42">
        <f t="shared" si="126"/>
        <v>42079</v>
      </c>
      <c r="O904" s="43">
        <f t="shared" si="133"/>
        <v>176.55006632412866</v>
      </c>
      <c r="P904" s="43">
        <f t="shared" si="127"/>
        <v>170.1166981287983</v>
      </c>
      <c r="Q904" s="48">
        <f t="shared" si="128"/>
        <v>2081.1899410000001</v>
      </c>
      <c r="R904" s="44">
        <f t="shared" si="129"/>
        <v>92.551236000000003</v>
      </c>
    </row>
    <row r="905" spans="2:18">
      <c r="B905" s="39">
        <v>42080</v>
      </c>
      <c r="C905" s="112">
        <v>2074.280029</v>
      </c>
      <c r="D905" s="20">
        <f t="shared" si="130"/>
        <v>-3.3201736486770939E-3</v>
      </c>
      <c r="E905" s="20">
        <f t="shared" si="134"/>
        <v>1.6029988339201631</v>
      </c>
      <c r="F905" s="39">
        <v>42080</v>
      </c>
      <c r="G905" s="112">
        <v>92.015529999999998</v>
      </c>
      <c r="H905" s="40">
        <f t="shared" si="131"/>
        <v>-5.7882101109919537E-3</v>
      </c>
      <c r="I905" s="20">
        <f t="shared" si="132"/>
        <v>1.6557603992535679</v>
      </c>
      <c r="L905" s="19"/>
      <c r="N905" s="42">
        <f t="shared" si="126"/>
        <v>42080</v>
      </c>
      <c r="O905" s="43">
        <f t="shared" si="133"/>
        <v>175.96388944624709</v>
      </c>
      <c r="P905" s="43">
        <f t="shared" si="127"/>
        <v>169.13202693664061</v>
      </c>
      <c r="Q905" s="48">
        <f t="shared" si="128"/>
        <v>2074.280029</v>
      </c>
      <c r="R905" s="44">
        <f t="shared" si="129"/>
        <v>92.015529999999998</v>
      </c>
    </row>
    <row r="906" spans="2:18">
      <c r="B906" s="39">
        <v>42081</v>
      </c>
      <c r="C906" s="112">
        <v>2099.5</v>
      </c>
      <c r="D906" s="20">
        <f t="shared" si="130"/>
        <v>1.2158421547431297E-2</v>
      </c>
      <c r="E906" s="20">
        <f t="shared" si="134"/>
        <v>1.6151572554675944</v>
      </c>
      <c r="F906" s="39">
        <v>42081</v>
      </c>
      <c r="G906" s="112">
        <v>94.138891000000001</v>
      </c>
      <c r="H906" s="40">
        <f t="shared" si="131"/>
        <v>2.307611552093447E-2</v>
      </c>
      <c r="I906" s="20">
        <f t="shared" si="132"/>
        <v>1.6788365147745024</v>
      </c>
      <c r="N906" s="42">
        <f t="shared" si="126"/>
        <v>42081</v>
      </c>
      <c r="O906" s="43">
        <f t="shared" si="133"/>
        <v>178.10333259126017</v>
      </c>
      <c r="P906" s="43">
        <f t="shared" si="127"/>
        <v>173.03493712852034</v>
      </c>
      <c r="Q906" s="48">
        <f t="shared" si="128"/>
        <v>2099.5</v>
      </c>
      <c r="R906" s="44">
        <f t="shared" si="129"/>
        <v>94.138891000000001</v>
      </c>
    </row>
    <row r="907" spans="2:18">
      <c r="B907" s="39">
        <v>42082</v>
      </c>
      <c r="C907" s="112">
        <v>2089.2700199999999</v>
      </c>
      <c r="D907" s="20">
        <f t="shared" si="130"/>
        <v>-4.8725791855204204E-3</v>
      </c>
      <c r="E907" s="20">
        <f t="shared" si="134"/>
        <v>1.6102846762820739</v>
      </c>
      <c r="F907" s="39">
        <v>42082</v>
      </c>
      <c r="G907" s="112">
        <v>93.379158000000004</v>
      </c>
      <c r="H907" s="40">
        <f t="shared" si="131"/>
        <v>-8.0703415127335587E-3</v>
      </c>
      <c r="I907" s="20">
        <f t="shared" si="132"/>
        <v>1.6707661732617689</v>
      </c>
      <c r="N907" s="42">
        <f t="shared" si="126"/>
        <v>42082</v>
      </c>
      <c r="O907" s="43">
        <f t="shared" si="133"/>
        <v>177.23551000000418</v>
      </c>
      <c r="P907" s="43">
        <f t="shared" si="127"/>
        <v>171.6384860922588</v>
      </c>
      <c r="Q907" s="48">
        <f t="shared" si="128"/>
        <v>2089.2700199999999</v>
      </c>
      <c r="R907" s="44">
        <f t="shared" si="129"/>
        <v>93.379158000000004</v>
      </c>
    </row>
    <row r="908" spans="2:18">
      <c r="B908" s="39">
        <v>42083</v>
      </c>
      <c r="C908" s="112">
        <v>2108.1000979999999</v>
      </c>
      <c r="D908" s="20">
        <f t="shared" si="130"/>
        <v>9.0127546079468157E-3</v>
      </c>
      <c r="E908" s="20">
        <f t="shared" si="134"/>
        <v>1.6192974308900208</v>
      </c>
      <c r="F908" s="39">
        <v>42083</v>
      </c>
      <c r="G908" s="112">
        <v>93.817463000000004</v>
      </c>
      <c r="H908" s="40">
        <f t="shared" si="131"/>
        <v>4.6938204347484191E-3</v>
      </c>
      <c r="I908" s="20">
        <f t="shared" si="132"/>
        <v>1.6754599936965173</v>
      </c>
      <c r="N908" s="42">
        <f t="shared" si="126"/>
        <v>42083</v>
      </c>
      <c r="O908" s="43">
        <f t="shared" si="133"/>
        <v>178.83289015944851</v>
      </c>
      <c r="P908" s="43">
        <f t="shared" si="127"/>
        <v>172.44412632566792</v>
      </c>
      <c r="Q908" s="48">
        <f t="shared" si="128"/>
        <v>2108.1000979999999</v>
      </c>
      <c r="R908" s="44">
        <f t="shared" si="129"/>
        <v>93.817463000000004</v>
      </c>
    </row>
    <row r="909" spans="2:18">
      <c r="B909" s="39">
        <v>42086</v>
      </c>
      <c r="C909" s="112">
        <v>2104.419922</v>
      </c>
      <c r="D909" s="20">
        <f t="shared" si="130"/>
        <v>-1.7457311460168379E-3</v>
      </c>
      <c r="E909" s="20">
        <f t="shared" si="134"/>
        <v>1.6175516997440038</v>
      </c>
      <c r="F909" s="39">
        <v>42086</v>
      </c>
      <c r="G909" s="112">
        <v>93.496035000000006</v>
      </c>
      <c r="H909" s="40">
        <f t="shared" si="131"/>
        <v>-3.426099893577339E-3</v>
      </c>
      <c r="I909" s="20">
        <f t="shared" si="132"/>
        <v>1.67203389380294</v>
      </c>
      <c r="N909" s="42">
        <f t="shared" si="126"/>
        <v>42086</v>
      </c>
      <c r="O909" s="43">
        <f t="shared" si="133"/>
        <v>178.52069601316492</v>
      </c>
      <c r="P909" s="43">
        <f t="shared" si="127"/>
        <v>171.85331552281551</v>
      </c>
      <c r="Q909" s="48">
        <f t="shared" si="128"/>
        <v>2104.419922</v>
      </c>
      <c r="R909" s="44">
        <f t="shared" si="129"/>
        <v>93.496035000000006</v>
      </c>
    </row>
    <row r="910" spans="2:18">
      <c r="B910" s="39">
        <v>42087</v>
      </c>
      <c r="C910" s="112">
        <v>2091.5</v>
      </c>
      <c r="D910" s="20">
        <f t="shared" si="130"/>
        <v>-6.1394220159830537E-3</v>
      </c>
      <c r="E910" s="20">
        <f t="shared" si="134"/>
        <v>1.6114122777280206</v>
      </c>
      <c r="F910" s="39">
        <v>42087</v>
      </c>
      <c r="G910" s="112">
        <v>93.515519999999995</v>
      </c>
      <c r="H910" s="40">
        <f t="shared" si="131"/>
        <v>2.0840455961579352E-4</v>
      </c>
      <c r="I910" s="20">
        <f t="shared" si="132"/>
        <v>1.6722422983625558</v>
      </c>
      <c r="N910" s="42">
        <f t="shared" si="126"/>
        <v>42087</v>
      </c>
      <c r="O910" s="43">
        <f t="shared" si="133"/>
        <v>177.42468212175311</v>
      </c>
      <c r="P910" s="43">
        <f t="shared" si="127"/>
        <v>171.88913053735553</v>
      </c>
      <c r="Q910" s="48">
        <f t="shared" si="128"/>
        <v>2091.5</v>
      </c>
      <c r="R910" s="44">
        <f t="shared" si="129"/>
        <v>93.515519999999995</v>
      </c>
    </row>
    <row r="911" spans="2:18">
      <c r="B911" s="39">
        <v>42088</v>
      </c>
      <c r="C911" s="112">
        <v>2061.0500489999999</v>
      </c>
      <c r="D911" s="20">
        <f t="shared" si="130"/>
        <v>-1.4558905570164926E-2</v>
      </c>
      <c r="E911" s="20">
        <f t="shared" si="134"/>
        <v>1.5968533721578557</v>
      </c>
      <c r="F911" s="39">
        <v>42088</v>
      </c>
      <c r="G911" s="112">
        <v>92.522017000000005</v>
      </c>
      <c r="H911" s="40">
        <f t="shared" si="131"/>
        <v>-1.0623937074829781E-2</v>
      </c>
      <c r="I911" s="20">
        <f t="shared" si="132"/>
        <v>1.661618361287726</v>
      </c>
      <c r="L911" s="19"/>
      <c r="N911" s="42">
        <f t="shared" si="126"/>
        <v>42088</v>
      </c>
      <c r="O911" s="43">
        <f t="shared" si="133"/>
        <v>174.84157292892596</v>
      </c>
      <c r="P911" s="43">
        <f t="shared" si="127"/>
        <v>170.06299123067947</v>
      </c>
      <c r="Q911" s="48">
        <f t="shared" si="128"/>
        <v>2061.0500489999999</v>
      </c>
      <c r="R911" s="44">
        <f t="shared" si="129"/>
        <v>92.522017000000005</v>
      </c>
    </row>
    <row r="912" spans="2:18">
      <c r="B912" s="39">
        <v>42089</v>
      </c>
      <c r="C912" s="112">
        <v>2056.1499020000001</v>
      </c>
      <c r="D912" s="20">
        <f t="shared" si="130"/>
        <v>-2.3775002467200101E-3</v>
      </c>
      <c r="E912" s="20">
        <f t="shared" si="134"/>
        <v>1.5944758719111358</v>
      </c>
      <c r="F912" s="39">
        <v>42089</v>
      </c>
      <c r="G912" s="112">
        <v>92.395397000000003</v>
      </c>
      <c r="H912" s="40">
        <f t="shared" si="131"/>
        <v>-1.3685391229636412E-3</v>
      </c>
      <c r="I912" s="20">
        <f t="shared" si="132"/>
        <v>1.6602498221647624</v>
      </c>
      <c r="L912" s="19"/>
      <c r="N912" s="42">
        <f t="shared" si="126"/>
        <v>42089</v>
      </c>
      <c r="O912" s="43">
        <f t="shared" si="133"/>
        <v>174.42588704615051</v>
      </c>
      <c r="P912" s="43">
        <f t="shared" si="127"/>
        <v>169.83025337381207</v>
      </c>
      <c r="Q912" s="48">
        <f t="shared" si="128"/>
        <v>2056.1499020000001</v>
      </c>
      <c r="R912" s="44">
        <f t="shared" si="129"/>
        <v>92.395397000000003</v>
      </c>
    </row>
    <row r="913" spans="2:18">
      <c r="B913" s="39">
        <v>42090</v>
      </c>
      <c r="C913" s="112">
        <v>2061.0200199999999</v>
      </c>
      <c r="D913" s="20">
        <f t="shared" si="130"/>
        <v>2.3685617450666108E-3</v>
      </c>
      <c r="E913" s="20">
        <f t="shared" si="134"/>
        <v>1.5968444336562024</v>
      </c>
      <c r="F913" s="39">
        <v>42090</v>
      </c>
      <c r="G913" s="112">
        <v>92.931110000000004</v>
      </c>
      <c r="H913" s="40">
        <f t="shared" si="131"/>
        <v>5.7980485759481226E-3</v>
      </c>
      <c r="I913" s="20">
        <f t="shared" si="132"/>
        <v>1.6660478707407105</v>
      </c>
      <c r="L913" s="19"/>
      <c r="N913" s="42">
        <f t="shared" si="126"/>
        <v>42090</v>
      </c>
      <c r="O913" s="43">
        <f t="shared" si="133"/>
        <v>174.83902552955735</v>
      </c>
      <c r="P913" s="43">
        <f t="shared" si="127"/>
        <v>170.81493743253898</v>
      </c>
      <c r="Q913" s="48">
        <f t="shared" si="128"/>
        <v>2061.0200199999999</v>
      </c>
      <c r="R913" s="44">
        <f t="shared" si="129"/>
        <v>92.931110000000004</v>
      </c>
    </row>
    <row r="914" spans="2:18">
      <c r="B914" s="39">
        <v>42093</v>
      </c>
      <c r="C914" s="112">
        <v>2086.23999</v>
      </c>
      <c r="D914" s="20">
        <f t="shared" si="130"/>
        <v>1.2236644843459654E-2</v>
      </c>
      <c r="E914" s="20">
        <f t="shared" si="134"/>
        <v>1.6090810784996621</v>
      </c>
      <c r="F914" s="39">
        <v>42093</v>
      </c>
      <c r="G914" s="112">
        <v>93.710319999999996</v>
      </c>
      <c r="H914" s="40">
        <f t="shared" si="131"/>
        <v>8.3848132234727313E-3</v>
      </c>
      <c r="I914" s="20">
        <f t="shared" si="132"/>
        <v>1.6744326839641832</v>
      </c>
      <c r="L914" s="19"/>
      <c r="N914" s="42">
        <f t="shared" si="126"/>
        <v>42093</v>
      </c>
      <c r="O914" s="43">
        <f t="shared" si="133"/>
        <v>176.97846858973912</v>
      </c>
      <c r="P914" s="43">
        <f t="shared" si="127"/>
        <v>172.24718877868997</v>
      </c>
      <c r="Q914" s="48">
        <f t="shared" si="128"/>
        <v>2086.23999</v>
      </c>
      <c r="R914" s="44">
        <f t="shared" si="129"/>
        <v>93.710319999999996</v>
      </c>
    </row>
    <row r="915" spans="2:18">
      <c r="B915" s="39">
        <v>42094</v>
      </c>
      <c r="C915" s="112">
        <v>2067.889893</v>
      </c>
      <c r="D915" s="20">
        <f t="shared" si="130"/>
        <v>-8.7957747373061945E-3</v>
      </c>
      <c r="E915" s="20">
        <f t="shared" si="134"/>
        <v>1.6002853037623559</v>
      </c>
      <c r="F915" s="39">
        <v>42094</v>
      </c>
      <c r="G915" s="112">
        <v>92.882406000000003</v>
      </c>
      <c r="H915" s="40">
        <f t="shared" si="131"/>
        <v>-8.8348220345421113E-3</v>
      </c>
      <c r="I915" s="20">
        <f t="shared" si="132"/>
        <v>1.665597861929641</v>
      </c>
      <c r="L915" s="19"/>
      <c r="N915" s="42">
        <f t="shared" si="126"/>
        <v>42094</v>
      </c>
      <c r="O915" s="43">
        <f t="shared" si="133"/>
        <v>175.42180584667037</v>
      </c>
      <c r="P915" s="43">
        <f t="shared" si="127"/>
        <v>170.7254155198801</v>
      </c>
      <c r="Q915" s="48">
        <f t="shared" si="128"/>
        <v>2067.889893</v>
      </c>
      <c r="R915" s="44">
        <f t="shared" si="129"/>
        <v>92.882406000000003</v>
      </c>
    </row>
    <row r="916" spans="2:18">
      <c r="B916" s="39">
        <v>42095</v>
      </c>
      <c r="C916" s="112">
        <v>2059.6899410000001</v>
      </c>
      <c r="D916" s="20">
        <f t="shared" si="130"/>
        <v>-3.9653716707825915E-3</v>
      </c>
      <c r="E916" s="20">
        <f t="shared" si="134"/>
        <v>1.5963199320915733</v>
      </c>
      <c r="F916" s="39">
        <v>42095</v>
      </c>
      <c r="G916" s="112">
        <v>93.057730000000006</v>
      </c>
      <c r="H916" s="40">
        <f t="shared" si="131"/>
        <v>1.8875910686466657E-3</v>
      </c>
      <c r="I916" s="20">
        <f t="shared" si="132"/>
        <v>1.6674854529982877</v>
      </c>
      <c r="L916" s="19"/>
      <c r="N916" s="42">
        <f t="shared" si="126"/>
        <v>42095</v>
      </c>
      <c r="O916" s="43">
        <f t="shared" si="133"/>
        <v>174.72619318732842</v>
      </c>
      <c r="P916" s="43">
        <f t="shared" si="127"/>
        <v>171.04767528940638</v>
      </c>
      <c r="Q916" s="48">
        <f t="shared" si="128"/>
        <v>2059.6899410000001</v>
      </c>
      <c r="R916" s="44">
        <f t="shared" si="129"/>
        <v>93.057730000000006</v>
      </c>
    </row>
    <row r="917" spans="2:18">
      <c r="B917" s="39">
        <v>42096</v>
      </c>
      <c r="C917" s="112">
        <v>2066.959961</v>
      </c>
      <c r="D917" s="20">
        <f t="shared" si="130"/>
        <v>3.5296671869311513E-3</v>
      </c>
      <c r="E917" s="20">
        <f t="shared" si="134"/>
        <v>1.5998495992785045</v>
      </c>
      <c r="F917" s="39">
        <v>42096</v>
      </c>
      <c r="G917" s="112">
        <v>93.125911000000002</v>
      </c>
      <c r="H917" s="40">
        <f t="shared" si="131"/>
        <v>7.326742227646843E-4</v>
      </c>
      <c r="I917" s="20">
        <f t="shared" si="132"/>
        <v>1.6682181272210523</v>
      </c>
      <c r="L917" s="19"/>
      <c r="N917" s="42">
        <f t="shared" si="126"/>
        <v>42096</v>
      </c>
      <c r="O917" s="43">
        <f t="shared" si="133"/>
        <v>175.34291849811913</v>
      </c>
      <c r="P917" s="43">
        <f t="shared" si="127"/>
        <v>171.17299751195475</v>
      </c>
      <c r="Q917" s="48">
        <f t="shared" si="128"/>
        <v>2066.959961</v>
      </c>
      <c r="R917" s="44">
        <f t="shared" si="129"/>
        <v>93.125911000000002</v>
      </c>
    </row>
    <row r="918" spans="2:18">
      <c r="B918" s="39">
        <v>42100</v>
      </c>
      <c r="C918" s="112">
        <v>2080.6201169999999</v>
      </c>
      <c r="D918" s="20">
        <f t="shared" si="130"/>
        <v>6.6088150025853665E-3</v>
      </c>
      <c r="E918" s="20">
        <f t="shared" si="134"/>
        <v>1.6064584142810898</v>
      </c>
      <c r="F918" s="39">
        <v>42100</v>
      </c>
      <c r="G918" s="112">
        <v>94.129148999999998</v>
      </c>
      <c r="H918" s="40">
        <f t="shared" si="131"/>
        <v>1.0772920116722373E-2</v>
      </c>
      <c r="I918" s="20">
        <f t="shared" si="132"/>
        <v>1.6789910473377747</v>
      </c>
      <c r="L918" s="19"/>
      <c r="N918" s="42">
        <f t="shared" si="126"/>
        <v>42100</v>
      </c>
      <c r="O918" s="43">
        <f t="shared" si="133"/>
        <v>176.5017274084866</v>
      </c>
      <c r="P918" s="43">
        <f t="shared" si="127"/>
        <v>173.01703054029096</v>
      </c>
      <c r="Q918" s="48">
        <f t="shared" si="128"/>
        <v>2080.6201169999999</v>
      </c>
      <c r="R918" s="44">
        <f t="shared" si="129"/>
        <v>94.129148999999998</v>
      </c>
    </row>
    <row r="919" spans="2:18">
      <c r="B919" s="39">
        <v>42101</v>
      </c>
      <c r="C919" s="112">
        <v>2076.330078</v>
      </c>
      <c r="D919" s="20">
        <f t="shared" si="130"/>
        <v>-2.0619040280095424E-3</v>
      </c>
      <c r="E919" s="20">
        <f t="shared" si="134"/>
        <v>1.6043965102530802</v>
      </c>
      <c r="F919" s="39">
        <v>42101</v>
      </c>
      <c r="G919" s="112">
        <v>93.661624000000003</v>
      </c>
      <c r="H919" s="40">
        <f t="shared" si="131"/>
        <v>-4.9668461360464766E-3</v>
      </c>
      <c r="I919" s="20">
        <f t="shared" si="132"/>
        <v>1.6740242012017283</v>
      </c>
      <c r="L919" s="19"/>
      <c r="N919" s="42">
        <f t="shared" si="126"/>
        <v>42101</v>
      </c>
      <c r="O919" s="43">
        <f t="shared" si="133"/>
        <v>176.1377977857924</v>
      </c>
      <c r="P919" s="43">
        <f t="shared" si="127"/>
        <v>172.15768157068169</v>
      </c>
      <c r="Q919" s="48">
        <f t="shared" si="128"/>
        <v>2076.330078</v>
      </c>
      <c r="R919" s="44">
        <f t="shared" si="129"/>
        <v>93.661624000000003</v>
      </c>
    </row>
    <row r="920" spans="2:18">
      <c r="B920" s="39">
        <v>42102</v>
      </c>
      <c r="C920" s="112">
        <v>2081.8999020000001</v>
      </c>
      <c r="D920" s="20">
        <f t="shared" si="130"/>
        <v>2.6825330225748178E-3</v>
      </c>
      <c r="E920" s="20">
        <f t="shared" si="134"/>
        <v>1.607079043275655</v>
      </c>
      <c r="F920" s="39">
        <v>42102</v>
      </c>
      <c r="G920" s="112">
        <v>94.216813999999999</v>
      </c>
      <c r="H920" s="40">
        <f t="shared" si="131"/>
        <v>5.9276144944913067E-3</v>
      </c>
      <c r="I920" s="20">
        <f t="shared" si="132"/>
        <v>1.6799518156962197</v>
      </c>
      <c r="L920" s="19"/>
      <c r="N920" s="42">
        <f t="shared" si="126"/>
        <v>42102</v>
      </c>
      <c r="O920" s="43">
        <f t="shared" si="133"/>
        <v>176.61029324487637</v>
      </c>
      <c r="P920" s="43">
        <f t="shared" si="127"/>
        <v>173.17816593929805</v>
      </c>
      <c r="Q920" s="48">
        <f t="shared" si="128"/>
        <v>2081.8999020000001</v>
      </c>
      <c r="R920" s="44">
        <f t="shared" si="129"/>
        <v>94.216813999999999</v>
      </c>
    </row>
    <row r="921" spans="2:18">
      <c r="B921" s="39">
        <v>42103</v>
      </c>
      <c r="C921" s="112">
        <v>2091.179932</v>
      </c>
      <c r="D921" s="20">
        <f t="shared" si="130"/>
        <v>4.4574813568534211E-3</v>
      </c>
      <c r="E921" s="20">
        <f t="shared" si="134"/>
        <v>1.6115365246325084</v>
      </c>
      <c r="F921" s="39">
        <v>42103</v>
      </c>
      <c r="G921" s="112">
        <v>93.885643999999999</v>
      </c>
      <c r="H921" s="40">
        <f t="shared" si="131"/>
        <v>-3.5149776981421299E-3</v>
      </c>
      <c r="I921" s="20">
        <f t="shared" si="132"/>
        <v>1.6764368379980774</v>
      </c>
      <c r="L921" s="19"/>
      <c r="N921" s="42">
        <f t="shared" si="126"/>
        <v>42103</v>
      </c>
      <c r="O921" s="43">
        <f t="shared" si="133"/>
        <v>177.39753033444384</v>
      </c>
      <c r="P921" s="43">
        <f t="shared" si="127"/>
        <v>172.56944854821629</v>
      </c>
      <c r="Q921" s="48">
        <f t="shared" si="128"/>
        <v>2091.179932</v>
      </c>
      <c r="R921" s="44">
        <f t="shared" si="129"/>
        <v>93.885643999999999</v>
      </c>
    </row>
    <row r="922" spans="2:18">
      <c r="B922" s="39">
        <v>42104</v>
      </c>
      <c r="C922" s="112">
        <v>2102.0600589999999</v>
      </c>
      <c r="D922" s="20">
        <f t="shared" si="130"/>
        <v>5.2028650588638037E-3</v>
      </c>
      <c r="E922" s="20">
        <f t="shared" si="134"/>
        <v>1.6167393896913722</v>
      </c>
      <c r="F922" s="39">
        <v>42104</v>
      </c>
      <c r="G922" s="112">
        <v>93.992787000000007</v>
      </c>
      <c r="H922" s="40">
        <f t="shared" si="131"/>
        <v>1.1412074885486234E-3</v>
      </c>
      <c r="I922" s="20">
        <f t="shared" si="132"/>
        <v>1.677578045486626</v>
      </c>
      <c r="L922" s="19"/>
      <c r="N922" s="42">
        <f t="shared" si="126"/>
        <v>42104</v>
      </c>
      <c r="O922" s="43">
        <f t="shared" si="133"/>
        <v>178.32050574654963</v>
      </c>
      <c r="P922" s="43">
        <f t="shared" si="127"/>
        <v>172.76638609519421</v>
      </c>
      <c r="Q922" s="48">
        <f t="shared" si="128"/>
        <v>2102.0600589999999</v>
      </c>
      <c r="R922" s="44">
        <f t="shared" si="129"/>
        <v>93.992787000000007</v>
      </c>
    </row>
    <row r="923" spans="2:18">
      <c r="B923" s="39">
        <v>42107</v>
      </c>
      <c r="C923" s="112">
        <v>2092.429932</v>
      </c>
      <c r="D923" s="20">
        <f t="shared" si="130"/>
        <v>-4.5812806150653529E-3</v>
      </c>
      <c r="E923" s="20">
        <f t="shared" si="134"/>
        <v>1.6121581090763069</v>
      </c>
      <c r="F923" s="39">
        <v>42107</v>
      </c>
      <c r="G923" s="112">
        <v>93.457072999999994</v>
      </c>
      <c r="H923" s="40">
        <f t="shared" si="131"/>
        <v>-5.6995224537815803E-3</v>
      </c>
      <c r="I923" s="20">
        <f t="shared" si="132"/>
        <v>1.6718785230328446</v>
      </c>
      <c r="N923" s="42">
        <f t="shared" si="126"/>
        <v>42107</v>
      </c>
      <c r="O923" s="43">
        <f t="shared" si="133"/>
        <v>177.50356947030431</v>
      </c>
      <c r="P923" s="43">
        <f t="shared" si="127"/>
        <v>171.78170019838595</v>
      </c>
      <c r="Q923" s="48">
        <f t="shared" si="128"/>
        <v>2092.429932</v>
      </c>
      <c r="R923" s="44">
        <f t="shared" si="129"/>
        <v>93.457072999999994</v>
      </c>
    </row>
    <row r="924" spans="2:18">
      <c r="B924" s="39">
        <v>42108</v>
      </c>
      <c r="C924" s="112">
        <v>2095.8400879999999</v>
      </c>
      <c r="D924" s="20">
        <f t="shared" si="130"/>
        <v>1.6297587545692771E-3</v>
      </c>
      <c r="E924" s="20">
        <f t="shared" si="134"/>
        <v>1.6137878678308761</v>
      </c>
      <c r="F924" s="39">
        <v>42108</v>
      </c>
      <c r="G924" s="112">
        <v>93.437595999999999</v>
      </c>
      <c r="H924" s="40">
        <f t="shared" si="131"/>
        <v>-2.0840584211312407E-4</v>
      </c>
      <c r="I924" s="20">
        <f t="shared" si="132"/>
        <v>1.6716701171907316</v>
      </c>
      <c r="L924" s="19"/>
      <c r="N924" s="42">
        <f t="shared" si="126"/>
        <v>42108</v>
      </c>
      <c r="O924" s="43">
        <f t="shared" si="133"/>
        <v>177.79285746661583</v>
      </c>
      <c r="P924" s="43">
        <f t="shared" si="127"/>
        <v>171.7458998884965</v>
      </c>
      <c r="Q924" s="48">
        <f t="shared" si="128"/>
        <v>2095.8400879999999</v>
      </c>
      <c r="R924" s="44">
        <f t="shared" si="129"/>
        <v>93.437595999999999</v>
      </c>
    </row>
    <row r="925" spans="2:18">
      <c r="B925" s="39">
        <v>42109</v>
      </c>
      <c r="C925" s="112">
        <v>2106.6298830000001</v>
      </c>
      <c r="D925" s="20">
        <f t="shared" si="130"/>
        <v>5.1481957339105655E-3</v>
      </c>
      <c r="E925" s="20">
        <f t="shared" si="134"/>
        <v>1.6189360635647867</v>
      </c>
      <c r="F925" s="39">
        <v>42109</v>
      </c>
      <c r="G925" s="112">
        <v>94.470054000000005</v>
      </c>
      <c r="H925" s="40">
        <f t="shared" si="131"/>
        <v>1.1049706373010837E-2</v>
      </c>
      <c r="I925" s="20">
        <f t="shared" si="132"/>
        <v>1.6827198235637424</v>
      </c>
      <c r="N925" s="42">
        <f t="shared" si="126"/>
        <v>42109</v>
      </c>
      <c r="O925" s="43">
        <f t="shared" si="133"/>
        <v>178.70816989694524</v>
      </c>
      <c r="P925" s="43">
        <f t="shared" si="127"/>
        <v>173.64364165303289</v>
      </c>
      <c r="Q925" s="48">
        <f t="shared" si="128"/>
        <v>2106.6298830000001</v>
      </c>
      <c r="R925" s="44">
        <f t="shared" si="129"/>
        <v>94.470054000000005</v>
      </c>
    </row>
    <row r="926" spans="2:18">
      <c r="B926" s="39">
        <v>42110</v>
      </c>
      <c r="C926" s="112">
        <v>2104.98999</v>
      </c>
      <c r="D926" s="20">
        <f t="shared" si="130"/>
        <v>-7.7844381361602544E-4</v>
      </c>
      <c r="E926" s="20">
        <f t="shared" si="134"/>
        <v>1.6181576197511707</v>
      </c>
      <c r="F926" s="39">
        <v>42110</v>
      </c>
      <c r="G926" s="112">
        <v>94.645376999999996</v>
      </c>
      <c r="H926" s="40">
        <f t="shared" si="131"/>
        <v>1.855857942030914E-3</v>
      </c>
      <c r="I926" s="20">
        <f t="shared" si="132"/>
        <v>1.6845756815057733</v>
      </c>
      <c r="L926" s="19"/>
      <c r="N926" s="42">
        <f t="shared" si="126"/>
        <v>42110</v>
      </c>
      <c r="O926" s="43">
        <f t="shared" si="133"/>
        <v>178.56905562764632</v>
      </c>
      <c r="P926" s="43">
        <f t="shared" si="127"/>
        <v>173.96589958447782</v>
      </c>
      <c r="Q926" s="48">
        <f t="shared" si="128"/>
        <v>2104.98999</v>
      </c>
      <c r="R926" s="44">
        <f t="shared" si="129"/>
        <v>94.645376999999996</v>
      </c>
    </row>
    <row r="927" spans="2:18">
      <c r="B927" s="39">
        <v>42111</v>
      </c>
      <c r="C927" s="112">
        <v>2081.179932</v>
      </c>
      <c r="D927" s="20">
        <f t="shared" si="130"/>
        <v>-1.1311245237798029E-2</v>
      </c>
      <c r="E927" s="20">
        <f t="shared" si="134"/>
        <v>1.6068463745133728</v>
      </c>
      <c r="F927" s="39">
        <v>42111</v>
      </c>
      <c r="G927" s="112">
        <v>93.749281999999994</v>
      </c>
      <c r="H927" s="40">
        <f t="shared" si="131"/>
        <v>-9.467921502388843E-3</v>
      </c>
      <c r="I927" s="20">
        <f t="shared" si="132"/>
        <v>1.6751077600033843</v>
      </c>
      <c r="L927" s="19"/>
      <c r="N927" s="42">
        <f t="shared" si="126"/>
        <v>42111</v>
      </c>
      <c r="O927" s="43">
        <f t="shared" si="133"/>
        <v>176.54921724755999</v>
      </c>
      <c r="P927" s="43">
        <f t="shared" si="127"/>
        <v>172.31880410311953</v>
      </c>
      <c r="Q927" s="48">
        <f t="shared" si="128"/>
        <v>2081.179932</v>
      </c>
      <c r="R927" s="44">
        <f t="shared" si="129"/>
        <v>93.749281999999994</v>
      </c>
    </row>
    <row r="928" spans="2:18">
      <c r="B928" s="39">
        <v>42114</v>
      </c>
      <c r="C928" s="112">
        <v>2100.3999020000001</v>
      </c>
      <c r="D928" s="20">
        <f t="shared" si="130"/>
        <v>9.2351313331806573E-3</v>
      </c>
      <c r="E928" s="20">
        <f t="shared" si="134"/>
        <v>1.6160815058465534</v>
      </c>
      <c r="F928" s="39">
        <v>42114</v>
      </c>
      <c r="G928" s="112">
        <v>94.830443000000002</v>
      </c>
      <c r="H928" s="40">
        <f t="shared" si="131"/>
        <v>1.1532472323361409E-2</v>
      </c>
      <c r="I928" s="20">
        <f t="shared" si="132"/>
        <v>1.6866402323267458</v>
      </c>
      <c r="L928" s="19"/>
      <c r="N928" s="42">
        <f t="shared" si="126"/>
        <v>42114</v>
      </c>
      <c r="O928" s="43">
        <f t="shared" si="133"/>
        <v>178.17967245561147</v>
      </c>
      <c r="P928" s="43">
        <f t="shared" si="127"/>
        <v>174.30606594223349</v>
      </c>
      <c r="Q928" s="48">
        <f t="shared" si="128"/>
        <v>2100.3999020000001</v>
      </c>
      <c r="R928" s="44">
        <f t="shared" si="129"/>
        <v>94.830443000000002</v>
      </c>
    </row>
    <row r="929" spans="2:18">
      <c r="B929" s="39">
        <v>42115</v>
      </c>
      <c r="C929" s="112">
        <v>2097.290039</v>
      </c>
      <c r="D929" s="20">
        <f t="shared" si="130"/>
        <v>-1.4806051919155072E-3</v>
      </c>
      <c r="E929" s="20">
        <f t="shared" si="134"/>
        <v>1.6146009006546378</v>
      </c>
      <c r="F929" s="39">
        <v>42115</v>
      </c>
      <c r="G929" s="112">
        <v>94.557719000000006</v>
      </c>
      <c r="H929" s="40">
        <f t="shared" si="131"/>
        <v>-2.8759119052095272E-3</v>
      </c>
      <c r="I929" s="20">
        <f t="shared" si="132"/>
        <v>1.6837643204215362</v>
      </c>
      <c r="N929" s="42">
        <f t="shared" si="126"/>
        <v>42115</v>
      </c>
      <c r="O929" s="43">
        <f t="shared" si="133"/>
        <v>177.91585870747988</v>
      </c>
      <c r="P929" s="43">
        <f t="shared" si="127"/>
        <v>173.80477705203998</v>
      </c>
      <c r="Q929" s="48">
        <f t="shared" si="128"/>
        <v>2097.290039</v>
      </c>
      <c r="R929" s="44">
        <f t="shared" si="129"/>
        <v>94.557719000000006</v>
      </c>
    </row>
    <row r="930" spans="2:18">
      <c r="B930" s="39">
        <v>42116</v>
      </c>
      <c r="C930" s="112">
        <v>2107.959961</v>
      </c>
      <c r="D930" s="20">
        <f t="shared" si="130"/>
        <v>5.0874804159597442E-3</v>
      </c>
      <c r="E930" s="20">
        <f t="shared" si="134"/>
        <v>1.6196883810705975</v>
      </c>
      <c r="F930" s="39">
        <v>42116</v>
      </c>
      <c r="G930" s="112">
        <v>95.560957000000002</v>
      </c>
      <c r="H930" s="40">
        <f t="shared" si="131"/>
        <v>1.0609794849217868E-2</v>
      </c>
      <c r="I930" s="20">
        <f t="shared" si="132"/>
        <v>1.6943741152707541</v>
      </c>
      <c r="L930" s="19"/>
      <c r="N930" s="42">
        <f t="shared" si="126"/>
        <v>42116</v>
      </c>
      <c r="O930" s="43">
        <f t="shared" si="133"/>
        <v>178.82100215434284</v>
      </c>
      <c r="P930" s="43">
        <f t="shared" si="127"/>
        <v>175.64881008037619</v>
      </c>
      <c r="Q930" s="48">
        <f t="shared" si="128"/>
        <v>2107.959961</v>
      </c>
      <c r="R930" s="44">
        <f t="shared" si="129"/>
        <v>95.560957000000002</v>
      </c>
    </row>
    <row r="931" spans="2:18">
      <c r="B931" s="39">
        <v>42117</v>
      </c>
      <c r="C931" s="112">
        <v>2112.929932</v>
      </c>
      <c r="D931" s="20">
        <f t="shared" si="130"/>
        <v>2.3577160344365744E-3</v>
      </c>
      <c r="E931" s="20">
        <f t="shared" si="134"/>
        <v>1.6220460971050341</v>
      </c>
      <c r="F931" s="39">
        <v>42117</v>
      </c>
      <c r="G931" s="112">
        <v>97.177824000000001</v>
      </c>
      <c r="H931" s="40">
        <f t="shared" si="131"/>
        <v>1.691974474470781E-2</v>
      </c>
      <c r="I931" s="20">
        <f t="shared" si="132"/>
        <v>1.7112938600154619</v>
      </c>
      <c r="N931" s="42">
        <f t="shared" si="126"/>
        <v>42117</v>
      </c>
      <c r="O931" s="43">
        <f t="shared" si="133"/>
        <v>179.24261129841616</v>
      </c>
      <c r="P931" s="43">
        <f t="shared" si="127"/>
        <v>178.62074311164781</v>
      </c>
      <c r="Q931" s="48">
        <f t="shared" si="128"/>
        <v>2112.929932</v>
      </c>
      <c r="R931" s="44">
        <f t="shared" si="129"/>
        <v>97.177824000000001</v>
      </c>
    </row>
    <row r="932" spans="2:18">
      <c r="B932" s="39">
        <v>42118</v>
      </c>
      <c r="C932" s="112">
        <v>2117.6899410000001</v>
      </c>
      <c r="D932" s="20">
        <f t="shared" si="130"/>
        <v>2.2528002125912217E-3</v>
      </c>
      <c r="E932" s="20">
        <f t="shared" si="134"/>
        <v>1.6242988973176253</v>
      </c>
      <c r="F932" s="39">
        <v>42118</v>
      </c>
      <c r="G932" s="112">
        <v>97.197308000000007</v>
      </c>
      <c r="H932" s="40">
        <f t="shared" si="131"/>
        <v>2.0049841823999159E-4</v>
      </c>
      <c r="I932" s="20">
        <f t="shared" si="132"/>
        <v>1.7114943584337019</v>
      </c>
      <c r="N932" s="42">
        <f t="shared" si="126"/>
        <v>42118</v>
      </c>
      <c r="O932" s="43">
        <f t="shared" si="133"/>
        <v>179.64640909125464</v>
      </c>
      <c r="P932" s="43">
        <f t="shared" si="127"/>
        <v>178.65655628810654</v>
      </c>
      <c r="Q932" s="48">
        <f t="shared" si="128"/>
        <v>2117.6899410000001</v>
      </c>
      <c r="R932" s="44">
        <f t="shared" si="129"/>
        <v>97.197308000000007</v>
      </c>
    </row>
    <row r="933" spans="2:18">
      <c r="B933" s="39">
        <v>42121</v>
      </c>
      <c r="C933" s="112">
        <v>2108.919922</v>
      </c>
      <c r="D933" s="20">
        <f t="shared" si="130"/>
        <v>-4.14131399984774E-3</v>
      </c>
      <c r="E933" s="20">
        <f t="shared" si="134"/>
        <v>1.6201575833177775</v>
      </c>
      <c r="F933" s="39">
        <v>42121</v>
      </c>
      <c r="G933" s="112">
        <v>97.119384999999994</v>
      </c>
      <c r="H933" s="40">
        <f t="shared" si="131"/>
        <v>-8.0169915817018822E-4</v>
      </c>
      <c r="I933" s="20">
        <f t="shared" si="132"/>
        <v>1.7106926592755318</v>
      </c>
      <c r="L933" s="19"/>
      <c r="N933" s="42">
        <f t="shared" si="126"/>
        <v>42121</v>
      </c>
      <c r="O933" s="43">
        <f t="shared" si="133"/>
        <v>178.90243690226265</v>
      </c>
      <c r="P933" s="43">
        <f t="shared" si="127"/>
        <v>178.51332747732877</v>
      </c>
      <c r="Q933" s="48">
        <f t="shared" si="128"/>
        <v>2108.919922</v>
      </c>
      <c r="R933" s="44">
        <f t="shared" si="129"/>
        <v>97.119384999999994</v>
      </c>
    </row>
    <row r="934" spans="2:18">
      <c r="B934" s="39">
        <v>42122</v>
      </c>
      <c r="C934" s="112">
        <v>2114.76001</v>
      </c>
      <c r="D934" s="20">
        <f t="shared" si="130"/>
        <v>2.7692317470553451E-3</v>
      </c>
      <c r="E934" s="20">
        <f t="shared" si="134"/>
        <v>1.6229268150648328</v>
      </c>
      <c r="F934" s="39">
        <v>42122</v>
      </c>
      <c r="G934" s="112">
        <v>97.138869999999997</v>
      </c>
      <c r="H934" s="40">
        <f t="shared" si="131"/>
        <v>2.0062935942188886E-4</v>
      </c>
      <c r="I934" s="20">
        <f t="shared" si="132"/>
        <v>1.7108932886349537</v>
      </c>
      <c r="L934" s="19"/>
      <c r="N934" s="42">
        <f t="shared" si="126"/>
        <v>42122</v>
      </c>
      <c r="O934" s="43">
        <f t="shared" si="133"/>
        <v>179.39785921015797</v>
      </c>
      <c r="P934" s="43">
        <f t="shared" si="127"/>
        <v>178.54914249186885</v>
      </c>
      <c r="Q934" s="48">
        <f t="shared" si="128"/>
        <v>2114.76001</v>
      </c>
      <c r="R934" s="44">
        <f t="shared" si="129"/>
        <v>97.138869999999997</v>
      </c>
    </row>
    <row r="935" spans="2:18">
      <c r="B935" s="39">
        <v>42123</v>
      </c>
      <c r="C935" s="112">
        <v>2106.8500979999999</v>
      </c>
      <c r="D935" s="20">
        <f t="shared" si="130"/>
        <v>-3.7403355286635964E-3</v>
      </c>
      <c r="E935" s="20">
        <f t="shared" si="134"/>
        <v>1.6191864795361692</v>
      </c>
      <c r="F935" s="39">
        <v>42123</v>
      </c>
      <c r="G935" s="112">
        <v>97.051203999999998</v>
      </c>
      <c r="H935" s="40">
        <f t="shared" si="131"/>
        <v>-9.0248115918989402E-4</v>
      </c>
      <c r="I935" s="20">
        <f t="shared" si="132"/>
        <v>1.7099908074757639</v>
      </c>
      <c r="N935" s="42">
        <f t="shared" si="126"/>
        <v>42123</v>
      </c>
      <c r="O935" s="43">
        <f t="shared" si="133"/>
        <v>178.72685102358804</v>
      </c>
      <c r="P935" s="43">
        <f t="shared" si="127"/>
        <v>178.38800525478041</v>
      </c>
      <c r="Q935" s="48">
        <f t="shared" si="128"/>
        <v>2106.8500979999999</v>
      </c>
      <c r="R935" s="44">
        <f t="shared" si="129"/>
        <v>97.051203999999998</v>
      </c>
    </row>
    <row r="936" spans="2:18">
      <c r="B936" s="39">
        <v>42124</v>
      </c>
      <c r="C936" s="112">
        <v>2085.51001</v>
      </c>
      <c r="D936" s="20">
        <f t="shared" si="130"/>
        <v>-1.0128906665100579E-2</v>
      </c>
      <c r="E936" s="20">
        <f t="shared" si="134"/>
        <v>1.6090575728710688</v>
      </c>
      <c r="F936" s="39">
        <v>42124</v>
      </c>
      <c r="G936" s="112">
        <v>96.135624000000007</v>
      </c>
      <c r="H936" s="40">
        <f t="shared" si="131"/>
        <v>-9.4339890930151826E-3</v>
      </c>
      <c r="I936" s="20">
        <f t="shared" si="132"/>
        <v>1.7005568183827489</v>
      </c>
      <c r="N936" s="42">
        <f t="shared" si="126"/>
        <v>42124</v>
      </c>
      <c r="O936" s="43">
        <f t="shared" si="133"/>
        <v>176.91654343102277</v>
      </c>
      <c r="P936" s="43">
        <f t="shared" si="127"/>
        <v>176.70509475888207</v>
      </c>
      <c r="Q936" s="48">
        <f t="shared" si="128"/>
        <v>2085.51001</v>
      </c>
      <c r="R936" s="44">
        <f t="shared" si="129"/>
        <v>96.135624000000007</v>
      </c>
    </row>
    <row r="937" spans="2:18">
      <c r="B937" s="39">
        <v>42125</v>
      </c>
      <c r="C937" s="112">
        <v>2108.290039</v>
      </c>
      <c r="D937" s="20">
        <f t="shared" si="130"/>
        <v>1.0923001515586117E-2</v>
      </c>
      <c r="E937" s="20">
        <f t="shared" si="134"/>
        <v>1.6199805743866549</v>
      </c>
      <c r="F937" s="39">
        <v>42125</v>
      </c>
      <c r="G937" s="112">
        <v>96.720040999999995</v>
      </c>
      <c r="H937" s="40">
        <f t="shared" si="131"/>
        <v>6.079088850559522E-3</v>
      </c>
      <c r="I937" s="20">
        <f t="shared" si="132"/>
        <v>1.7066359072333084</v>
      </c>
      <c r="L937" s="19"/>
      <c r="N937" s="42">
        <f t="shared" si="126"/>
        <v>42125</v>
      </c>
      <c r="O937" s="43">
        <f t="shared" si="133"/>
        <v>178.8490031030521</v>
      </c>
      <c r="P937" s="43">
        <f t="shared" si="127"/>
        <v>177.77930073026786</v>
      </c>
      <c r="Q937" s="48">
        <f t="shared" si="128"/>
        <v>2108.290039</v>
      </c>
      <c r="R937" s="44">
        <f t="shared" si="129"/>
        <v>96.720040999999995</v>
      </c>
    </row>
    <row r="938" spans="2:18">
      <c r="B938" s="39">
        <v>42128</v>
      </c>
      <c r="C938" s="112">
        <v>2114.48999</v>
      </c>
      <c r="D938" s="20">
        <f t="shared" si="130"/>
        <v>2.9407486092096757E-3</v>
      </c>
      <c r="E938" s="20">
        <f t="shared" si="134"/>
        <v>1.6229213229958646</v>
      </c>
      <c r="F938" s="39">
        <v>42128</v>
      </c>
      <c r="G938" s="112">
        <v>97.937565000000006</v>
      </c>
      <c r="H938" s="40">
        <f t="shared" si="131"/>
        <v>1.2588125350360579E-2</v>
      </c>
      <c r="I938" s="20">
        <f t="shared" si="132"/>
        <v>1.719224032583669</v>
      </c>
      <c r="L938" s="19"/>
      <c r="N938" s="42">
        <f t="shared" si="126"/>
        <v>42128</v>
      </c>
      <c r="O938" s="43">
        <f t="shared" si="133"/>
        <v>179.37495306018593</v>
      </c>
      <c r="P938" s="43">
        <f t="shared" si="127"/>
        <v>180.01720885255992</v>
      </c>
      <c r="Q938" s="48">
        <f t="shared" si="128"/>
        <v>2114.48999</v>
      </c>
      <c r="R938" s="44">
        <f t="shared" si="129"/>
        <v>97.937565000000006</v>
      </c>
    </row>
    <row r="939" spans="2:18">
      <c r="B939" s="39">
        <v>42129</v>
      </c>
      <c r="C939" s="112">
        <v>2089.459961</v>
      </c>
      <c r="D939" s="20">
        <f t="shared" si="130"/>
        <v>-1.1837383538524149E-2</v>
      </c>
      <c r="E939" s="20">
        <f t="shared" si="134"/>
        <v>1.6110839394573404</v>
      </c>
      <c r="F939" s="39">
        <v>42129</v>
      </c>
      <c r="G939" s="112">
        <v>98.122623000000004</v>
      </c>
      <c r="H939" s="40">
        <f t="shared" si="131"/>
        <v>1.8895507561373925E-3</v>
      </c>
      <c r="I939" s="20">
        <f t="shared" si="132"/>
        <v>1.7211135833398064</v>
      </c>
      <c r="N939" s="42">
        <f t="shared" si="126"/>
        <v>42129</v>
      </c>
      <c r="O939" s="43">
        <f t="shared" si="133"/>
        <v>177.25162294360777</v>
      </c>
      <c r="P939" s="43">
        <f t="shared" si="127"/>
        <v>180.35736050566501</v>
      </c>
      <c r="Q939" s="48">
        <f t="shared" si="128"/>
        <v>2089.459961</v>
      </c>
      <c r="R939" s="44">
        <f t="shared" si="129"/>
        <v>98.122623000000004</v>
      </c>
    </row>
    <row r="940" spans="2:18">
      <c r="B940" s="39">
        <v>42130</v>
      </c>
      <c r="C940" s="112">
        <v>2080.1499020000001</v>
      </c>
      <c r="D940" s="20">
        <f t="shared" si="130"/>
        <v>-4.4557250073096188E-3</v>
      </c>
      <c r="E940" s="20">
        <f t="shared" si="134"/>
        <v>1.6066282144500308</v>
      </c>
      <c r="F940" s="39">
        <v>42130</v>
      </c>
      <c r="G940" s="112">
        <v>99.310927000000007</v>
      </c>
      <c r="H940" s="40">
        <f t="shared" si="131"/>
        <v>1.2110397823343888E-2</v>
      </c>
      <c r="I940" s="20">
        <f t="shared" si="132"/>
        <v>1.7332239811631502</v>
      </c>
      <c r="L940" s="19"/>
      <c r="N940" s="42">
        <f t="shared" si="126"/>
        <v>42130</v>
      </c>
      <c r="O940" s="43">
        <f t="shared" si="133"/>
        <v>176.46183845467172</v>
      </c>
      <c r="P940" s="43">
        <f t="shared" si="127"/>
        <v>182.54155989175689</v>
      </c>
      <c r="Q940" s="48">
        <f t="shared" si="128"/>
        <v>2080.1499020000001</v>
      </c>
      <c r="R940" s="44">
        <f t="shared" si="129"/>
        <v>99.310927000000007</v>
      </c>
    </row>
    <row r="941" spans="2:18">
      <c r="B941" s="39">
        <v>42131</v>
      </c>
      <c r="C941" s="112">
        <v>2088</v>
      </c>
      <c r="D941" s="20">
        <f t="shared" si="130"/>
        <v>3.7738136047080761E-3</v>
      </c>
      <c r="E941" s="20">
        <f t="shared" si="134"/>
        <v>1.6104020280547389</v>
      </c>
      <c r="F941" s="39">
        <v>42131</v>
      </c>
      <c r="G941" s="112">
        <v>99.710278000000002</v>
      </c>
      <c r="H941" s="40">
        <f t="shared" si="131"/>
        <v>4.0212191353323767E-3</v>
      </c>
      <c r="I941" s="20">
        <f t="shared" si="132"/>
        <v>1.7372452002984826</v>
      </c>
      <c r="L941" s="19"/>
      <c r="N941" s="42">
        <f t="shared" si="126"/>
        <v>42131</v>
      </c>
      <c r="O941" s="43">
        <f t="shared" si="133"/>
        <v>177.12777254134375</v>
      </c>
      <c r="P941" s="43">
        <f t="shared" si="127"/>
        <v>183.27559950538702</v>
      </c>
      <c r="Q941" s="48">
        <f t="shared" si="128"/>
        <v>2088</v>
      </c>
      <c r="R941" s="44">
        <f t="shared" si="129"/>
        <v>99.710278000000002</v>
      </c>
    </row>
    <row r="942" spans="2:18">
      <c r="B942" s="39">
        <v>42132</v>
      </c>
      <c r="C942" s="112">
        <v>2116.1000979999999</v>
      </c>
      <c r="D942" s="20">
        <f t="shared" si="130"/>
        <v>1.3457901340996115E-2</v>
      </c>
      <c r="E942" s="20">
        <f t="shared" si="134"/>
        <v>1.623859929395735</v>
      </c>
      <c r="F942" s="39">
        <v>42132</v>
      </c>
      <c r="G942" s="112">
        <v>100.645335</v>
      </c>
      <c r="H942" s="40">
        <f t="shared" si="131"/>
        <v>9.3777393740692716E-3</v>
      </c>
      <c r="I942" s="20">
        <f t="shared" si="132"/>
        <v>1.7466229396725519</v>
      </c>
      <c r="L942" s="19"/>
      <c r="N942" s="42">
        <f t="shared" si="126"/>
        <v>42132</v>
      </c>
      <c r="O942" s="43">
        <f t="shared" si="133"/>
        <v>179.51154062895554</v>
      </c>
      <c r="P942" s="43">
        <f t="shared" si="127"/>
        <v>184.99431031117487</v>
      </c>
      <c r="Q942" s="48">
        <f t="shared" si="128"/>
        <v>2116.1000979999999</v>
      </c>
      <c r="R942" s="44">
        <f t="shared" si="129"/>
        <v>100.645335</v>
      </c>
    </row>
    <row r="943" spans="2:18">
      <c r="B943" s="39">
        <v>42135</v>
      </c>
      <c r="C943" s="112">
        <v>2105.330078</v>
      </c>
      <c r="D943" s="20">
        <f t="shared" si="130"/>
        <v>-5.0895607491248107E-3</v>
      </c>
      <c r="E943" s="20">
        <f t="shared" si="134"/>
        <v>1.6187703686466102</v>
      </c>
      <c r="F943" s="39">
        <v>42135</v>
      </c>
      <c r="G943" s="112">
        <v>100.791439</v>
      </c>
      <c r="H943" s="40">
        <f t="shared" si="131"/>
        <v>1.451671853444525E-3</v>
      </c>
      <c r="I943" s="20">
        <f t="shared" si="132"/>
        <v>1.7480746115259964</v>
      </c>
      <c r="L943" s="19"/>
      <c r="N943" s="42">
        <f t="shared" si="126"/>
        <v>42135</v>
      </c>
      <c r="O943" s="43">
        <f t="shared" si="133"/>
        <v>178.59790573775553</v>
      </c>
      <c r="P943" s="43">
        <f t="shared" si="127"/>
        <v>185.26286134450098</v>
      </c>
      <c r="Q943" s="48">
        <f t="shared" si="128"/>
        <v>2105.330078</v>
      </c>
      <c r="R943" s="44">
        <f t="shared" si="129"/>
        <v>100.791439</v>
      </c>
    </row>
    <row r="944" spans="2:18">
      <c r="B944" s="39">
        <v>42136</v>
      </c>
      <c r="C944" s="112">
        <v>2099.1201169999999</v>
      </c>
      <c r="D944" s="20">
        <f t="shared" si="130"/>
        <v>-2.949637714718456E-3</v>
      </c>
      <c r="E944" s="20">
        <f t="shared" si="134"/>
        <v>1.6158207309318917</v>
      </c>
      <c r="F944" s="39">
        <v>42136</v>
      </c>
      <c r="G944" s="112">
        <v>100.742735</v>
      </c>
      <c r="H944" s="40">
        <f t="shared" si="131"/>
        <v>-4.8321564294762087E-4</v>
      </c>
      <c r="I944" s="20">
        <f t="shared" si="132"/>
        <v>1.7475913958830489</v>
      </c>
      <c r="L944" s="19"/>
      <c r="N944" s="42">
        <f t="shared" si="126"/>
        <v>42136</v>
      </c>
      <c r="O944" s="43">
        <f t="shared" si="133"/>
        <v>178.07110661922169</v>
      </c>
      <c r="P944" s="43">
        <f t="shared" si="127"/>
        <v>185.17333943184209</v>
      </c>
      <c r="Q944" s="48">
        <f t="shared" si="128"/>
        <v>2099.1201169999999</v>
      </c>
      <c r="R944" s="44">
        <f t="shared" si="129"/>
        <v>100.742735</v>
      </c>
    </row>
    <row r="945" spans="2:18">
      <c r="B945" s="39">
        <v>42137</v>
      </c>
      <c r="C945" s="112">
        <v>2098.4799800000001</v>
      </c>
      <c r="D945" s="20">
        <f t="shared" si="130"/>
        <v>-3.0495491649840112E-4</v>
      </c>
      <c r="E945" s="20">
        <f t="shared" si="134"/>
        <v>1.6155157760153933</v>
      </c>
      <c r="F945" s="39">
        <v>42137</v>
      </c>
      <c r="G945" s="112">
        <v>100.93753599999999</v>
      </c>
      <c r="H945" s="40">
        <f t="shared" si="131"/>
        <v>1.9336481186460475E-3</v>
      </c>
      <c r="I945" s="20">
        <f t="shared" si="132"/>
        <v>1.749525044001695</v>
      </c>
      <c r="L945" s="19"/>
      <c r="N945" s="42">
        <f t="shared" si="126"/>
        <v>42137</v>
      </c>
      <c r="O945" s="43">
        <f t="shared" si="133"/>
        <v>178.01680295977184</v>
      </c>
      <c r="P945" s="43">
        <f t="shared" si="127"/>
        <v>185.53139951125786</v>
      </c>
      <c r="Q945" s="48">
        <f t="shared" si="128"/>
        <v>2098.4799800000001</v>
      </c>
      <c r="R945" s="44">
        <f t="shared" si="129"/>
        <v>100.93753599999999</v>
      </c>
    </row>
    <row r="946" spans="2:18">
      <c r="B946" s="39">
        <v>42138</v>
      </c>
      <c r="C946" s="112">
        <v>2121.1000979999999</v>
      </c>
      <c r="D946" s="20">
        <f t="shared" si="130"/>
        <v>1.077928701516595E-2</v>
      </c>
      <c r="E946" s="20">
        <f t="shared" si="134"/>
        <v>1.6262950630305593</v>
      </c>
      <c r="F946" s="39">
        <v>42138</v>
      </c>
      <c r="G946" s="112">
        <v>101.336887</v>
      </c>
      <c r="H946" s="40">
        <f t="shared" si="131"/>
        <v>3.9564171647701318E-3</v>
      </c>
      <c r="I946" s="20">
        <f t="shared" si="132"/>
        <v>1.7534814611664651</v>
      </c>
      <c r="L946" s="19"/>
      <c r="N946" s="42">
        <f t="shared" si="126"/>
        <v>42138</v>
      </c>
      <c r="O946" s="43">
        <f t="shared" si="133"/>
        <v>179.93569717239748</v>
      </c>
      <c r="P946" s="43">
        <f t="shared" si="127"/>
        <v>186.26543912488802</v>
      </c>
      <c r="Q946" s="48">
        <f t="shared" si="128"/>
        <v>2121.1000979999999</v>
      </c>
      <c r="R946" s="44">
        <f t="shared" si="129"/>
        <v>101.336887</v>
      </c>
    </row>
    <row r="947" spans="2:18">
      <c r="B947" s="39">
        <v>42139</v>
      </c>
      <c r="C947" s="112">
        <v>2122.7299800000001</v>
      </c>
      <c r="D947" s="20">
        <f t="shared" si="130"/>
        <v>7.6841352349998893E-4</v>
      </c>
      <c r="E947" s="20">
        <f t="shared" si="134"/>
        <v>1.6270634765540593</v>
      </c>
      <c r="F947" s="39">
        <v>42139</v>
      </c>
      <c r="G947" s="112">
        <v>101.34662899999999</v>
      </c>
      <c r="H947" s="40">
        <f t="shared" si="131"/>
        <v>9.6134786536250516E-5</v>
      </c>
      <c r="I947" s="20">
        <f t="shared" si="132"/>
        <v>1.7535775959530013</v>
      </c>
      <c r="L947" s="19"/>
      <c r="N947" s="42">
        <f t="shared" si="126"/>
        <v>42139</v>
      </c>
      <c r="O947" s="43">
        <f t="shared" si="133"/>
        <v>180.07396219546513</v>
      </c>
      <c r="P947" s="43">
        <f t="shared" si="127"/>
        <v>186.28334571311737</v>
      </c>
      <c r="Q947" s="48">
        <f t="shared" si="128"/>
        <v>2122.7299800000001</v>
      </c>
      <c r="R947" s="44">
        <f t="shared" si="129"/>
        <v>101.34662899999999</v>
      </c>
    </row>
    <row r="948" spans="2:18">
      <c r="B948" s="39">
        <v>42142</v>
      </c>
      <c r="C948" s="112">
        <v>2129.1999510000001</v>
      </c>
      <c r="D948" s="20">
        <f t="shared" si="130"/>
        <v>3.0479481898115779E-3</v>
      </c>
      <c r="E948" s="20">
        <f t="shared" si="134"/>
        <v>1.6301114247438708</v>
      </c>
      <c r="F948" s="39">
        <v>42142</v>
      </c>
      <c r="G948" s="112">
        <v>100.57715399999999</v>
      </c>
      <c r="H948" s="40">
        <f t="shared" si="131"/>
        <v>-7.5925070975967346E-3</v>
      </c>
      <c r="I948" s="20">
        <f t="shared" si="132"/>
        <v>1.7459850888554045</v>
      </c>
      <c r="L948" s="19"/>
      <c r="N948" s="42">
        <f t="shared" si="126"/>
        <v>42142</v>
      </c>
      <c r="O948" s="43">
        <f t="shared" si="133"/>
        <v>180.62281830257101</v>
      </c>
      <c r="P948" s="43">
        <f t="shared" si="127"/>
        <v>184.86898808862645</v>
      </c>
      <c r="Q948" s="48">
        <f t="shared" si="128"/>
        <v>2129.1999510000001</v>
      </c>
      <c r="R948" s="44">
        <f t="shared" si="129"/>
        <v>100.57715399999999</v>
      </c>
    </row>
    <row r="949" spans="2:18">
      <c r="B949" s="39">
        <v>42143</v>
      </c>
      <c r="C949" s="112">
        <v>2127.830078</v>
      </c>
      <c r="D949" s="20">
        <f t="shared" si="130"/>
        <v>-6.43374521663298E-4</v>
      </c>
      <c r="E949" s="20">
        <f t="shared" si="134"/>
        <v>1.6294680502222074</v>
      </c>
      <c r="F949" s="39">
        <v>42143</v>
      </c>
      <c r="G949" s="112">
        <v>100.966763</v>
      </c>
      <c r="H949" s="40">
        <f t="shared" si="131"/>
        <v>3.8737325973650094E-3</v>
      </c>
      <c r="I949" s="20">
        <f t="shared" si="132"/>
        <v>1.7498588214527695</v>
      </c>
      <c r="L949" s="19"/>
      <c r="N949" s="42">
        <f t="shared" si="126"/>
        <v>42143</v>
      </c>
      <c r="O949" s="43">
        <f t="shared" si="133"/>
        <v>180.50661018324411</v>
      </c>
      <c r="P949" s="43">
        <f t="shared" si="127"/>
        <v>185.58512111402729</v>
      </c>
      <c r="Q949" s="48">
        <f t="shared" si="128"/>
        <v>2127.830078</v>
      </c>
      <c r="R949" s="44">
        <f t="shared" si="129"/>
        <v>100.966763</v>
      </c>
    </row>
    <row r="950" spans="2:18">
      <c r="B950" s="39">
        <v>42144</v>
      </c>
      <c r="C950" s="112">
        <v>2125.8500979999999</v>
      </c>
      <c r="D950" s="20">
        <f t="shared" si="130"/>
        <v>-9.3051603155314133E-4</v>
      </c>
      <c r="E950" s="20">
        <f t="shared" si="134"/>
        <v>1.6285375341906543</v>
      </c>
      <c r="F950" s="39">
        <v>42144</v>
      </c>
      <c r="G950" s="112">
        <v>100.995982</v>
      </c>
      <c r="H950" s="40">
        <f t="shared" si="131"/>
        <v>2.8939226267943319E-4</v>
      </c>
      <c r="I950" s="20">
        <f t="shared" si="132"/>
        <v>1.7501482137154489</v>
      </c>
      <c r="L950" s="19"/>
      <c r="N950" s="42">
        <f t="shared" si="126"/>
        <v>42144</v>
      </c>
      <c r="O950" s="43">
        <f t="shared" si="133"/>
        <v>180.33864588866732</v>
      </c>
      <c r="P950" s="43">
        <f t="shared" si="127"/>
        <v>185.63882801214612</v>
      </c>
      <c r="Q950" s="48">
        <f t="shared" si="128"/>
        <v>2125.8500979999999</v>
      </c>
      <c r="R950" s="44">
        <f t="shared" si="129"/>
        <v>100.995982</v>
      </c>
    </row>
    <row r="951" spans="2:18">
      <c r="B951" s="39">
        <v>42145</v>
      </c>
      <c r="C951" s="112">
        <v>2130.820068</v>
      </c>
      <c r="D951" s="20">
        <f t="shared" si="130"/>
        <v>2.3378741542858794E-3</v>
      </c>
      <c r="E951" s="20">
        <f t="shared" si="134"/>
        <v>1.6308754083449402</v>
      </c>
      <c r="F951" s="39">
        <v>42145</v>
      </c>
      <c r="G951" s="112">
        <v>101.18104099999999</v>
      </c>
      <c r="H951" s="40">
        <f t="shared" si="131"/>
        <v>1.8323402212179207E-3</v>
      </c>
      <c r="I951" s="20">
        <f t="shared" si="132"/>
        <v>1.7519805539366669</v>
      </c>
      <c r="L951" s="19"/>
      <c r="N951" s="42">
        <f t="shared" si="126"/>
        <v>42145</v>
      </c>
      <c r="O951" s="43">
        <f t="shared" si="133"/>
        <v>180.76025494790932</v>
      </c>
      <c r="P951" s="43">
        <f t="shared" si="127"/>
        <v>185.97898150333251</v>
      </c>
      <c r="Q951" s="48">
        <f t="shared" si="128"/>
        <v>2130.820068</v>
      </c>
      <c r="R951" s="44">
        <f t="shared" si="129"/>
        <v>101.18104099999999</v>
      </c>
    </row>
    <row r="952" spans="2:18">
      <c r="B952" s="39">
        <v>42146</v>
      </c>
      <c r="C952" s="112">
        <v>2126.0600589999999</v>
      </c>
      <c r="D952" s="20">
        <f t="shared" si="130"/>
        <v>-2.2338859444231973E-3</v>
      </c>
      <c r="E952" s="20">
        <f t="shared" si="134"/>
        <v>1.6286415224005171</v>
      </c>
      <c r="F952" s="39">
        <v>42146</v>
      </c>
      <c r="G952" s="112">
        <v>100.908317</v>
      </c>
      <c r="H952" s="40">
        <f t="shared" si="131"/>
        <v>-2.6954061482723501E-3</v>
      </c>
      <c r="I952" s="20">
        <f t="shared" si="132"/>
        <v>1.7492851477883944</v>
      </c>
      <c r="L952" s="19"/>
      <c r="N952" s="42">
        <f t="shared" si="126"/>
        <v>42146</v>
      </c>
      <c r="O952" s="43">
        <f t="shared" si="133"/>
        <v>180.35645715507081</v>
      </c>
      <c r="P952" s="43">
        <f t="shared" si="127"/>
        <v>185.477692613139</v>
      </c>
      <c r="Q952" s="48">
        <f t="shared" si="128"/>
        <v>2126.0600589999999</v>
      </c>
      <c r="R952" s="44">
        <f t="shared" si="129"/>
        <v>100.908317</v>
      </c>
    </row>
    <row r="953" spans="2:18">
      <c r="B953" s="39">
        <v>42150</v>
      </c>
      <c r="C953" s="112">
        <v>2104.1999510000001</v>
      </c>
      <c r="D953" s="20">
        <f t="shared" si="130"/>
        <v>-1.028198046779627E-2</v>
      </c>
      <c r="E953" s="20">
        <f t="shared" si="134"/>
        <v>1.6183595419327208</v>
      </c>
      <c r="F953" s="39">
        <v>42150</v>
      </c>
      <c r="G953" s="112">
        <v>99.74924</v>
      </c>
      <c r="H953" s="40">
        <f t="shared" si="131"/>
        <v>-1.1486436742374706E-2</v>
      </c>
      <c r="I953" s="20">
        <f t="shared" si="132"/>
        <v>1.7377987110460196</v>
      </c>
      <c r="L953" s="19"/>
      <c r="N953" s="42">
        <f t="shared" si="126"/>
        <v>42150</v>
      </c>
      <c r="O953" s="43">
        <f t="shared" si="133"/>
        <v>178.50203558536145</v>
      </c>
      <c r="P953" s="43">
        <f t="shared" si="127"/>
        <v>183.34721482981658</v>
      </c>
      <c r="Q953" s="48">
        <f t="shared" si="128"/>
        <v>2104.1999510000001</v>
      </c>
      <c r="R953" s="44">
        <f t="shared" si="129"/>
        <v>99.74924</v>
      </c>
    </row>
    <row r="954" spans="2:18">
      <c r="B954" s="39">
        <v>42151</v>
      </c>
      <c r="C954" s="112">
        <v>2123.4799800000001</v>
      </c>
      <c r="D954" s="20">
        <f t="shared" si="130"/>
        <v>9.1626411220271375E-3</v>
      </c>
      <c r="E954" s="20">
        <f t="shared" si="134"/>
        <v>1.6275221830547479</v>
      </c>
      <c r="F954" s="39">
        <v>42151</v>
      </c>
      <c r="G954" s="112">
        <v>100.76221200000001</v>
      </c>
      <c r="H954" s="40">
        <f t="shared" si="131"/>
        <v>1.0155185142262768E-2</v>
      </c>
      <c r="I954" s="20">
        <f t="shared" si="132"/>
        <v>1.7479538961882823</v>
      </c>
      <c r="L954" s="19"/>
      <c r="N954" s="42">
        <f t="shared" si="126"/>
        <v>42151</v>
      </c>
      <c r="O954" s="43">
        <f t="shared" si="133"/>
        <v>180.13758567698142</v>
      </c>
      <c r="P954" s="43">
        <f t="shared" si="127"/>
        <v>185.20913974173158</v>
      </c>
      <c r="Q954" s="48">
        <f t="shared" si="128"/>
        <v>2123.4799800000001</v>
      </c>
      <c r="R954" s="44">
        <f t="shared" si="129"/>
        <v>100.76221200000001</v>
      </c>
    </row>
    <row r="955" spans="2:18">
      <c r="B955" s="39">
        <v>42152</v>
      </c>
      <c r="C955" s="112">
        <v>2120.790039</v>
      </c>
      <c r="D955" s="20">
        <f t="shared" si="130"/>
        <v>-1.2667607066396691E-3</v>
      </c>
      <c r="E955" s="20">
        <f t="shared" si="134"/>
        <v>1.6262554223481083</v>
      </c>
      <c r="F955" s="39">
        <v>42152</v>
      </c>
      <c r="G955" s="112">
        <v>100.65506999999999</v>
      </c>
      <c r="H955" s="40">
        <f t="shared" si="131"/>
        <v>-1.0633152833128268E-3</v>
      </c>
      <c r="I955" s="20">
        <f t="shared" si="132"/>
        <v>1.7468905809049695</v>
      </c>
      <c r="L955" s="19"/>
      <c r="N955" s="42">
        <f t="shared" si="126"/>
        <v>42152</v>
      </c>
      <c r="O955" s="43">
        <f t="shared" si="133"/>
        <v>179.90939446165689</v>
      </c>
      <c r="P955" s="43">
        <f t="shared" si="127"/>
        <v>185.01220403283497</v>
      </c>
      <c r="Q955" s="48">
        <f t="shared" si="128"/>
        <v>2120.790039</v>
      </c>
      <c r="R955" s="44">
        <f t="shared" si="129"/>
        <v>100.65506999999999</v>
      </c>
    </row>
    <row r="956" spans="2:18">
      <c r="B956" s="39">
        <v>42153</v>
      </c>
      <c r="C956" s="112">
        <v>2107.389893</v>
      </c>
      <c r="D956" s="20">
        <f t="shared" si="130"/>
        <v>-6.3184689448647635E-3</v>
      </c>
      <c r="E956" s="20">
        <f t="shared" si="134"/>
        <v>1.6199369534032435</v>
      </c>
      <c r="F956" s="39">
        <v>42153</v>
      </c>
      <c r="G956" s="112">
        <v>99.778458999999998</v>
      </c>
      <c r="H956" s="40">
        <f t="shared" si="131"/>
        <v>-8.7090595635171963E-3</v>
      </c>
      <c r="I956" s="20">
        <f t="shared" si="132"/>
        <v>1.7381815213414522</v>
      </c>
      <c r="L956" s="19"/>
      <c r="N956" s="42">
        <f t="shared" si="126"/>
        <v>42153</v>
      </c>
      <c r="O956" s="43">
        <f t="shared" si="133"/>
        <v>178.77264253986147</v>
      </c>
      <c r="P956" s="43">
        <f t="shared" si="127"/>
        <v>183.40092172793541</v>
      </c>
      <c r="Q956" s="48">
        <f t="shared" si="128"/>
        <v>2107.389893</v>
      </c>
      <c r="R956" s="44">
        <f t="shared" si="129"/>
        <v>99.778458999999998</v>
      </c>
    </row>
    <row r="957" spans="2:18">
      <c r="B957" s="39">
        <v>42156</v>
      </c>
      <c r="C957" s="112">
        <v>2111.7299800000001</v>
      </c>
      <c r="D957" s="20">
        <f t="shared" si="130"/>
        <v>2.0594608593389463E-3</v>
      </c>
      <c r="E957" s="20">
        <f t="shared" si="134"/>
        <v>1.6219964142625825</v>
      </c>
      <c r="F957" s="39">
        <v>42156</v>
      </c>
      <c r="G957" s="112">
        <v>100.669337</v>
      </c>
      <c r="H957" s="40">
        <f t="shared" si="131"/>
        <v>8.9285604220445958E-3</v>
      </c>
      <c r="I957" s="20">
        <f t="shared" si="132"/>
        <v>1.7471100817634968</v>
      </c>
      <c r="N957" s="42">
        <f t="shared" si="126"/>
        <v>42156</v>
      </c>
      <c r="O957" s="43">
        <f t="shared" si="133"/>
        <v>179.14081779989291</v>
      </c>
      <c r="P957" s="43">
        <f t="shared" si="127"/>
        <v>185.03842793904195</v>
      </c>
      <c r="Q957" s="48">
        <f t="shared" si="128"/>
        <v>2111.7299800000001</v>
      </c>
      <c r="R957" s="44">
        <f t="shared" si="129"/>
        <v>100.669337</v>
      </c>
    </row>
    <row r="958" spans="2:18">
      <c r="B958" s="39">
        <v>42157</v>
      </c>
      <c r="C958" s="112">
        <v>2109.6000979999999</v>
      </c>
      <c r="D958" s="20">
        <f t="shared" si="130"/>
        <v>-1.0085958054164568E-3</v>
      </c>
      <c r="E958" s="20">
        <f t="shared" si="134"/>
        <v>1.620987818457166</v>
      </c>
      <c r="F958" s="39">
        <v>42157</v>
      </c>
      <c r="G958" s="112">
        <v>101.22736</v>
      </c>
      <c r="H958" s="40">
        <f t="shared" si="131"/>
        <v>5.5431277947126656E-3</v>
      </c>
      <c r="I958" s="20">
        <f t="shared" si="132"/>
        <v>1.7526532095582095</v>
      </c>
      <c r="N958" s="42">
        <f t="shared" si="126"/>
        <v>42157</v>
      </c>
      <c r="O958" s="43">
        <f t="shared" si="133"/>
        <v>178.96013712248106</v>
      </c>
      <c r="P958" s="43">
        <f t="shared" si="127"/>
        <v>186.06411959204081</v>
      </c>
      <c r="Q958" s="48">
        <f t="shared" si="128"/>
        <v>2109.6000979999999</v>
      </c>
      <c r="R958" s="44">
        <f t="shared" si="129"/>
        <v>101.22736</v>
      </c>
    </row>
    <row r="959" spans="2:18">
      <c r="B959" s="39">
        <v>42158</v>
      </c>
      <c r="C959" s="112">
        <v>2114.070068</v>
      </c>
      <c r="D959" s="20">
        <f t="shared" si="130"/>
        <v>2.1188707775647853E-3</v>
      </c>
      <c r="E959" s="20">
        <f t="shared" si="134"/>
        <v>1.6231066892347308</v>
      </c>
      <c r="F959" s="39">
        <v>42158</v>
      </c>
      <c r="G959" s="112">
        <v>101.687485</v>
      </c>
      <c r="H959" s="40">
        <f t="shared" si="131"/>
        <v>4.5454608319330791E-3</v>
      </c>
      <c r="I959" s="20">
        <f t="shared" si="132"/>
        <v>1.7571986703901425</v>
      </c>
      <c r="L959" s="19"/>
      <c r="N959" s="42">
        <f t="shared" si="126"/>
        <v>42158</v>
      </c>
      <c r="O959" s="43">
        <f t="shared" si="133"/>
        <v>179.33933052737891</v>
      </c>
      <c r="P959" s="43">
        <f t="shared" si="127"/>
        <v>186.90986675987455</v>
      </c>
      <c r="Q959" s="48">
        <f t="shared" si="128"/>
        <v>2114.070068</v>
      </c>
      <c r="R959" s="44">
        <f t="shared" si="129"/>
        <v>101.687485</v>
      </c>
    </row>
    <row r="960" spans="2:18">
      <c r="B960" s="39">
        <v>42159</v>
      </c>
      <c r="C960" s="112">
        <v>2095.8400879999999</v>
      </c>
      <c r="D960" s="20">
        <f t="shared" si="130"/>
        <v>-8.6231673566271594E-3</v>
      </c>
      <c r="E960" s="20">
        <f t="shared" si="134"/>
        <v>1.6144835218781037</v>
      </c>
      <c r="F960" s="39">
        <v>42159</v>
      </c>
      <c r="G960" s="112">
        <v>100.904292</v>
      </c>
      <c r="H960" s="40">
        <f t="shared" si="131"/>
        <v>-7.7019605706640792E-3</v>
      </c>
      <c r="I960" s="20">
        <f t="shared" si="132"/>
        <v>1.7494967098194785</v>
      </c>
      <c r="N960" s="42">
        <f t="shared" si="126"/>
        <v>42159</v>
      </c>
      <c r="O960" s="43">
        <f t="shared" si="133"/>
        <v>177.79285746661583</v>
      </c>
      <c r="P960" s="43">
        <f t="shared" si="127"/>
        <v>185.4702943358219</v>
      </c>
      <c r="Q960" s="48">
        <f t="shared" si="128"/>
        <v>2095.8400879999999</v>
      </c>
      <c r="R960" s="44">
        <f t="shared" si="129"/>
        <v>100.904292</v>
      </c>
    </row>
    <row r="961" spans="2:18">
      <c r="B961" s="39">
        <v>42160</v>
      </c>
      <c r="C961" s="112">
        <v>2092.830078</v>
      </c>
      <c r="D961" s="20">
        <f t="shared" si="130"/>
        <v>-1.4361830452781499E-3</v>
      </c>
      <c r="E961" s="20">
        <f t="shared" si="134"/>
        <v>1.6130473388328257</v>
      </c>
      <c r="F961" s="39">
        <v>42160</v>
      </c>
      <c r="G961" s="112">
        <v>101.32525699999999</v>
      </c>
      <c r="H961" s="40">
        <f t="shared" si="131"/>
        <v>4.171923628382368E-3</v>
      </c>
      <c r="I961" s="20">
        <f t="shared" si="132"/>
        <v>1.7536686334478608</v>
      </c>
      <c r="L961" s="19"/>
      <c r="N961" s="42">
        <f t="shared" si="126"/>
        <v>42160</v>
      </c>
      <c r="O961" s="43">
        <f t="shared" si="133"/>
        <v>177.53751437915074</v>
      </c>
      <c r="P961" s="43">
        <f t="shared" si="127"/>
        <v>186.24406223912456</v>
      </c>
      <c r="Q961" s="48">
        <f t="shared" si="128"/>
        <v>2092.830078</v>
      </c>
      <c r="R961" s="44">
        <f t="shared" si="129"/>
        <v>101.32525699999999</v>
      </c>
    </row>
    <row r="962" spans="2:18">
      <c r="B962" s="39">
        <v>42163</v>
      </c>
      <c r="C962" s="112">
        <v>2079.280029</v>
      </c>
      <c r="D962" s="20">
        <f t="shared" si="130"/>
        <v>-6.4745098717947647E-3</v>
      </c>
      <c r="E962" s="20">
        <f t="shared" si="134"/>
        <v>1.6065728289610308</v>
      </c>
      <c r="F962" s="39">
        <v>42163</v>
      </c>
      <c r="G962" s="112">
        <v>101.462315</v>
      </c>
      <c r="H962" s="40">
        <f t="shared" si="131"/>
        <v>1.3526538600341365E-3</v>
      </c>
      <c r="I962" s="20">
        <f t="shared" si="132"/>
        <v>1.755021287307895</v>
      </c>
      <c r="N962" s="42">
        <f t="shared" si="126"/>
        <v>42163</v>
      </c>
      <c r="O962" s="43">
        <f t="shared" si="133"/>
        <v>176.388045989689</v>
      </c>
      <c r="P962" s="43">
        <f t="shared" si="127"/>
        <v>186.49598598882079</v>
      </c>
      <c r="Q962" s="48">
        <f t="shared" si="128"/>
        <v>2079.280029</v>
      </c>
      <c r="R962" s="44">
        <f t="shared" si="129"/>
        <v>101.462315</v>
      </c>
    </row>
    <row r="963" spans="2:18">
      <c r="B963" s="39">
        <v>42164</v>
      </c>
      <c r="C963" s="112">
        <v>2080.1499020000001</v>
      </c>
      <c r="D963" s="20">
        <f t="shared" si="130"/>
        <v>4.1835298173786839E-4</v>
      </c>
      <c r="E963" s="20">
        <f t="shared" si="134"/>
        <v>1.6069911819427687</v>
      </c>
      <c r="F963" s="39">
        <v>42164</v>
      </c>
      <c r="G963" s="112">
        <v>101.785383</v>
      </c>
      <c r="H963" s="40">
        <f t="shared" si="131"/>
        <v>3.1841181624920889E-3</v>
      </c>
      <c r="I963" s="20">
        <f t="shared" si="132"/>
        <v>1.7582054054703871</v>
      </c>
      <c r="L963" s="19"/>
      <c r="N963" s="42">
        <f t="shared" si="126"/>
        <v>42164</v>
      </c>
      <c r="O963" s="43">
        <f t="shared" si="133"/>
        <v>176.46183845467172</v>
      </c>
      <c r="P963" s="43">
        <f t="shared" si="127"/>
        <v>187.08981124503964</v>
      </c>
      <c r="Q963" s="48">
        <f t="shared" si="128"/>
        <v>2080.1499020000001</v>
      </c>
      <c r="R963" s="44">
        <f t="shared" si="129"/>
        <v>101.785383</v>
      </c>
    </row>
    <row r="964" spans="2:18">
      <c r="B964" s="39">
        <v>42165</v>
      </c>
      <c r="C964" s="112">
        <v>2105.1999510000001</v>
      </c>
      <c r="D964" s="20">
        <f t="shared" si="130"/>
        <v>1.204242491174079E-2</v>
      </c>
      <c r="E964" s="20">
        <f t="shared" si="134"/>
        <v>1.6190336068545095</v>
      </c>
      <c r="F964" s="39">
        <v>42165</v>
      </c>
      <c r="G964" s="112">
        <v>104.154532</v>
      </c>
      <c r="H964" s="40">
        <f t="shared" si="131"/>
        <v>2.3275925581573986E-2</v>
      </c>
      <c r="I964" s="20">
        <f t="shared" si="132"/>
        <v>1.781481331051961</v>
      </c>
      <c r="N964" s="42">
        <f t="shared" ref="N964:N1027" si="135">B964</f>
        <v>42165</v>
      </c>
      <c r="O964" s="43">
        <f t="shared" si="133"/>
        <v>178.58686689404982</v>
      </c>
      <c r="P964" s="43">
        <f t="shared" ref="P964:P1027" si="136">(R964/$R$3)*100</f>
        <v>191.44449976864991</v>
      </c>
      <c r="Q964" s="48">
        <f t="shared" ref="Q964:Q1027" si="137">C964</f>
        <v>2105.1999510000001</v>
      </c>
      <c r="R964" s="44">
        <f t="shared" ref="R964:R1027" si="138">G964</f>
        <v>104.154532</v>
      </c>
    </row>
    <row r="965" spans="2:18">
      <c r="B965" s="39">
        <v>42166</v>
      </c>
      <c r="C965" s="112">
        <v>2108.860107</v>
      </c>
      <c r="D965" s="20">
        <f t="shared" ref="D965:D1028" si="139">C965/C964-1</f>
        <v>1.7386262992553636E-3</v>
      </c>
      <c r="E965" s="20">
        <f t="shared" si="134"/>
        <v>1.6207722331537648</v>
      </c>
      <c r="F965" s="39">
        <v>42166</v>
      </c>
      <c r="G965" s="112">
        <v>104.54612899999999</v>
      </c>
      <c r="H965" s="40">
        <f t="shared" ref="H965:H1028" si="140">G965/G964-1</f>
        <v>3.7597691860398186E-3</v>
      </c>
      <c r="I965" s="20">
        <f t="shared" ref="I965:I1028" si="141">I964+H965</f>
        <v>1.7852411002380009</v>
      </c>
      <c r="L965" s="19"/>
      <c r="N965" s="42">
        <f t="shared" si="135"/>
        <v>42166</v>
      </c>
      <c r="O965" s="43">
        <f t="shared" ref="O965:O1028" si="142">(Q965/$Q$3)*100</f>
        <v>178.89736271753344</v>
      </c>
      <c r="P965" s="43">
        <f t="shared" si="136"/>
        <v>192.16428689971687</v>
      </c>
      <c r="Q965" s="48">
        <f t="shared" si="137"/>
        <v>2108.860107</v>
      </c>
      <c r="R965" s="44">
        <f t="shared" si="138"/>
        <v>104.54612899999999</v>
      </c>
    </row>
    <row r="966" spans="2:18">
      <c r="B966" s="39">
        <v>42167</v>
      </c>
      <c r="C966" s="112">
        <v>2094.110107</v>
      </c>
      <c r="D966" s="20">
        <f t="shared" si="139"/>
        <v>-6.9942998831643566E-3</v>
      </c>
      <c r="E966" s="20">
        <f t="shared" ref="E966:E1029" si="143">E965+D966</f>
        <v>1.6137779332706006</v>
      </c>
      <c r="F966" s="39">
        <v>42167</v>
      </c>
      <c r="G966" s="112">
        <v>104.046843</v>
      </c>
      <c r="H966" s="40">
        <f t="shared" si="140"/>
        <v>-4.7757483206288809E-3</v>
      </c>
      <c r="I966" s="20">
        <f t="shared" si="141"/>
        <v>1.7804653519173721</v>
      </c>
      <c r="L966" s="19"/>
      <c r="N966" s="42">
        <f t="shared" si="135"/>
        <v>42167</v>
      </c>
      <c r="O966" s="43">
        <f t="shared" si="142"/>
        <v>177.64610091437982</v>
      </c>
      <c r="P966" s="43">
        <f t="shared" si="136"/>
        <v>191.24655862927071</v>
      </c>
      <c r="Q966" s="48">
        <f t="shared" si="137"/>
        <v>2094.110107</v>
      </c>
      <c r="R966" s="44">
        <f t="shared" si="138"/>
        <v>104.046843</v>
      </c>
    </row>
    <row r="967" spans="2:18">
      <c r="B967" s="39">
        <v>42170</v>
      </c>
      <c r="C967" s="112">
        <v>2084.429932</v>
      </c>
      <c r="D967" s="20">
        <f t="shared" si="139"/>
        <v>-4.6225721215145121E-3</v>
      </c>
      <c r="E967" s="20">
        <f t="shared" si="143"/>
        <v>1.6091553611490861</v>
      </c>
      <c r="F967" s="39">
        <v>42170</v>
      </c>
      <c r="G967" s="112">
        <v>103.46924300000001</v>
      </c>
      <c r="H967" s="40">
        <f t="shared" si="140"/>
        <v>-5.5513457529892118E-3</v>
      </c>
      <c r="I967" s="20">
        <f t="shared" si="141"/>
        <v>1.7749140061643829</v>
      </c>
      <c r="L967" s="19"/>
      <c r="N967" s="42">
        <f t="shared" si="135"/>
        <v>42170</v>
      </c>
      <c r="O967" s="43">
        <f t="shared" si="142"/>
        <v>176.82491900079725</v>
      </c>
      <c r="P967" s="43">
        <f t="shared" si="136"/>
        <v>190.18488285825029</v>
      </c>
      <c r="Q967" s="48">
        <f t="shared" si="137"/>
        <v>2084.429932</v>
      </c>
      <c r="R967" s="44">
        <f t="shared" si="138"/>
        <v>103.46924300000001</v>
      </c>
    </row>
    <row r="968" spans="2:18">
      <c r="B968" s="39">
        <v>42171</v>
      </c>
      <c r="C968" s="112">
        <v>2096.290039</v>
      </c>
      <c r="D968" s="20">
        <f t="shared" si="139"/>
        <v>5.6898564053051714E-3</v>
      </c>
      <c r="E968" s="20">
        <f t="shared" si="143"/>
        <v>1.6148452175543913</v>
      </c>
      <c r="F968" s="39">
        <v>42171</v>
      </c>
      <c r="G968" s="112">
        <v>103.557349</v>
      </c>
      <c r="H968" s="40">
        <f t="shared" si="140"/>
        <v>8.5151874552713558E-4</v>
      </c>
      <c r="I968" s="20">
        <f t="shared" si="141"/>
        <v>1.77576552490991</v>
      </c>
      <c r="N968" s="42">
        <f t="shared" si="135"/>
        <v>42171</v>
      </c>
      <c r="O968" s="43">
        <f t="shared" si="142"/>
        <v>177.83102739879149</v>
      </c>
      <c r="P968" s="43">
        <f t="shared" si="136"/>
        <v>190.34682885111997</v>
      </c>
      <c r="Q968" s="48">
        <f t="shared" si="137"/>
        <v>2096.290039</v>
      </c>
      <c r="R968" s="44">
        <f t="shared" si="138"/>
        <v>103.557349</v>
      </c>
    </row>
    <row r="969" spans="2:18">
      <c r="B969" s="39">
        <v>42172</v>
      </c>
      <c r="C969" s="112">
        <v>2100.4399410000001</v>
      </c>
      <c r="D969" s="20">
        <f t="shared" si="139"/>
        <v>1.9796411387709156E-3</v>
      </c>
      <c r="E969" s="20">
        <f t="shared" si="143"/>
        <v>1.6168248586931622</v>
      </c>
      <c r="F969" s="39">
        <v>42172</v>
      </c>
      <c r="G969" s="112">
        <v>103.38113</v>
      </c>
      <c r="H969" s="40">
        <f t="shared" si="140"/>
        <v>-1.7016561518971018E-3</v>
      </c>
      <c r="I969" s="20">
        <f t="shared" si="141"/>
        <v>1.774063868758013</v>
      </c>
      <c r="L969" s="19"/>
      <c r="N969" s="42">
        <f t="shared" si="135"/>
        <v>42172</v>
      </c>
      <c r="O969" s="43">
        <f t="shared" si="142"/>
        <v>178.18306901638005</v>
      </c>
      <c r="P969" s="43">
        <f t="shared" si="136"/>
        <v>190.02292399881136</v>
      </c>
      <c r="Q969" s="48">
        <f t="shared" si="137"/>
        <v>2100.4399410000001</v>
      </c>
      <c r="R969" s="44">
        <f t="shared" si="138"/>
        <v>103.38113</v>
      </c>
    </row>
    <row r="970" spans="2:18">
      <c r="B970" s="39">
        <v>42173</v>
      </c>
      <c r="C970" s="112">
        <v>2121.23999</v>
      </c>
      <c r="D970" s="20">
        <f t="shared" si="139"/>
        <v>9.9027106626514705E-3</v>
      </c>
      <c r="E970" s="20">
        <f t="shared" si="143"/>
        <v>1.6267275693558136</v>
      </c>
      <c r="F970" s="39">
        <v>42173</v>
      </c>
      <c r="G970" s="112">
        <v>104.320958</v>
      </c>
      <c r="H970" s="40">
        <f t="shared" si="140"/>
        <v>9.0909046941158866E-3</v>
      </c>
      <c r="I970" s="20">
        <f t="shared" si="141"/>
        <v>1.7831547734521289</v>
      </c>
      <c r="L970" s="19"/>
      <c r="N970" s="42">
        <f t="shared" si="135"/>
        <v>42173</v>
      </c>
      <c r="O970" s="43">
        <f t="shared" si="142"/>
        <v>179.94756439383252</v>
      </c>
      <c r="P970" s="43">
        <f t="shared" si="136"/>
        <v>191.7504042905818</v>
      </c>
      <c r="Q970" s="48">
        <f t="shared" si="137"/>
        <v>2121.23999</v>
      </c>
      <c r="R970" s="44">
        <f t="shared" si="138"/>
        <v>104.320958</v>
      </c>
    </row>
    <row r="971" spans="2:18">
      <c r="B971" s="39">
        <v>42174</v>
      </c>
      <c r="C971" s="112">
        <v>2109.98999</v>
      </c>
      <c r="D971" s="20">
        <f t="shared" si="139"/>
        <v>-5.3035017504078352E-3</v>
      </c>
      <c r="E971" s="20">
        <f t="shared" si="143"/>
        <v>1.6214240676054059</v>
      </c>
      <c r="F971" s="39">
        <v>42174</v>
      </c>
      <c r="G971" s="112">
        <v>104.61465699999999</v>
      </c>
      <c r="H971" s="40">
        <f t="shared" si="140"/>
        <v>2.8153403269166599E-3</v>
      </c>
      <c r="I971" s="20">
        <f t="shared" si="141"/>
        <v>1.7859701137790456</v>
      </c>
      <c r="L971" s="19"/>
      <c r="N971" s="42">
        <f t="shared" si="135"/>
        <v>42174</v>
      </c>
      <c r="O971" s="43">
        <f t="shared" si="142"/>
        <v>178.9932121710882</v>
      </c>
      <c r="P971" s="43">
        <f t="shared" si="136"/>
        <v>192.29024693648364</v>
      </c>
      <c r="Q971" s="48">
        <f t="shared" si="137"/>
        <v>2109.98999</v>
      </c>
      <c r="R971" s="44">
        <f t="shared" si="138"/>
        <v>104.61465699999999</v>
      </c>
    </row>
    <row r="972" spans="2:18">
      <c r="B972" s="39">
        <v>42177</v>
      </c>
      <c r="C972" s="112">
        <v>2122.8500979999999</v>
      </c>
      <c r="D972" s="20">
        <f t="shared" si="139"/>
        <v>6.094866829202239E-3</v>
      </c>
      <c r="E972" s="20">
        <f t="shared" si="143"/>
        <v>1.6275189344346082</v>
      </c>
      <c r="F972" s="39">
        <v>42177</v>
      </c>
      <c r="G972" s="112">
        <v>105.035623</v>
      </c>
      <c r="H972" s="40">
        <f t="shared" si="140"/>
        <v>4.0239676931694834E-3</v>
      </c>
      <c r="I972" s="20">
        <f t="shared" si="141"/>
        <v>1.7899940814722151</v>
      </c>
      <c r="L972" s="19"/>
      <c r="N972" s="42">
        <f t="shared" si="135"/>
        <v>42177</v>
      </c>
      <c r="O972" s="43">
        <f t="shared" si="142"/>
        <v>180.08415196260214</v>
      </c>
      <c r="P972" s="43">
        <f t="shared" si="136"/>
        <v>193.06401667786764</v>
      </c>
      <c r="Q972" s="48">
        <f t="shared" si="137"/>
        <v>2122.8500979999999</v>
      </c>
      <c r="R972" s="44">
        <f t="shared" si="138"/>
        <v>105.035623</v>
      </c>
    </row>
    <row r="973" spans="2:18">
      <c r="B973" s="39">
        <v>42178</v>
      </c>
      <c r="C973" s="112">
        <v>2124.1999510000001</v>
      </c>
      <c r="D973" s="20">
        <f t="shared" si="139"/>
        <v>6.3586826091577286E-4</v>
      </c>
      <c r="E973" s="20">
        <f t="shared" si="143"/>
        <v>1.6281548026955239</v>
      </c>
      <c r="F973" s="39">
        <v>42178</v>
      </c>
      <c r="G973" s="112">
        <v>105.074783</v>
      </c>
      <c r="H973" s="40">
        <f t="shared" si="140"/>
        <v>3.7282589355425166E-4</v>
      </c>
      <c r="I973" s="20">
        <f t="shared" si="141"/>
        <v>1.7903669073657693</v>
      </c>
      <c r="L973" s="19"/>
      <c r="N973" s="42">
        <f t="shared" si="135"/>
        <v>42178</v>
      </c>
      <c r="O973" s="43">
        <f t="shared" si="142"/>
        <v>180.1986617591291</v>
      </c>
      <c r="P973" s="43">
        <f t="shared" si="136"/>
        <v>193.13599594239872</v>
      </c>
      <c r="Q973" s="48">
        <f t="shared" si="137"/>
        <v>2124.1999510000001</v>
      </c>
      <c r="R973" s="44">
        <f t="shared" si="138"/>
        <v>105.074783</v>
      </c>
    </row>
    <row r="974" spans="2:18">
      <c r="B974" s="39">
        <v>42179</v>
      </c>
      <c r="C974" s="112">
        <v>2108.580078</v>
      </c>
      <c r="D974" s="20">
        <f t="shared" si="139"/>
        <v>-7.3532969401711723E-3</v>
      </c>
      <c r="E974" s="20">
        <f t="shared" si="143"/>
        <v>1.6208015057553529</v>
      </c>
      <c r="F974" s="39">
        <v>42179</v>
      </c>
      <c r="G974" s="112">
        <v>104.125163</v>
      </c>
      <c r="H974" s="40">
        <f t="shared" si="140"/>
        <v>-9.0375632752912605E-3</v>
      </c>
      <c r="I974" s="20">
        <f t="shared" si="141"/>
        <v>1.7813293440904781</v>
      </c>
      <c r="L974" s="19"/>
      <c r="N974" s="42">
        <f t="shared" si="135"/>
        <v>42179</v>
      </c>
      <c r="O974" s="43">
        <f t="shared" si="142"/>
        <v>178.87360749099275</v>
      </c>
      <c r="P974" s="43">
        <f t="shared" si="136"/>
        <v>191.3905171583329</v>
      </c>
      <c r="Q974" s="48">
        <f t="shared" si="137"/>
        <v>2108.580078</v>
      </c>
      <c r="R974" s="44">
        <f t="shared" si="138"/>
        <v>104.125163</v>
      </c>
    </row>
    <row r="975" spans="2:18">
      <c r="B975" s="39">
        <v>42180</v>
      </c>
      <c r="C975" s="112">
        <v>2102.3100589999999</v>
      </c>
      <c r="D975" s="20">
        <f t="shared" si="139"/>
        <v>-2.973574048915073E-3</v>
      </c>
      <c r="E975" s="20">
        <f t="shared" si="143"/>
        <v>1.6178279317064379</v>
      </c>
      <c r="F975" s="39">
        <v>42180</v>
      </c>
      <c r="G975" s="112">
        <v>103.479028</v>
      </c>
      <c r="H975" s="40">
        <f t="shared" si="140"/>
        <v>-6.2053684372144202E-3</v>
      </c>
      <c r="I975" s="20">
        <f t="shared" si="141"/>
        <v>1.7751239756532637</v>
      </c>
      <c r="N975" s="42">
        <f t="shared" si="135"/>
        <v>42180</v>
      </c>
      <c r="O975" s="43">
        <f t="shared" si="142"/>
        <v>178.34171357372173</v>
      </c>
      <c r="P975" s="43">
        <f t="shared" si="136"/>
        <v>190.20286848397646</v>
      </c>
      <c r="Q975" s="48">
        <f t="shared" si="137"/>
        <v>2102.3100589999999</v>
      </c>
      <c r="R975" s="44">
        <f t="shared" si="138"/>
        <v>103.479028</v>
      </c>
    </row>
    <row r="976" spans="2:18">
      <c r="B976" s="39">
        <v>42181</v>
      </c>
      <c r="C976" s="112">
        <v>2101.48999</v>
      </c>
      <c r="D976" s="20">
        <f t="shared" si="139"/>
        <v>-3.9007994871598228E-4</v>
      </c>
      <c r="E976" s="20">
        <f t="shared" si="143"/>
        <v>1.6174378517577219</v>
      </c>
      <c r="F976" s="39">
        <v>42181</v>
      </c>
      <c r="G976" s="112">
        <v>104.154532</v>
      </c>
      <c r="H976" s="40">
        <f t="shared" si="140"/>
        <v>6.5279314374697694E-3</v>
      </c>
      <c r="I976" s="20">
        <f t="shared" si="141"/>
        <v>1.7816519070907335</v>
      </c>
      <c r="N976" s="42">
        <f t="shared" si="135"/>
        <v>42181</v>
      </c>
      <c r="O976" s="43">
        <f t="shared" si="142"/>
        <v>178.27214604723696</v>
      </c>
      <c r="P976" s="43">
        <f t="shared" si="136"/>
        <v>191.44449976864991</v>
      </c>
      <c r="Q976" s="48">
        <f t="shared" si="137"/>
        <v>2101.48999</v>
      </c>
      <c r="R976" s="44">
        <f t="shared" si="138"/>
        <v>104.154532</v>
      </c>
    </row>
    <row r="977" spans="2:18">
      <c r="B977" s="39">
        <v>42184</v>
      </c>
      <c r="C977" s="112">
        <v>2057.639893</v>
      </c>
      <c r="D977" s="20">
        <f t="shared" si="139"/>
        <v>-2.0866193609611283E-2</v>
      </c>
      <c r="E977" s="20">
        <f t="shared" si="143"/>
        <v>1.5965716581481106</v>
      </c>
      <c r="F977" s="39">
        <v>42184</v>
      </c>
      <c r="G977" s="112">
        <v>102.783947</v>
      </c>
      <c r="H977" s="40">
        <f t="shared" si="140"/>
        <v>-1.3159148946106369E-2</v>
      </c>
      <c r="I977" s="20">
        <f t="shared" si="141"/>
        <v>1.7684927581446273</v>
      </c>
      <c r="N977" s="42">
        <f t="shared" si="135"/>
        <v>42184</v>
      </c>
      <c r="O977" s="43">
        <f t="shared" si="142"/>
        <v>174.55228493261444</v>
      </c>
      <c r="P977" s="43">
        <f t="shared" si="136"/>
        <v>188.9252530812814</v>
      </c>
      <c r="Q977" s="48">
        <f t="shared" si="137"/>
        <v>2057.639893</v>
      </c>
      <c r="R977" s="44">
        <f t="shared" si="138"/>
        <v>102.783947</v>
      </c>
    </row>
    <row r="978" spans="2:18">
      <c r="B978" s="39">
        <v>42185</v>
      </c>
      <c r="C978" s="112">
        <v>2063.110107</v>
      </c>
      <c r="D978" s="20">
        <f t="shared" si="139"/>
        <v>2.6584894755439237E-3</v>
      </c>
      <c r="E978" s="20">
        <f t="shared" si="143"/>
        <v>1.5992301476236546</v>
      </c>
      <c r="F978" s="39">
        <v>42185</v>
      </c>
      <c r="G978" s="112">
        <v>103.028694</v>
      </c>
      <c r="H978" s="40">
        <f t="shared" si="140"/>
        <v>2.3811792322006031E-3</v>
      </c>
      <c r="I978" s="20">
        <f t="shared" si="141"/>
        <v>1.7708739373768279</v>
      </c>
      <c r="L978" s="19"/>
      <c r="N978" s="42">
        <f t="shared" si="135"/>
        <v>42185</v>
      </c>
      <c r="O978" s="43">
        <f t="shared" si="142"/>
        <v>175.01633034503993</v>
      </c>
      <c r="P978" s="43">
        <f t="shared" si="136"/>
        <v>189.3751179703568</v>
      </c>
      <c r="Q978" s="48">
        <f t="shared" si="137"/>
        <v>2063.110107</v>
      </c>
      <c r="R978" s="44">
        <f t="shared" si="138"/>
        <v>103.028694</v>
      </c>
    </row>
    <row r="979" spans="2:18">
      <c r="B979" s="39">
        <v>42186</v>
      </c>
      <c r="C979" s="112">
        <v>2077.419922</v>
      </c>
      <c r="D979" s="20">
        <f t="shared" si="139"/>
        <v>6.9360403748921495E-3</v>
      </c>
      <c r="E979" s="20">
        <f t="shared" si="143"/>
        <v>1.6061661879985467</v>
      </c>
      <c r="F979" s="39">
        <v>42186</v>
      </c>
      <c r="G979" s="112">
        <v>105.241209</v>
      </c>
      <c r="H979" s="40">
        <f t="shared" si="140"/>
        <v>2.1474745666483885E-2</v>
      </c>
      <c r="I979" s="20">
        <f t="shared" si="141"/>
        <v>1.7923486830433117</v>
      </c>
      <c r="L979" s="19"/>
      <c r="N979" s="42">
        <f t="shared" si="135"/>
        <v>42186</v>
      </c>
      <c r="O979" s="43">
        <f t="shared" si="142"/>
        <v>176.23025067857859</v>
      </c>
      <c r="P979" s="43">
        <f t="shared" si="136"/>
        <v>193.44190046433059</v>
      </c>
      <c r="Q979" s="48">
        <f t="shared" si="137"/>
        <v>2077.419922</v>
      </c>
      <c r="R979" s="44">
        <f t="shared" si="138"/>
        <v>105.241209</v>
      </c>
    </row>
    <row r="980" spans="2:18">
      <c r="B980" s="39">
        <v>42187</v>
      </c>
      <c r="C980" s="112">
        <v>2076.780029</v>
      </c>
      <c r="D980" s="20">
        <f t="shared" si="139"/>
        <v>-3.080229438562343E-4</v>
      </c>
      <c r="E980" s="20">
        <f t="shared" si="143"/>
        <v>1.6058581650546904</v>
      </c>
      <c r="F980" s="39">
        <v>42187</v>
      </c>
      <c r="G980" s="112">
        <v>105.44679600000001</v>
      </c>
      <c r="H980" s="40">
        <f t="shared" si="140"/>
        <v>1.9534838297041723E-3</v>
      </c>
      <c r="I980" s="20">
        <f t="shared" si="141"/>
        <v>1.7943021668730159</v>
      </c>
      <c r="L980" s="19"/>
      <c r="N980" s="42">
        <f t="shared" si="135"/>
        <v>42187</v>
      </c>
      <c r="O980" s="43">
        <f t="shared" si="142"/>
        <v>176.17596771796806</v>
      </c>
      <c r="P980" s="43">
        <f t="shared" si="136"/>
        <v>193.81978608887488</v>
      </c>
      <c r="Q980" s="48">
        <f t="shared" si="137"/>
        <v>2076.780029</v>
      </c>
      <c r="R980" s="44">
        <f t="shared" si="138"/>
        <v>105.44679600000001</v>
      </c>
    </row>
    <row r="981" spans="2:18">
      <c r="B981" s="39">
        <v>42191</v>
      </c>
      <c r="C981" s="112">
        <v>2068.76001</v>
      </c>
      <c r="D981" s="20">
        <f t="shared" si="139"/>
        <v>-3.861756607829947E-3</v>
      </c>
      <c r="E981" s="20">
        <f t="shared" si="143"/>
        <v>1.6019964084468605</v>
      </c>
      <c r="F981" s="39">
        <v>42191</v>
      </c>
      <c r="G981" s="112">
        <v>105.123728</v>
      </c>
      <c r="H981" s="40">
        <f t="shared" si="140"/>
        <v>-3.0638010091839085E-3</v>
      </c>
      <c r="I981" s="20">
        <f t="shared" si="141"/>
        <v>1.791238365863832</v>
      </c>
      <c r="L981" s="19"/>
      <c r="N981" s="42">
        <f t="shared" si="135"/>
        <v>42191</v>
      </c>
      <c r="O981" s="43">
        <f t="shared" si="142"/>
        <v>175.49561901049236</v>
      </c>
      <c r="P981" s="43">
        <f t="shared" si="136"/>
        <v>193.225960832656</v>
      </c>
      <c r="Q981" s="48">
        <f t="shared" si="137"/>
        <v>2068.76001</v>
      </c>
      <c r="R981" s="44">
        <f t="shared" si="138"/>
        <v>105.123728</v>
      </c>
    </row>
    <row r="982" spans="2:18">
      <c r="B982" s="39">
        <v>42192</v>
      </c>
      <c r="C982" s="112">
        <v>2081.3400879999999</v>
      </c>
      <c r="D982" s="20">
        <f t="shared" si="139"/>
        <v>6.0809750474632995E-3</v>
      </c>
      <c r="E982" s="20">
        <f t="shared" si="143"/>
        <v>1.6080773834943238</v>
      </c>
      <c r="F982" s="39">
        <v>42192</v>
      </c>
      <c r="G982" s="112">
        <v>105.388059</v>
      </c>
      <c r="H982" s="40">
        <f t="shared" si="140"/>
        <v>2.5144751335302029E-3</v>
      </c>
      <c r="I982" s="20">
        <f t="shared" si="141"/>
        <v>1.7937528409973622</v>
      </c>
      <c r="N982" s="42">
        <f t="shared" si="135"/>
        <v>42192</v>
      </c>
      <c r="O982" s="43">
        <f t="shared" si="142"/>
        <v>176.56280349063428</v>
      </c>
      <c r="P982" s="43">
        <f t="shared" si="136"/>
        <v>193.71182270632218</v>
      </c>
      <c r="Q982" s="48">
        <f t="shared" si="137"/>
        <v>2081.3400879999999</v>
      </c>
      <c r="R982" s="44">
        <f t="shared" si="138"/>
        <v>105.388059</v>
      </c>
    </row>
    <row r="983" spans="2:18">
      <c r="B983" s="39">
        <v>42193</v>
      </c>
      <c r="C983" s="112">
        <v>2046.6800539999999</v>
      </c>
      <c r="D983" s="20">
        <f t="shared" si="139"/>
        <v>-1.6652748966799358E-2</v>
      </c>
      <c r="E983" s="20">
        <f t="shared" si="143"/>
        <v>1.5914246345275245</v>
      </c>
      <c r="F983" s="39">
        <v>42193</v>
      </c>
      <c r="G983" s="112">
        <v>103.958737</v>
      </c>
      <c r="H983" s="40">
        <f t="shared" si="140"/>
        <v>-1.3562466313190136E-2</v>
      </c>
      <c r="I983" s="20">
        <f t="shared" si="141"/>
        <v>1.7801903746841721</v>
      </c>
      <c r="L983" s="19"/>
      <c r="N983" s="42">
        <f t="shared" si="135"/>
        <v>42193</v>
      </c>
      <c r="O983" s="43">
        <f t="shared" si="142"/>
        <v>173.62254744723043</v>
      </c>
      <c r="P983" s="43">
        <f t="shared" si="136"/>
        <v>191.08461263640103</v>
      </c>
      <c r="Q983" s="48">
        <f t="shared" si="137"/>
        <v>2046.6800539999999</v>
      </c>
      <c r="R983" s="44">
        <f t="shared" si="138"/>
        <v>103.958737</v>
      </c>
    </row>
    <row r="984" spans="2:18">
      <c r="B984" s="39">
        <v>42194</v>
      </c>
      <c r="C984" s="112">
        <v>2051.3100589999999</v>
      </c>
      <c r="D984" s="20">
        <f t="shared" si="139"/>
        <v>2.2622026295469055E-3</v>
      </c>
      <c r="E984" s="20">
        <f t="shared" si="143"/>
        <v>1.5936868371570714</v>
      </c>
      <c r="F984" s="39">
        <v>42194</v>
      </c>
      <c r="G984" s="112">
        <v>103.596509</v>
      </c>
      <c r="H984" s="40">
        <f t="shared" si="140"/>
        <v>-3.4843439854410629E-3</v>
      </c>
      <c r="I984" s="20">
        <f t="shared" si="141"/>
        <v>1.776706030698731</v>
      </c>
      <c r="L984" s="19"/>
      <c r="N984" s="42">
        <f t="shared" si="135"/>
        <v>42194</v>
      </c>
      <c r="O984" s="43">
        <f t="shared" si="142"/>
        <v>174.01531683061421</v>
      </c>
      <c r="P984" s="43">
        <f t="shared" si="136"/>
        <v>190.41880811565107</v>
      </c>
      <c r="Q984" s="48">
        <f t="shared" si="137"/>
        <v>2051.3100589999999</v>
      </c>
      <c r="R984" s="44">
        <f t="shared" si="138"/>
        <v>103.596509</v>
      </c>
    </row>
    <row r="985" spans="2:18">
      <c r="B985" s="39">
        <v>42195</v>
      </c>
      <c r="C985" s="112">
        <v>2076.6201169999999</v>
      </c>
      <c r="D985" s="20">
        <f t="shared" si="139"/>
        <v>1.2338484808258832E-2</v>
      </c>
      <c r="E985" s="20">
        <f t="shared" si="143"/>
        <v>1.6060253219653302</v>
      </c>
      <c r="F985" s="39">
        <v>42195</v>
      </c>
      <c r="G985" s="112">
        <v>104.418863</v>
      </c>
      <c r="H985" s="40">
        <f t="shared" si="140"/>
        <v>7.9380474104586707E-3</v>
      </c>
      <c r="I985" s="20">
        <f t="shared" si="141"/>
        <v>1.7846440781091897</v>
      </c>
      <c r="L985" s="19"/>
      <c r="N985" s="42">
        <f t="shared" si="135"/>
        <v>42195</v>
      </c>
      <c r="O985" s="43">
        <f t="shared" si="142"/>
        <v>176.16240217373306</v>
      </c>
      <c r="P985" s="43">
        <f t="shared" si="136"/>
        <v>191.93036164231611</v>
      </c>
      <c r="Q985" s="48">
        <f t="shared" si="137"/>
        <v>2076.6201169999999</v>
      </c>
      <c r="R985" s="44">
        <f t="shared" si="138"/>
        <v>104.418863</v>
      </c>
    </row>
    <row r="986" spans="2:18">
      <c r="B986" s="39">
        <v>42198</v>
      </c>
      <c r="C986" s="112">
        <v>2099.6000979999999</v>
      </c>
      <c r="D986" s="20">
        <f t="shared" si="139"/>
        <v>1.1066049496427866E-2</v>
      </c>
      <c r="E986" s="20">
        <f t="shared" si="143"/>
        <v>1.6170913714617581</v>
      </c>
      <c r="F986" s="39">
        <v>42198</v>
      </c>
      <c r="G986" s="112">
        <v>105.31953</v>
      </c>
      <c r="H986" s="40">
        <f t="shared" si="140"/>
        <v>8.6255200844314039E-3</v>
      </c>
      <c r="I986" s="20">
        <f t="shared" si="141"/>
        <v>1.7932695981936211</v>
      </c>
      <c r="L986" s="19"/>
      <c r="N986" s="42">
        <f t="shared" si="135"/>
        <v>42198</v>
      </c>
      <c r="O986" s="43">
        <f t="shared" si="142"/>
        <v>178.11182403559724</v>
      </c>
      <c r="P986" s="43">
        <f t="shared" si="136"/>
        <v>193.58586083147412</v>
      </c>
      <c r="Q986" s="48">
        <f t="shared" si="137"/>
        <v>2099.6000979999999</v>
      </c>
      <c r="R986" s="44">
        <f t="shared" si="138"/>
        <v>105.31953</v>
      </c>
    </row>
    <row r="987" spans="2:18">
      <c r="B987" s="39">
        <v>42199</v>
      </c>
      <c r="C987" s="112">
        <v>2108.9499510000001</v>
      </c>
      <c r="D987" s="20">
        <f t="shared" si="139"/>
        <v>4.4531589653222792E-3</v>
      </c>
      <c r="E987" s="20">
        <f t="shared" si="143"/>
        <v>1.6215445304270804</v>
      </c>
      <c r="F987" s="39">
        <v>42199</v>
      </c>
      <c r="G987" s="112">
        <v>105.329314</v>
      </c>
      <c r="H987" s="40">
        <f t="shared" si="140"/>
        <v>9.2898249735684502E-5</v>
      </c>
      <c r="I987" s="20">
        <f t="shared" si="141"/>
        <v>1.7933624964433568</v>
      </c>
      <c r="L987" s="19"/>
      <c r="N987" s="42">
        <f t="shared" si="135"/>
        <v>42199</v>
      </c>
      <c r="O987" s="43">
        <f t="shared" si="142"/>
        <v>178.90498430163126</v>
      </c>
      <c r="P987" s="43">
        <f t="shared" si="136"/>
        <v>193.60384461911895</v>
      </c>
      <c r="Q987" s="48">
        <f t="shared" si="137"/>
        <v>2108.9499510000001</v>
      </c>
      <c r="R987" s="44">
        <f t="shared" si="138"/>
        <v>105.329314</v>
      </c>
    </row>
    <row r="988" spans="2:18">
      <c r="B988" s="39">
        <v>42200</v>
      </c>
      <c r="C988" s="112">
        <v>2107.3999020000001</v>
      </c>
      <c r="D988" s="20">
        <f t="shared" si="139"/>
        <v>-7.349861476158015E-4</v>
      </c>
      <c r="E988" s="20">
        <f t="shared" si="143"/>
        <v>1.6208095442794646</v>
      </c>
      <c r="F988" s="39">
        <v>42200</v>
      </c>
      <c r="G988" s="112">
        <v>104.927933</v>
      </c>
      <c r="H988" s="40">
        <f t="shared" si="140"/>
        <v>-3.8107245244187737E-3</v>
      </c>
      <c r="I988" s="20">
        <f t="shared" si="141"/>
        <v>1.789551771918938</v>
      </c>
      <c r="N988" s="42">
        <f t="shared" si="135"/>
        <v>42200</v>
      </c>
      <c r="O988" s="43">
        <f t="shared" si="142"/>
        <v>178.77349161643014</v>
      </c>
      <c r="P988" s="43">
        <f t="shared" si="136"/>
        <v>192.86607370040713</v>
      </c>
      <c r="Q988" s="48">
        <f t="shared" si="137"/>
        <v>2107.3999020000001</v>
      </c>
      <c r="R988" s="44">
        <f t="shared" si="138"/>
        <v>104.927933</v>
      </c>
    </row>
    <row r="989" spans="2:18">
      <c r="B989" s="39">
        <v>42201</v>
      </c>
      <c r="C989" s="112">
        <v>2124.290039</v>
      </c>
      <c r="D989" s="20">
        <f t="shared" si="139"/>
        <v>8.0146805473277904E-3</v>
      </c>
      <c r="E989" s="20">
        <f t="shared" si="143"/>
        <v>1.6288242248267923</v>
      </c>
      <c r="F989" s="39">
        <v>42201</v>
      </c>
      <c r="G989" s="112">
        <v>104.957302</v>
      </c>
      <c r="H989" s="40">
        <f t="shared" si="140"/>
        <v>2.7989686978768802E-4</v>
      </c>
      <c r="I989" s="20">
        <f t="shared" si="141"/>
        <v>1.7898316687887257</v>
      </c>
      <c r="L989" s="19"/>
      <c r="N989" s="42">
        <f t="shared" si="135"/>
        <v>42201</v>
      </c>
      <c r="O989" s="43">
        <f t="shared" si="142"/>
        <v>180.20630404206622</v>
      </c>
      <c r="P989" s="43">
        <f t="shared" si="136"/>
        <v>192.92005631072414</v>
      </c>
      <c r="Q989" s="48">
        <f t="shared" si="137"/>
        <v>2124.290039</v>
      </c>
      <c r="R989" s="44">
        <f t="shared" si="138"/>
        <v>104.957302</v>
      </c>
    </row>
    <row r="990" spans="2:18">
      <c r="B990" s="39">
        <v>42202</v>
      </c>
      <c r="C990" s="112">
        <v>2126.639893</v>
      </c>
      <c r="D990" s="20">
        <f t="shared" si="139"/>
        <v>1.1061832220924384E-3</v>
      </c>
      <c r="E990" s="20">
        <f t="shared" si="143"/>
        <v>1.6299304080488848</v>
      </c>
      <c r="F990" s="39">
        <v>42202</v>
      </c>
      <c r="G990" s="112">
        <v>105.094359</v>
      </c>
      <c r="H990" s="40">
        <f t="shared" si="140"/>
        <v>1.3058357769142326E-3</v>
      </c>
      <c r="I990" s="20">
        <f t="shared" si="141"/>
        <v>1.7911375045656399</v>
      </c>
      <c r="L990" s="19"/>
      <c r="N990" s="42">
        <f t="shared" si="135"/>
        <v>42202</v>
      </c>
      <c r="O990" s="43">
        <f t="shared" si="142"/>
        <v>180.40564523211285</v>
      </c>
      <c r="P990" s="43">
        <f t="shared" si="136"/>
        <v>193.17197822233899</v>
      </c>
      <c r="Q990" s="48">
        <f t="shared" si="137"/>
        <v>2126.639893</v>
      </c>
      <c r="R990" s="44">
        <f t="shared" si="138"/>
        <v>105.094359</v>
      </c>
    </row>
    <row r="991" spans="2:18">
      <c r="B991" s="39">
        <v>42205</v>
      </c>
      <c r="C991" s="112">
        <v>2128.280029</v>
      </c>
      <c r="D991" s="20">
        <f t="shared" si="139"/>
        <v>7.7123353389474403E-4</v>
      </c>
      <c r="E991" s="20">
        <f t="shared" si="143"/>
        <v>1.6307016415827795</v>
      </c>
      <c r="F991" s="39">
        <v>42205</v>
      </c>
      <c r="G991" s="112">
        <v>105.632806</v>
      </c>
      <c r="H991" s="40">
        <f t="shared" si="140"/>
        <v>5.1234624305573906E-3</v>
      </c>
      <c r="I991" s="20">
        <f t="shared" si="141"/>
        <v>1.7962609669961973</v>
      </c>
      <c r="L991" s="19"/>
      <c r="N991" s="42">
        <f t="shared" si="135"/>
        <v>42205</v>
      </c>
      <c r="O991" s="43">
        <f t="shared" si="142"/>
        <v>180.5447801154198</v>
      </c>
      <c r="P991" s="43">
        <f t="shared" si="136"/>
        <v>194.16168759539758</v>
      </c>
      <c r="Q991" s="48">
        <f t="shared" si="137"/>
        <v>2128.280029</v>
      </c>
      <c r="R991" s="44">
        <f t="shared" si="138"/>
        <v>105.632806</v>
      </c>
    </row>
    <row r="992" spans="2:18">
      <c r="B992" s="39">
        <v>42206</v>
      </c>
      <c r="C992" s="112">
        <v>2119.209961</v>
      </c>
      <c r="D992" s="20">
        <f t="shared" si="139"/>
        <v>-4.2616891933443535E-3</v>
      </c>
      <c r="E992" s="20">
        <f t="shared" si="143"/>
        <v>1.6264399523894353</v>
      </c>
      <c r="F992" s="39">
        <v>42206</v>
      </c>
      <c r="G992" s="112">
        <v>104.54612899999999</v>
      </c>
      <c r="H992" s="40">
        <f t="shared" si="140"/>
        <v>-1.0287306009839514E-2</v>
      </c>
      <c r="I992" s="20">
        <f t="shared" si="141"/>
        <v>1.7859736609863579</v>
      </c>
      <c r="L992" s="19"/>
      <c r="N992" s="42">
        <f t="shared" si="135"/>
        <v>42206</v>
      </c>
      <c r="O992" s="43">
        <f t="shared" si="142"/>
        <v>179.77535437708715</v>
      </c>
      <c r="P992" s="43">
        <f t="shared" si="136"/>
        <v>192.16428689971687</v>
      </c>
      <c r="Q992" s="48">
        <f t="shared" si="137"/>
        <v>2119.209961</v>
      </c>
      <c r="R992" s="44">
        <f t="shared" si="138"/>
        <v>104.54612899999999</v>
      </c>
    </row>
    <row r="993" spans="2:18">
      <c r="B993" s="39">
        <v>42207</v>
      </c>
      <c r="C993" s="112">
        <v>2114.1499020000001</v>
      </c>
      <c r="D993" s="20">
        <f t="shared" si="139"/>
        <v>-2.3877100868345824E-3</v>
      </c>
      <c r="E993" s="20">
        <f t="shared" si="143"/>
        <v>1.6240522423026007</v>
      </c>
      <c r="F993" s="39">
        <v>42207</v>
      </c>
      <c r="G993" s="113">
        <v>104.44823100000001</v>
      </c>
      <c r="H993" s="40">
        <f t="shared" si="140"/>
        <v>-9.3640961111041143E-4</v>
      </c>
      <c r="I993" s="20">
        <f t="shared" si="141"/>
        <v>1.7850372513752475</v>
      </c>
      <c r="N993" s="42">
        <f t="shared" si="135"/>
        <v>42207</v>
      </c>
      <c r="O993" s="43">
        <f t="shared" si="142"/>
        <v>179.34610295007673</v>
      </c>
      <c r="P993" s="43">
        <f t="shared" si="136"/>
        <v>191.9843424145518</v>
      </c>
      <c r="Q993" s="48">
        <f t="shared" si="137"/>
        <v>2114.1499020000001</v>
      </c>
      <c r="R993" s="44">
        <f t="shared" si="138"/>
        <v>104.44823100000001</v>
      </c>
    </row>
    <row r="994" spans="2:18">
      <c r="B994" s="39">
        <v>42208</v>
      </c>
      <c r="C994" s="112">
        <v>2102.1499020000001</v>
      </c>
      <c r="D994" s="20">
        <f t="shared" si="139"/>
        <v>-5.676040279191108E-3</v>
      </c>
      <c r="E994" s="20">
        <f t="shared" si="143"/>
        <v>1.6183762020234096</v>
      </c>
      <c r="F994" s="39">
        <v>42208</v>
      </c>
      <c r="G994" s="112">
        <v>104.115371</v>
      </c>
      <c r="H994" s="40">
        <f t="shared" si="140"/>
        <v>-3.186841910228333E-3</v>
      </c>
      <c r="I994" s="20">
        <f t="shared" si="141"/>
        <v>1.7818504094650192</v>
      </c>
      <c r="L994" s="19"/>
      <c r="N994" s="42">
        <f t="shared" si="135"/>
        <v>42208</v>
      </c>
      <c r="O994" s="43">
        <f t="shared" si="142"/>
        <v>178.32812724581612</v>
      </c>
      <c r="P994" s="43">
        <f t="shared" si="136"/>
        <v>191.37251866603748</v>
      </c>
      <c r="Q994" s="48">
        <f t="shared" si="137"/>
        <v>2102.1499020000001</v>
      </c>
      <c r="R994" s="44">
        <f t="shared" si="138"/>
        <v>104.115371</v>
      </c>
    </row>
    <row r="995" spans="2:18">
      <c r="B995" s="39">
        <v>42209</v>
      </c>
      <c r="C995" s="112">
        <v>2079.6499020000001</v>
      </c>
      <c r="D995" s="20">
        <f t="shared" si="139"/>
        <v>-1.0703328044585847E-2</v>
      </c>
      <c r="E995" s="20">
        <f t="shared" si="143"/>
        <v>1.6076728739788237</v>
      </c>
      <c r="F995" s="39">
        <v>42209</v>
      </c>
      <c r="G995" s="112">
        <v>102.930797</v>
      </c>
      <c r="H995" s="40">
        <f t="shared" si="140"/>
        <v>-1.1377513124358862E-2</v>
      </c>
      <c r="I995" s="20">
        <f t="shared" si="141"/>
        <v>1.7704728963406602</v>
      </c>
      <c r="N995" s="42">
        <f t="shared" si="135"/>
        <v>42209</v>
      </c>
      <c r="O995" s="43">
        <f t="shared" si="142"/>
        <v>176.41942280032751</v>
      </c>
      <c r="P995" s="43">
        <f t="shared" si="136"/>
        <v>189.19517532327302</v>
      </c>
      <c r="Q995" s="48">
        <f t="shared" si="137"/>
        <v>2079.6499020000001</v>
      </c>
      <c r="R995" s="44">
        <f t="shared" si="138"/>
        <v>102.930797</v>
      </c>
    </row>
    <row r="996" spans="2:18">
      <c r="B996" s="39">
        <v>42212</v>
      </c>
      <c r="C996" s="112">
        <v>2067.639893</v>
      </c>
      <c r="D996" s="20">
        <f t="shared" si="139"/>
        <v>-5.7750148178546956E-3</v>
      </c>
      <c r="E996" s="20">
        <f t="shared" si="143"/>
        <v>1.6018978591609692</v>
      </c>
      <c r="F996" s="39">
        <v>42212</v>
      </c>
      <c r="G996" s="112">
        <v>102.480463</v>
      </c>
      <c r="H996" s="40">
        <f t="shared" si="140"/>
        <v>-4.3751142818800881E-3</v>
      </c>
      <c r="I996" s="20">
        <f t="shared" si="141"/>
        <v>1.7660977820587802</v>
      </c>
      <c r="L996" s="19"/>
      <c r="N996" s="42">
        <f t="shared" si="135"/>
        <v>42212</v>
      </c>
      <c r="O996" s="43">
        <f t="shared" si="142"/>
        <v>175.40059801949826</v>
      </c>
      <c r="P996" s="43">
        <f t="shared" si="136"/>
        <v>188.36742480965336</v>
      </c>
      <c r="Q996" s="48">
        <f t="shared" si="137"/>
        <v>2067.639893</v>
      </c>
      <c r="R996" s="44">
        <f t="shared" si="138"/>
        <v>102.480463</v>
      </c>
    </row>
    <row r="997" spans="2:18">
      <c r="B997" s="39">
        <v>42213</v>
      </c>
      <c r="C997" s="112">
        <v>2093.25</v>
      </c>
      <c r="D997" s="20">
        <f t="shared" si="139"/>
        <v>1.2386154420169104E-2</v>
      </c>
      <c r="E997" s="20">
        <f t="shared" si="143"/>
        <v>1.6142840135811383</v>
      </c>
      <c r="F997" s="39">
        <v>42213</v>
      </c>
      <c r="G997" s="112">
        <v>103.939153</v>
      </c>
      <c r="H997" s="40">
        <f t="shared" si="140"/>
        <v>1.4233834989601846E-2</v>
      </c>
      <c r="I997" s="20">
        <f t="shared" si="141"/>
        <v>1.7803316170483821</v>
      </c>
      <c r="L997" s="19"/>
      <c r="N997" s="42">
        <f t="shared" si="135"/>
        <v>42213</v>
      </c>
      <c r="O997" s="43">
        <f t="shared" si="142"/>
        <v>177.57313691195776</v>
      </c>
      <c r="P997" s="43">
        <f t="shared" si="136"/>
        <v>191.04861565181022</v>
      </c>
      <c r="Q997" s="48">
        <f t="shared" si="137"/>
        <v>2093.25</v>
      </c>
      <c r="R997" s="44">
        <f t="shared" si="138"/>
        <v>103.939153</v>
      </c>
    </row>
    <row r="998" spans="2:18">
      <c r="B998" s="39">
        <v>42214</v>
      </c>
      <c r="C998" s="112">
        <v>2108.570068</v>
      </c>
      <c r="D998" s="20">
        <f t="shared" si="139"/>
        <v>7.3187951749671409E-3</v>
      </c>
      <c r="E998" s="20">
        <f t="shared" si="143"/>
        <v>1.6216028087561054</v>
      </c>
      <c r="F998" s="39">
        <v>42214</v>
      </c>
      <c r="G998" s="112">
        <v>105.89712900000001</v>
      </c>
      <c r="H998" s="40">
        <f t="shared" si="140"/>
        <v>1.8837713638093723E-2</v>
      </c>
      <c r="I998" s="20">
        <f t="shared" si="141"/>
        <v>1.7991693306864758</v>
      </c>
      <c r="L998" s="19"/>
      <c r="N998" s="42">
        <f t="shared" si="135"/>
        <v>42214</v>
      </c>
      <c r="O998" s="43">
        <f t="shared" si="142"/>
        <v>178.87275832959278</v>
      </c>
      <c r="P998" s="43">
        <f t="shared" si="136"/>
        <v>194.64753476441322</v>
      </c>
      <c r="Q998" s="48">
        <f t="shared" si="137"/>
        <v>2108.570068</v>
      </c>
      <c r="R998" s="44">
        <f t="shared" si="138"/>
        <v>105.89712900000001</v>
      </c>
    </row>
    <row r="999" spans="2:18">
      <c r="B999" s="39">
        <v>42215</v>
      </c>
      <c r="C999" s="112">
        <v>2108.6298830000001</v>
      </c>
      <c r="D999" s="20">
        <f t="shared" si="139"/>
        <v>2.8367565729991995E-5</v>
      </c>
      <c r="E999" s="20">
        <f t="shared" si="143"/>
        <v>1.6216311763218354</v>
      </c>
      <c r="F999" s="39">
        <v>42215</v>
      </c>
      <c r="G999" s="112">
        <v>102.314037</v>
      </c>
      <c r="H999" s="40">
        <f t="shared" si="140"/>
        <v>-3.3835591520144148E-2</v>
      </c>
      <c r="I999" s="20">
        <f t="shared" si="141"/>
        <v>1.7653337391663317</v>
      </c>
      <c r="L999" s="19"/>
      <c r="N999" s="42">
        <f t="shared" si="135"/>
        <v>42215</v>
      </c>
      <c r="O999" s="43">
        <f t="shared" si="142"/>
        <v>178.87783251432199</v>
      </c>
      <c r="P999" s="43">
        <f t="shared" si="136"/>
        <v>188.06152028772149</v>
      </c>
      <c r="Q999" s="48">
        <f t="shared" si="137"/>
        <v>2108.6298830000001</v>
      </c>
      <c r="R999" s="44">
        <f t="shared" si="138"/>
        <v>102.314037</v>
      </c>
    </row>
    <row r="1000" spans="2:18">
      <c r="B1000" s="39">
        <v>42216</v>
      </c>
      <c r="C1000" s="112">
        <v>2103.8400879999999</v>
      </c>
      <c r="D1000" s="20">
        <f t="shared" si="139"/>
        <v>-2.2715200228432542E-3</v>
      </c>
      <c r="E1000" s="20">
        <f t="shared" si="143"/>
        <v>1.6193596562989923</v>
      </c>
      <c r="F1000" s="39">
        <v>42216</v>
      </c>
      <c r="G1000" s="112">
        <v>103.27344100000001</v>
      </c>
      <c r="H1000" s="40">
        <f t="shared" si="140"/>
        <v>9.37705155745161E-3</v>
      </c>
      <c r="I1000" s="20">
        <f t="shared" si="141"/>
        <v>1.7747107907237833</v>
      </c>
      <c r="N1000" s="42">
        <f t="shared" si="135"/>
        <v>42216</v>
      </c>
      <c r="O1000" s="43">
        <f t="shared" si="142"/>
        <v>178.47150793612289</v>
      </c>
      <c r="P1000" s="43">
        <f t="shared" si="136"/>
        <v>189.8249828594322</v>
      </c>
      <c r="Q1000" s="48">
        <f t="shared" si="137"/>
        <v>2103.8400879999999</v>
      </c>
      <c r="R1000" s="44">
        <f t="shared" si="138"/>
        <v>103.27344100000001</v>
      </c>
    </row>
    <row r="1001" spans="2:18">
      <c r="B1001" s="39">
        <v>42219</v>
      </c>
      <c r="C1001" s="112">
        <v>2098.040039</v>
      </c>
      <c r="D1001" s="20">
        <f t="shared" si="139"/>
        <v>-2.7568868152492154E-3</v>
      </c>
      <c r="E1001" s="20">
        <f t="shared" si="143"/>
        <v>1.616602769483743</v>
      </c>
      <c r="F1001" s="39">
        <v>42219</v>
      </c>
      <c r="G1001" s="112">
        <v>101.56021200000001</v>
      </c>
      <c r="H1001" s="40">
        <f t="shared" si="140"/>
        <v>-1.6589250667071287E-2</v>
      </c>
      <c r="I1001" s="20">
        <f t="shared" si="141"/>
        <v>1.7581215400567121</v>
      </c>
      <c r="L1001" s="19"/>
      <c r="N1001" s="42">
        <f t="shared" si="135"/>
        <v>42219</v>
      </c>
      <c r="O1001" s="43">
        <f t="shared" si="142"/>
        <v>177.97948218899614</v>
      </c>
      <c r="P1001" s="43">
        <f t="shared" si="136"/>
        <v>186.67592863590454</v>
      </c>
      <c r="Q1001" s="48">
        <f t="shared" si="137"/>
        <v>2098.040039</v>
      </c>
      <c r="R1001" s="44">
        <f t="shared" si="138"/>
        <v>101.56021200000001</v>
      </c>
    </row>
    <row r="1002" spans="2:18">
      <c r="B1002" s="39">
        <v>42220</v>
      </c>
      <c r="C1002" s="112">
        <v>2093.320068</v>
      </c>
      <c r="D1002" s="20">
        <f t="shared" si="139"/>
        <v>-2.2497049209078135E-3</v>
      </c>
      <c r="E1002" s="20">
        <f t="shared" si="143"/>
        <v>1.6143530645628352</v>
      </c>
      <c r="F1002" s="39">
        <v>42220</v>
      </c>
      <c r="G1002" s="112">
        <v>101.785383</v>
      </c>
      <c r="H1002" s="40">
        <f t="shared" si="140"/>
        <v>2.2171182549322044E-3</v>
      </c>
      <c r="I1002" s="20">
        <f t="shared" si="141"/>
        <v>1.7603386583116443</v>
      </c>
      <c r="L1002" s="19"/>
      <c r="N1002" s="42">
        <f t="shared" si="135"/>
        <v>42220</v>
      </c>
      <c r="O1002" s="43">
        <f t="shared" si="142"/>
        <v>177.57908087209495</v>
      </c>
      <c r="P1002" s="43">
        <f t="shared" si="136"/>
        <v>187.08981124503964</v>
      </c>
      <c r="Q1002" s="48">
        <f t="shared" si="137"/>
        <v>2093.320068</v>
      </c>
      <c r="R1002" s="44">
        <f t="shared" si="138"/>
        <v>101.785383</v>
      </c>
    </row>
    <row r="1003" spans="2:18">
      <c r="B1003" s="39">
        <v>42221</v>
      </c>
      <c r="C1003" s="112">
        <v>2099.8400879999999</v>
      </c>
      <c r="D1003" s="20">
        <f t="shared" si="139"/>
        <v>3.1146789732108271E-3</v>
      </c>
      <c r="E1003" s="20">
        <f t="shared" si="143"/>
        <v>1.6174677435360461</v>
      </c>
      <c r="F1003" s="39">
        <v>42221</v>
      </c>
      <c r="G1003" s="112">
        <v>103.06785499999999</v>
      </c>
      <c r="H1003" s="40">
        <f t="shared" si="140"/>
        <v>1.2599765921202932E-2</v>
      </c>
      <c r="I1003" s="20">
        <f t="shared" si="141"/>
        <v>1.7729384242328472</v>
      </c>
      <c r="L1003" s="19"/>
      <c r="N1003" s="42">
        <f t="shared" si="135"/>
        <v>42221</v>
      </c>
      <c r="O1003" s="43">
        <f t="shared" si="142"/>
        <v>178.13218270136937</v>
      </c>
      <c r="P1003" s="43">
        <f t="shared" si="136"/>
        <v>189.44709907296919</v>
      </c>
      <c r="Q1003" s="48">
        <f t="shared" si="137"/>
        <v>2099.8400879999999</v>
      </c>
      <c r="R1003" s="44">
        <f t="shared" si="138"/>
        <v>103.06785499999999</v>
      </c>
    </row>
    <row r="1004" spans="2:18">
      <c r="B1004" s="39">
        <v>42222</v>
      </c>
      <c r="C1004" s="112">
        <v>2083.5600589999999</v>
      </c>
      <c r="D1004" s="20">
        <f t="shared" si="139"/>
        <v>-7.7529851406474837E-3</v>
      </c>
      <c r="E1004" s="20">
        <f t="shared" si="143"/>
        <v>1.6097147583953986</v>
      </c>
      <c r="F1004" s="39">
        <v>42222</v>
      </c>
      <c r="G1004" s="112">
        <v>102.98953400000001</v>
      </c>
      <c r="H1004" s="40">
        <f t="shared" si="140"/>
        <v>-7.5989744814219939E-4</v>
      </c>
      <c r="I1004" s="20">
        <f t="shared" si="141"/>
        <v>1.772178526784705</v>
      </c>
      <c r="L1004" s="19"/>
      <c r="N1004" s="42">
        <f t="shared" si="135"/>
        <v>42222</v>
      </c>
      <c r="O1004" s="43">
        <f t="shared" si="142"/>
        <v>176.75112653581456</v>
      </c>
      <c r="P1004" s="43">
        <f t="shared" si="136"/>
        <v>189.30313870582572</v>
      </c>
      <c r="Q1004" s="48">
        <f t="shared" si="137"/>
        <v>2083.5600589999999</v>
      </c>
      <c r="R1004" s="44">
        <f t="shared" si="138"/>
        <v>102.98953400000001</v>
      </c>
    </row>
    <row r="1005" spans="2:18">
      <c r="B1005" s="39">
        <v>42223</v>
      </c>
      <c r="C1005" s="112">
        <v>2077.570068</v>
      </c>
      <c r="D1005" s="20">
        <f t="shared" si="139"/>
        <v>-2.8748828113334124E-3</v>
      </c>
      <c r="E1005" s="20">
        <f t="shared" si="143"/>
        <v>1.6068398755840652</v>
      </c>
      <c r="F1005" s="39">
        <v>42223</v>
      </c>
      <c r="G1005" s="112">
        <v>102.490255</v>
      </c>
      <c r="H1005" s="40">
        <f t="shared" si="140"/>
        <v>-4.8478615312503859E-3</v>
      </c>
      <c r="I1005" s="20">
        <f t="shared" si="141"/>
        <v>1.7673306652534546</v>
      </c>
      <c r="N1005" s="42">
        <f t="shared" si="135"/>
        <v>42223</v>
      </c>
      <c r="O1005" s="43">
        <f t="shared" si="142"/>
        <v>176.2429877602529</v>
      </c>
      <c r="P1005" s="43">
        <f t="shared" si="136"/>
        <v>188.38542330194878</v>
      </c>
      <c r="Q1005" s="48">
        <f t="shared" si="137"/>
        <v>2077.570068</v>
      </c>
      <c r="R1005" s="44">
        <f t="shared" si="138"/>
        <v>102.490255</v>
      </c>
    </row>
    <row r="1006" spans="2:18">
      <c r="B1006" s="39">
        <v>42226</v>
      </c>
      <c r="C1006" s="112">
        <v>2104.179932</v>
      </c>
      <c r="D1006" s="20">
        <f t="shared" si="139"/>
        <v>1.2808166814617383E-2</v>
      </c>
      <c r="E1006" s="20">
        <f t="shared" si="143"/>
        <v>1.6196480423986825</v>
      </c>
      <c r="F1006" s="39">
        <v>42226</v>
      </c>
      <c r="G1006" s="112">
        <v>103.762935</v>
      </c>
      <c r="H1006" s="40">
        <f t="shared" si="140"/>
        <v>1.2417570821733115E-2</v>
      </c>
      <c r="I1006" s="20">
        <f t="shared" si="141"/>
        <v>1.7797482360751877</v>
      </c>
      <c r="L1006" s="19"/>
      <c r="N1006" s="42">
        <f t="shared" si="135"/>
        <v>42226</v>
      </c>
      <c r="O1006" s="43">
        <f t="shared" si="142"/>
        <v>178.50033734739281</v>
      </c>
      <c r="P1006" s="43">
        <f t="shared" si="136"/>
        <v>190.72471263758294</v>
      </c>
      <c r="Q1006" s="48">
        <f t="shared" si="137"/>
        <v>2104.179932</v>
      </c>
      <c r="R1006" s="44">
        <f t="shared" si="138"/>
        <v>103.762935</v>
      </c>
    </row>
    <row r="1007" spans="2:18">
      <c r="B1007" s="39">
        <v>42227</v>
      </c>
      <c r="C1007" s="112">
        <v>2084.070068</v>
      </c>
      <c r="D1007" s="20">
        <f t="shared" si="139"/>
        <v>-9.5571028381046252E-3</v>
      </c>
      <c r="E1007" s="20">
        <f t="shared" si="143"/>
        <v>1.6100909395605778</v>
      </c>
      <c r="F1007" s="39">
        <v>42227</v>
      </c>
      <c r="G1007" s="112">
        <v>102.813316</v>
      </c>
      <c r="H1007" s="40">
        <f t="shared" si="140"/>
        <v>-9.1518132173111777E-3</v>
      </c>
      <c r="I1007" s="20">
        <f t="shared" si="141"/>
        <v>1.7705964228578766</v>
      </c>
      <c r="N1007" s="42">
        <f t="shared" si="135"/>
        <v>42227</v>
      </c>
      <c r="O1007" s="43">
        <f t="shared" si="142"/>
        <v>176.79439126672742</v>
      </c>
      <c r="P1007" s="43">
        <f t="shared" si="136"/>
        <v>188.97923569159843</v>
      </c>
      <c r="Q1007" s="48">
        <f t="shared" si="137"/>
        <v>2084.070068</v>
      </c>
      <c r="R1007" s="44">
        <f t="shared" si="138"/>
        <v>102.813316</v>
      </c>
    </row>
    <row r="1008" spans="2:18">
      <c r="B1008" s="39">
        <v>42228</v>
      </c>
      <c r="C1008" s="112">
        <v>2086.0500489999999</v>
      </c>
      <c r="D1008" s="20">
        <f t="shared" si="139"/>
        <v>9.5005490957422722E-4</v>
      </c>
      <c r="E1008" s="20">
        <f t="shared" si="143"/>
        <v>1.611040994470152</v>
      </c>
      <c r="F1008" s="39">
        <v>42228</v>
      </c>
      <c r="G1008" s="112">
        <v>102.490255</v>
      </c>
      <c r="H1008" s="40">
        <f t="shared" si="140"/>
        <v>-3.1422097114346403E-3</v>
      </c>
      <c r="I1008" s="20">
        <f t="shared" si="141"/>
        <v>1.7674542131464419</v>
      </c>
      <c r="L1008" s="19"/>
      <c r="N1008" s="42">
        <f t="shared" si="135"/>
        <v>42228</v>
      </c>
      <c r="O1008" s="43">
        <f t="shared" si="142"/>
        <v>176.96235564613553</v>
      </c>
      <c r="P1008" s="43">
        <f t="shared" si="136"/>
        <v>188.38542330194878</v>
      </c>
      <c r="Q1008" s="48">
        <f t="shared" si="137"/>
        <v>2086.0500489999999</v>
      </c>
      <c r="R1008" s="44">
        <f t="shared" si="138"/>
        <v>102.490255</v>
      </c>
    </row>
    <row r="1009" spans="2:18">
      <c r="B1009" s="39">
        <v>42229</v>
      </c>
      <c r="C1009" s="112">
        <v>2083.389893</v>
      </c>
      <c r="D1009" s="20">
        <f t="shared" si="139"/>
        <v>-1.2752119735933709E-3</v>
      </c>
      <c r="E1009" s="20">
        <f t="shared" si="143"/>
        <v>1.6097657824965586</v>
      </c>
      <c r="F1009" s="39">
        <v>42229</v>
      </c>
      <c r="G1009" s="112">
        <v>102.30424499999999</v>
      </c>
      <c r="H1009" s="40">
        <f t="shared" si="140"/>
        <v>-1.8149042560193784E-3</v>
      </c>
      <c r="I1009" s="20">
        <f t="shared" si="141"/>
        <v>1.7656393088904225</v>
      </c>
      <c r="N1009" s="42">
        <f t="shared" si="135"/>
        <v>42229</v>
      </c>
      <c r="O1009" s="43">
        <f t="shared" si="142"/>
        <v>176.73669113134031</v>
      </c>
      <c r="P1009" s="43">
        <f t="shared" si="136"/>
        <v>188.04352179542607</v>
      </c>
      <c r="Q1009" s="48">
        <f t="shared" si="137"/>
        <v>2083.389893</v>
      </c>
      <c r="R1009" s="44">
        <f t="shared" si="138"/>
        <v>102.30424499999999</v>
      </c>
    </row>
    <row r="1010" spans="2:18">
      <c r="B1010" s="39">
        <v>42230</v>
      </c>
      <c r="C1010" s="112">
        <v>2091.540039</v>
      </c>
      <c r="D1010" s="20">
        <f t="shared" si="139"/>
        <v>3.9119638755009678E-3</v>
      </c>
      <c r="E1010" s="20">
        <f t="shared" si="143"/>
        <v>1.6136777463720595</v>
      </c>
      <c r="F1010" s="39">
        <v>42230</v>
      </c>
      <c r="G1010" s="112">
        <v>103.195128</v>
      </c>
      <c r="H1010" s="40">
        <f t="shared" si="140"/>
        <v>8.7081723734925287E-3</v>
      </c>
      <c r="I1010" s="20">
        <f t="shared" si="141"/>
        <v>1.7743474812639151</v>
      </c>
      <c r="L1010" s="19"/>
      <c r="N1010" s="42">
        <f t="shared" si="135"/>
        <v>42230</v>
      </c>
      <c r="O1010" s="43">
        <f t="shared" si="142"/>
        <v>177.42807868252166</v>
      </c>
      <c r="P1010" s="43">
        <f t="shared" si="136"/>
        <v>189.68103719693923</v>
      </c>
      <c r="Q1010" s="48">
        <f t="shared" si="137"/>
        <v>2091.540039</v>
      </c>
      <c r="R1010" s="44">
        <f t="shared" si="138"/>
        <v>103.195128</v>
      </c>
    </row>
    <row r="1011" spans="2:18">
      <c r="B1011" s="39">
        <v>42233</v>
      </c>
      <c r="C1011" s="112">
        <v>2102.4399410000001</v>
      </c>
      <c r="D1011" s="20">
        <f t="shared" si="139"/>
        <v>5.2114240209388818E-3</v>
      </c>
      <c r="E1011" s="20">
        <f t="shared" si="143"/>
        <v>1.6188891703929984</v>
      </c>
      <c r="F1011" s="39">
        <v>42233</v>
      </c>
      <c r="G1011" s="112">
        <v>103.51818799999999</v>
      </c>
      <c r="H1011" s="40">
        <f t="shared" si="140"/>
        <v>3.1305741488105721E-3</v>
      </c>
      <c r="I1011" s="20">
        <f t="shared" si="141"/>
        <v>1.7774780554127256</v>
      </c>
      <c r="L1011" s="19"/>
      <c r="N1011" s="42">
        <f t="shared" si="135"/>
        <v>42233</v>
      </c>
      <c r="O1011" s="43">
        <f t="shared" si="142"/>
        <v>178.3527316337568</v>
      </c>
      <c r="P1011" s="43">
        <f t="shared" si="136"/>
        <v>190.27484774850754</v>
      </c>
      <c r="Q1011" s="48">
        <f t="shared" si="137"/>
        <v>2102.4399410000001</v>
      </c>
      <c r="R1011" s="44">
        <f t="shared" si="138"/>
        <v>103.51818799999999</v>
      </c>
    </row>
    <row r="1012" spans="2:18">
      <c r="B1012" s="39">
        <v>42234</v>
      </c>
      <c r="C1012" s="112">
        <v>2096.919922</v>
      </c>
      <c r="D1012" s="20">
        <f t="shared" si="139"/>
        <v>-2.6255299342222704E-3</v>
      </c>
      <c r="E1012" s="20">
        <f t="shared" si="143"/>
        <v>1.6162636404587762</v>
      </c>
      <c r="F1012" s="39">
        <v>42234</v>
      </c>
      <c r="G1012" s="112">
        <v>103.625877</v>
      </c>
      <c r="H1012" s="40">
        <f t="shared" si="140"/>
        <v>1.040290620233808E-3</v>
      </c>
      <c r="I1012" s="20">
        <f t="shared" si="141"/>
        <v>1.7785183460329594</v>
      </c>
      <c r="N1012" s="42">
        <f t="shared" si="135"/>
        <v>42234</v>
      </c>
      <c r="O1012" s="43">
        <f t="shared" si="142"/>
        <v>177.88446119800204</v>
      </c>
      <c r="P1012" s="43">
        <f t="shared" si="136"/>
        <v>190.47278888788674</v>
      </c>
      <c r="Q1012" s="48">
        <f t="shared" si="137"/>
        <v>2096.919922</v>
      </c>
      <c r="R1012" s="44">
        <f t="shared" si="138"/>
        <v>103.625877</v>
      </c>
    </row>
    <row r="1013" spans="2:18">
      <c r="B1013" s="39">
        <v>42235</v>
      </c>
      <c r="C1013" s="112">
        <v>2079.610107</v>
      </c>
      <c r="D1013" s="20">
        <f t="shared" si="139"/>
        <v>-8.2548765064381913E-3</v>
      </c>
      <c r="E1013" s="20">
        <f t="shared" si="143"/>
        <v>1.6080087639523382</v>
      </c>
      <c r="F1013" s="39">
        <v>42235</v>
      </c>
      <c r="G1013" s="112">
        <v>103.537772</v>
      </c>
      <c r="H1013" s="40">
        <f t="shared" si="140"/>
        <v>-8.5022199619111394E-4</v>
      </c>
      <c r="I1013" s="20">
        <f t="shared" si="141"/>
        <v>1.7776681240367682</v>
      </c>
      <c r="L1013" s="19"/>
      <c r="N1013" s="42">
        <f t="shared" si="135"/>
        <v>42235</v>
      </c>
      <c r="O1013" s="43">
        <f t="shared" si="142"/>
        <v>176.41604693839824</v>
      </c>
      <c r="P1013" s="43">
        <f t="shared" si="136"/>
        <v>190.31084473309838</v>
      </c>
      <c r="Q1013" s="48">
        <f t="shared" si="137"/>
        <v>2079.610107</v>
      </c>
      <c r="R1013" s="44">
        <f t="shared" si="138"/>
        <v>103.537772</v>
      </c>
    </row>
    <row r="1014" spans="2:18">
      <c r="B1014" s="39">
        <v>42236</v>
      </c>
      <c r="C1014" s="112">
        <v>2035.7299800000001</v>
      </c>
      <c r="D1014" s="20">
        <f t="shared" si="139"/>
        <v>-2.1100170100298521E-2</v>
      </c>
      <c r="E1014" s="20">
        <f t="shared" si="143"/>
        <v>1.5869085938520398</v>
      </c>
      <c r="F1014" s="39">
        <v>42236</v>
      </c>
      <c r="G1014" s="112">
        <v>102.362982</v>
      </c>
      <c r="H1014" s="40">
        <f t="shared" si="140"/>
        <v>-1.1346487154465734E-2</v>
      </c>
      <c r="I1014" s="20">
        <f t="shared" si="141"/>
        <v>1.7663216368823025</v>
      </c>
      <c r="L1014" s="19"/>
      <c r="N1014" s="42">
        <f t="shared" si="135"/>
        <v>42236</v>
      </c>
      <c r="O1014" s="43">
        <f t="shared" si="142"/>
        <v>172.69363833957581</v>
      </c>
      <c r="P1014" s="43">
        <f t="shared" si="136"/>
        <v>188.15148517797877</v>
      </c>
      <c r="Q1014" s="48">
        <f t="shared" si="137"/>
        <v>2035.7299800000001</v>
      </c>
      <c r="R1014" s="44">
        <f t="shared" si="138"/>
        <v>102.362982</v>
      </c>
    </row>
    <row r="1015" spans="2:18">
      <c r="B1015" s="39">
        <v>42237</v>
      </c>
      <c r="C1015" s="112">
        <v>1970.8900149999999</v>
      </c>
      <c r="D1015" s="20">
        <f t="shared" si="139"/>
        <v>-3.1850965323014013E-2</v>
      </c>
      <c r="E1015" s="20">
        <f t="shared" si="143"/>
        <v>1.5550576285290258</v>
      </c>
      <c r="F1015" s="39">
        <v>42237</v>
      </c>
      <c r="G1015" s="112">
        <v>99.024636999999998</v>
      </c>
      <c r="H1015" s="40">
        <f t="shared" si="140"/>
        <v>-3.2612815050659605E-2</v>
      </c>
      <c r="I1015" s="20">
        <f t="shared" si="141"/>
        <v>1.7337088218316428</v>
      </c>
      <c r="L1015" s="19"/>
      <c r="N1015" s="42">
        <f t="shared" si="135"/>
        <v>42237</v>
      </c>
      <c r="O1015" s="43">
        <f t="shared" si="142"/>
        <v>167.19317925331686</v>
      </c>
      <c r="P1015" s="43">
        <f t="shared" si="136"/>
        <v>182.01533559036241</v>
      </c>
      <c r="Q1015" s="48">
        <f t="shared" si="137"/>
        <v>1970.8900149999999</v>
      </c>
      <c r="R1015" s="44">
        <f t="shared" si="138"/>
        <v>99.024636999999998</v>
      </c>
    </row>
    <row r="1016" spans="2:18">
      <c r="B1016" s="39">
        <v>42240</v>
      </c>
      <c r="C1016" s="112">
        <v>1893.209961</v>
      </c>
      <c r="D1016" s="20">
        <f t="shared" si="139"/>
        <v>-3.9413693006101091E-2</v>
      </c>
      <c r="E1016" s="20">
        <f t="shared" si="143"/>
        <v>1.5156439355229248</v>
      </c>
      <c r="F1016" s="39">
        <v>42240</v>
      </c>
      <c r="G1016" s="112">
        <v>94.609398999999996</v>
      </c>
      <c r="H1016" s="40">
        <f t="shared" si="140"/>
        <v>-4.4587267711973522E-2</v>
      </c>
      <c r="I1016" s="20">
        <f t="shared" si="141"/>
        <v>1.6891215541196694</v>
      </c>
      <c r="N1016" s="42">
        <f t="shared" si="135"/>
        <v>42240</v>
      </c>
      <c r="O1016" s="43">
        <f t="shared" si="142"/>
        <v>160.60347861351258</v>
      </c>
      <c r="P1016" s="43">
        <f t="shared" si="136"/>
        <v>173.89976909471022</v>
      </c>
      <c r="Q1016" s="48">
        <f t="shared" si="137"/>
        <v>1893.209961</v>
      </c>
      <c r="R1016" s="44">
        <f t="shared" si="138"/>
        <v>94.609398999999996</v>
      </c>
    </row>
    <row r="1017" spans="2:18">
      <c r="B1017" s="39">
        <v>42241</v>
      </c>
      <c r="C1017" s="112">
        <v>1867.6099850000001</v>
      </c>
      <c r="D1017" s="20">
        <f t="shared" si="139"/>
        <v>-1.3521995197235293E-2</v>
      </c>
      <c r="E1017" s="20">
        <f t="shared" si="143"/>
        <v>1.5021219403256896</v>
      </c>
      <c r="F1017" s="39">
        <v>42241</v>
      </c>
      <c r="G1017" s="112">
        <v>92.671007000000003</v>
      </c>
      <c r="H1017" s="40">
        <f t="shared" si="140"/>
        <v>-2.0488366066039543E-2</v>
      </c>
      <c r="I1017" s="20">
        <f t="shared" si="141"/>
        <v>1.6686331880536298</v>
      </c>
      <c r="N1017" s="42">
        <f t="shared" si="135"/>
        <v>42241</v>
      </c>
      <c r="O1017" s="43">
        <f t="shared" si="142"/>
        <v>158.4317991470414</v>
      </c>
      <c r="P1017" s="43">
        <f t="shared" si="136"/>
        <v>170.33684696669803</v>
      </c>
      <c r="Q1017" s="48">
        <f t="shared" si="137"/>
        <v>1867.6099850000001</v>
      </c>
      <c r="R1017" s="44">
        <f t="shared" si="138"/>
        <v>92.671007000000003</v>
      </c>
    </row>
    <row r="1018" spans="2:18">
      <c r="B1018" s="39">
        <v>42242</v>
      </c>
      <c r="C1018" s="112">
        <v>1940.51001</v>
      </c>
      <c r="D1018" s="20">
        <f t="shared" si="139"/>
        <v>3.9033859095586321E-2</v>
      </c>
      <c r="E1018" s="20">
        <f t="shared" si="143"/>
        <v>1.5411557994212759</v>
      </c>
      <c r="F1018" s="39">
        <v>42242</v>
      </c>
      <c r="G1018" s="112">
        <v>95.784182000000001</v>
      </c>
      <c r="H1018" s="40">
        <f t="shared" si="140"/>
        <v>3.3593840196427305E-2</v>
      </c>
      <c r="I1018" s="20">
        <f t="shared" si="141"/>
        <v>1.7022270282500571</v>
      </c>
      <c r="L1018" s="19"/>
      <c r="N1018" s="42">
        <f t="shared" si="135"/>
        <v>42242</v>
      </c>
      <c r="O1018" s="43">
        <f t="shared" si="142"/>
        <v>164.61600367120724</v>
      </c>
      <c r="P1018" s="43">
        <f t="shared" si="136"/>
        <v>176.05911578326058</v>
      </c>
      <c r="Q1018" s="48">
        <f t="shared" si="137"/>
        <v>1940.51001</v>
      </c>
      <c r="R1018" s="44">
        <f t="shared" si="138"/>
        <v>95.784182000000001</v>
      </c>
    </row>
    <row r="1019" spans="2:18">
      <c r="B1019" s="39">
        <v>42243</v>
      </c>
      <c r="C1019" s="112">
        <v>1987.660034</v>
      </c>
      <c r="D1019" s="20">
        <f t="shared" si="139"/>
        <v>2.4297748404812358E-2</v>
      </c>
      <c r="E1019" s="20">
        <f t="shared" si="143"/>
        <v>1.5654535478260883</v>
      </c>
      <c r="F1019" s="39">
        <v>42243</v>
      </c>
      <c r="G1019" s="112">
        <v>98.613463999999993</v>
      </c>
      <c r="H1019" s="40">
        <f t="shared" si="140"/>
        <v>2.9538092208168498E-2</v>
      </c>
      <c r="I1019" s="20">
        <f t="shared" si="141"/>
        <v>1.7317651204582256</v>
      </c>
      <c r="L1019" s="19"/>
      <c r="N1019" s="42">
        <f t="shared" si="135"/>
        <v>42243</v>
      </c>
      <c r="O1019" s="43">
        <f t="shared" si="142"/>
        <v>168.61580191181591</v>
      </c>
      <c r="P1019" s="43">
        <f t="shared" si="136"/>
        <v>181.25956617935515</v>
      </c>
      <c r="Q1019" s="48">
        <f t="shared" si="137"/>
        <v>1987.660034</v>
      </c>
      <c r="R1019" s="44">
        <f t="shared" si="138"/>
        <v>98.613463999999993</v>
      </c>
    </row>
    <row r="1020" spans="2:18">
      <c r="B1020" s="39">
        <v>42244</v>
      </c>
      <c r="C1020" s="112">
        <v>1988.869995</v>
      </c>
      <c r="D1020" s="20">
        <f t="shared" si="139"/>
        <v>6.0873639319747319E-4</v>
      </c>
      <c r="E1020" s="20">
        <f t="shared" si="143"/>
        <v>1.5660622842192857</v>
      </c>
      <c r="F1020" s="39">
        <v>42244</v>
      </c>
      <c r="G1020" s="112">
        <v>98.388293000000004</v>
      </c>
      <c r="H1020" s="40">
        <f t="shared" si="140"/>
        <v>-2.2833697435067357E-3</v>
      </c>
      <c r="I1020" s="20">
        <f t="shared" si="141"/>
        <v>1.7294817507147189</v>
      </c>
      <c r="L1020" s="19"/>
      <c r="N1020" s="42">
        <f t="shared" si="135"/>
        <v>42244</v>
      </c>
      <c r="O1020" s="43">
        <f t="shared" si="142"/>
        <v>168.7184444869078</v>
      </c>
      <c r="P1020" s="43">
        <f t="shared" si="136"/>
        <v>180.84568357022007</v>
      </c>
      <c r="Q1020" s="48">
        <f t="shared" si="137"/>
        <v>1988.869995</v>
      </c>
      <c r="R1020" s="44">
        <f t="shared" si="138"/>
        <v>98.388293000000004</v>
      </c>
    </row>
    <row r="1021" spans="2:18">
      <c r="B1021" s="39">
        <v>42247</v>
      </c>
      <c r="C1021" s="112">
        <v>1972.1800539999999</v>
      </c>
      <c r="D1021" s="20">
        <f t="shared" si="139"/>
        <v>-8.3916701654499493E-3</v>
      </c>
      <c r="E1021" s="20">
        <f t="shared" si="143"/>
        <v>1.5576706140538357</v>
      </c>
      <c r="F1021" s="39">
        <v>42247</v>
      </c>
      <c r="G1021" s="112">
        <v>99.386858000000004</v>
      </c>
      <c r="H1021" s="40">
        <f t="shared" si="140"/>
        <v>1.0149225782380533E-2</v>
      </c>
      <c r="I1021" s="20">
        <f t="shared" si="141"/>
        <v>1.7396309764970994</v>
      </c>
      <c r="L1021" s="19"/>
      <c r="N1021" s="42">
        <f t="shared" si="135"/>
        <v>42247</v>
      </c>
      <c r="O1021" s="43">
        <f t="shared" si="142"/>
        <v>167.30261494994591</v>
      </c>
      <c r="P1021" s="43">
        <f t="shared" si="136"/>
        <v>182.68112724454315</v>
      </c>
      <c r="Q1021" s="48">
        <f t="shared" si="137"/>
        <v>1972.1800539999999</v>
      </c>
      <c r="R1021" s="44">
        <f t="shared" si="138"/>
        <v>99.386858000000004</v>
      </c>
    </row>
    <row r="1022" spans="2:18">
      <c r="B1022" s="39">
        <v>42248</v>
      </c>
      <c r="C1022" s="112">
        <v>1913.849976</v>
      </c>
      <c r="D1022" s="20">
        <f t="shared" si="139"/>
        <v>-2.9576446573270077E-2</v>
      </c>
      <c r="E1022" s="20">
        <f t="shared" si="143"/>
        <v>1.5280941674805657</v>
      </c>
      <c r="F1022" s="39">
        <v>42248</v>
      </c>
      <c r="G1022" s="112">
        <v>96.293259000000006</v>
      </c>
      <c r="H1022" s="40">
        <f t="shared" si="140"/>
        <v>-3.112684173998137E-2</v>
      </c>
      <c r="I1022" s="20">
        <f t="shared" si="141"/>
        <v>1.7085041347571179</v>
      </c>
      <c r="L1022" s="19"/>
      <c r="N1022" s="42">
        <f t="shared" si="135"/>
        <v>42248</v>
      </c>
      <c r="O1022" s="43">
        <f t="shared" si="142"/>
        <v>162.35439809731045</v>
      </c>
      <c r="P1022" s="43">
        <f t="shared" si="136"/>
        <v>176.99484070792087</v>
      </c>
      <c r="Q1022" s="48">
        <f t="shared" si="137"/>
        <v>1913.849976</v>
      </c>
      <c r="R1022" s="44">
        <f t="shared" si="138"/>
        <v>96.293259000000006</v>
      </c>
    </row>
    <row r="1023" spans="2:18">
      <c r="B1023" s="39">
        <v>42249</v>
      </c>
      <c r="C1023" s="112">
        <v>1948.8599850000001</v>
      </c>
      <c r="D1023" s="20">
        <f t="shared" si="139"/>
        <v>1.8292974600429224E-2</v>
      </c>
      <c r="E1023" s="20">
        <f t="shared" si="143"/>
        <v>1.5463871420809949</v>
      </c>
      <c r="F1023" s="39">
        <v>42249</v>
      </c>
      <c r="G1023" s="112">
        <v>97.553404</v>
      </c>
      <c r="H1023" s="40">
        <f t="shared" si="140"/>
        <v>1.3086533918225784E-2</v>
      </c>
      <c r="I1023" s="20">
        <f t="shared" si="141"/>
        <v>1.7215906686753437</v>
      </c>
      <c r="L1023" s="19"/>
      <c r="N1023" s="42">
        <f t="shared" si="135"/>
        <v>42249</v>
      </c>
      <c r="O1023" s="43">
        <f t="shared" si="142"/>
        <v>165.32434297797252</v>
      </c>
      <c r="P1023" s="43">
        <f t="shared" si="136"/>
        <v>179.31108969419603</v>
      </c>
      <c r="Q1023" s="48">
        <f t="shared" si="137"/>
        <v>1948.8599850000001</v>
      </c>
      <c r="R1023" s="44">
        <f t="shared" si="138"/>
        <v>97.553404</v>
      </c>
    </row>
    <row r="1024" spans="2:18">
      <c r="B1024" s="39">
        <v>42250</v>
      </c>
      <c r="C1024" s="112">
        <v>1951.130005</v>
      </c>
      <c r="D1024" s="20">
        <f t="shared" si="139"/>
        <v>1.1647937858398905E-3</v>
      </c>
      <c r="E1024" s="20">
        <f t="shared" si="143"/>
        <v>1.5475519358668348</v>
      </c>
      <c r="F1024" s="39">
        <v>42250</v>
      </c>
      <c r="G1024" s="112">
        <v>97.750307000000006</v>
      </c>
      <c r="H1024" s="40">
        <f t="shared" si="140"/>
        <v>2.0184123969677614E-3</v>
      </c>
      <c r="I1024" s="20">
        <f t="shared" si="141"/>
        <v>1.7236090810723115</v>
      </c>
      <c r="N1024" s="42">
        <f t="shared" si="135"/>
        <v>42250</v>
      </c>
      <c r="O1024" s="43">
        <f t="shared" si="142"/>
        <v>165.51691174532132</v>
      </c>
      <c r="P1024" s="43">
        <f t="shared" si="136"/>
        <v>179.67301342054861</v>
      </c>
      <c r="Q1024" s="48">
        <f t="shared" si="137"/>
        <v>1951.130005</v>
      </c>
      <c r="R1024" s="44">
        <f t="shared" si="138"/>
        <v>97.750307000000006</v>
      </c>
    </row>
    <row r="1025" spans="2:18">
      <c r="B1025" s="39">
        <v>42251</v>
      </c>
      <c r="C1025" s="112">
        <v>1921.219971</v>
      </c>
      <c r="D1025" s="20">
        <f t="shared" si="139"/>
        <v>-1.5329595630917514E-2</v>
      </c>
      <c r="E1025" s="20">
        <f t="shared" si="143"/>
        <v>1.5322223402359172</v>
      </c>
      <c r="F1025" s="39">
        <v>42251</v>
      </c>
      <c r="G1025" s="112">
        <v>96.273567</v>
      </c>
      <c r="H1025" s="40">
        <f t="shared" si="140"/>
        <v>-1.5107267131140634E-2</v>
      </c>
      <c r="I1025" s="20">
        <f t="shared" si="141"/>
        <v>1.708501813941171</v>
      </c>
      <c r="L1025" s="19"/>
      <c r="N1025" s="42">
        <f t="shared" si="135"/>
        <v>42251</v>
      </c>
      <c r="O1025" s="43">
        <f t="shared" si="142"/>
        <v>162.97960441818728</v>
      </c>
      <c r="P1025" s="43">
        <f t="shared" si="136"/>
        <v>176.95864521054736</v>
      </c>
      <c r="Q1025" s="48">
        <f t="shared" si="137"/>
        <v>1921.219971</v>
      </c>
      <c r="R1025" s="44">
        <f t="shared" si="138"/>
        <v>96.273567</v>
      </c>
    </row>
    <row r="1026" spans="2:18">
      <c r="B1026" s="39">
        <v>42255</v>
      </c>
      <c r="C1026" s="112">
        <v>1969.410034</v>
      </c>
      <c r="D1026" s="20">
        <f t="shared" si="139"/>
        <v>2.5083053334552297E-2</v>
      </c>
      <c r="E1026" s="20">
        <f t="shared" si="143"/>
        <v>1.5573053935704695</v>
      </c>
      <c r="F1026" s="39">
        <v>42255</v>
      </c>
      <c r="G1026" s="112">
        <v>98.724952999999999</v>
      </c>
      <c r="H1026" s="40">
        <f t="shared" si="140"/>
        <v>2.5462710860188587E-2</v>
      </c>
      <c r="I1026" s="20">
        <f t="shared" si="141"/>
        <v>1.7339645248013595</v>
      </c>
      <c r="L1026" s="19"/>
      <c r="N1026" s="42">
        <f t="shared" si="135"/>
        <v>42255</v>
      </c>
      <c r="O1026" s="43">
        <f t="shared" si="142"/>
        <v>167.06763052825292</v>
      </c>
      <c r="P1026" s="43">
        <f t="shared" si="136"/>
        <v>181.46449202775423</v>
      </c>
      <c r="Q1026" s="48">
        <f t="shared" si="137"/>
        <v>1969.410034</v>
      </c>
      <c r="R1026" s="44">
        <f t="shared" si="138"/>
        <v>98.724952999999999</v>
      </c>
    </row>
    <row r="1027" spans="2:18">
      <c r="B1027" s="39">
        <v>42256</v>
      </c>
      <c r="C1027" s="112">
        <v>1942.040039</v>
      </c>
      <c r="D1027" s="20">
        <f t="shared" si="139"/>
        <v>-1.389756045083701E-2</v>
      </c>
      <c r="E1027" s="20">
        <f t="shared" si="143"/>
        <v>1.5434078331196326</v>
      </c>
      <c r="F1027" s="39">
        <v>42256</v>
      </c>
      <c r="G1027" s="112">
        <v>97.553404</v>
      </c>
      <c r="H1027" s="40">
        <f t="shared" si="140"/>
        <v>-1.1866797242233162E-2</v>
      </c>
      <c r="I1027" s="20">
        <f t="shared" si="141"/>
        <v>1.7220977275591265</v>
      </c>
      <c r="L1027" s="19"/>
      <c r="N1027" s="42">
        <f t="shared" si="135"/>
        <v>42256</v>
      </c>
      <c r="O1027" s="43">
        <f t="shared" si="142"/>
        <v>164.74579803360839</v>
      </c>
      <c r="P1027" s="43">
        <f t="shared" si="136"/>
        <v>179.31108969419603</v>
      </c>
      <c r="Q1027" s="48">
        <f t="shared" si="137"/>
        <v>1942.040039</v>
      </c>
      <c r="R1027" s="44">
        <f t="shared" si="138"/>
        <v>97.553404</v>
      </c>
    </row>
    <row r="1028" spans="2:18">
      <c r="B1028" s="39">
        <v>42257</v>
      </c>
      <c r="C1028" s="112">
        <v>1952.290039</v>
      </c>
      <c r="D1028" s="20">
        <f t="shared" si="139"/>
        <v>5.2779550339641101E-3</v>
      </c>
      <c r="E1028" s="20">
        <f t="shared" si="143"/>
        <v>1.5486857881535967</v>
      </c>
      <c r="F1028" s="39">
        <v>42257</v>
      </c>
      <c r="G1028" s="112">
        <v>97.198993000000002</v>
      </c>
      <c r="H1028" s="40">
        <f t="shared" si="140"/>
        <v>-3.6329947030858678E-3</v>
      </c>
      <c r="I1028" s="20">
        <f t="shared" si="141"/>
        <v>1.7184647328560407</v>
      </c>
      <c r="N1028" s="42">
        <f t="shared" ref="N1028:N1091" si="144">B1028</f>
        <v>42257</v>
      </c>
      <c r="O1028" s="43">
        <f t="shared" si="142"/>
        <v>165.61531894766432</v>
      </c>
      <c r="P1028" s="43">
        <f t="shared" ref="P1028:P1091" si="145">(R1028/$R$3)*100</f>
        <v>178.65965345513246</v>
      </c>
      <c r="Q1028" s="48">
        <f t="shared" ref="Q1028:Q1091" si="146">C1028</f>
        <v>1952.290039</v>
      </c>
      <c r="R1028" s="44">
        <f t="shared" ref="R1028:R1091" si="147">G1028</f>
        <v>97.198993000000002</v>
      </c>
    </row>
    <row r="1029" spans="2:18">
      <c r="B1029" s="39">
        <v>42258</v>
      </c>
      <c r="C1029" s="112">
        <v>1961.0500489999999</v>
      </c>
      <c r="D1029" s="20">
        <f t="shared" ref="D1029:D1092" si="148">C1029/C1028-1</f>
        <v>4.4870433311676727E-3</v>
      </c>
      <c r="E1029" s="20">
        <f t="shared" si="143"/>
        <v>1.5531728314847644</v>
      </c>
      <c r="F1029" s="39">
        <v>42258</v>
      </c>
      <c r="G1029" s="112">
        <v>98.331153999999998</v>
      </c>
      <c r="H1029" s="40">
        <f t="shared" ref="H1029:H1092" si="149">G1029/G1028-1</f>
        <v>1.1647867586447092E-2</v>
      </c>
      <c r="I1029" s="20">
        <f t="shared" ref="I1029:I1092" si="150">I1028+H1029</f>
        <v>1.7301126004424878</v>
      </c>
      <c r="L1029" s="19"/>
      <c r="N1029" s="42">
        <f t="shared" si="144"/>
        <v>42258</v>
      </c>
      <c r="O1029" s="43">
        <f t="shared" ref="O1029:O1092" si="151">(Q1029/$Q$3)*100</f>
        <v>166.35844206008764</v>
      </c>
      <c r="P1029" s="43">
        <f t="shared" si="145"/>
        <v>180.74065744161837</v>
      </c>
      <c r="Q1029" s="48">
        <f t="shared" si="146"/>
        <v>1961.0500489999999</v>
      </c>
      <c r="R1029" s="44">
        <f t="shared" si="147"/>
        <v>98.331153999999998</v>
      </c>
    </row>
    <row r="1030" spans="2:18">
      <c r="B1030" s="39">
        <v>42261</v>
      </c>
      <c r="C1030" s="112">
        <v>1953.030029</v>
      </c>
      <c r="D1030" s="20">
        <f t="shared" si="148"/>
        <v>-4.0896559494183471E-3</v>
      </c>
      <c r="E1030" s="20">
        <f t="shared" ref="E1030:E1093" si="152">E1029+D1030</f>
        <v>1.549083175535346</v>
      </c>
      <c r="F1030" s="39">
        <v>42261</v>
      </c>
      <c r="G1030" s="112">
        <v>97.474649999999997</v>
      </c>
      <c r="H1030" s="40">
        <f t="shared" si="149"/>
        <v>-8.7104032156481992E-3</v>
      </c>
      <c r="I1030" s="20">
        <f t="shared" si="150"/>
        <v>1.7214021972268396</v>
      </c>
      <c r="N1030" s="42">
        <f t="shared" si="144"/>
        <v>42261</v>
      </c>
      <c r="O1030" s="43">
        <f t="shared" si="151"/>
        <v>165.67809326778064</v>
      </c>
      <c r="P1030" s="43">
        <f t="shared" si="145"/>
        <v>179.16633343784051</v>
      </c>
      <c r="Q1030" s="48">
        <f t="shared" si="146"/>
        <v>1953.030029</v>
      </c>
      <c r="R1030" s="44">
        <f t="shared" si="147"/>
        <v>97.474649999999997</v>
      </c>
    </row>
    <row r="1031" spans="2:18">
      <c r="B1031" s="39">
        <v>42262</v>
      </c>
      <c r="C1031" s="112">
        <v>1978.089966</v>
      </c>
      <c r="D1031" s="20">
        <f t="shared" si="148"/>
        <v>1.2831311668480172E-2</v>
      </c>
      <c r="E1031" s="20">
        <f t="shared" si="152"/>
        <v>1.5619144872038262</v>
      </c>
      <c r="F1031" s="39">
        <v>42262</v>
      </c>
      <c r="G1031" s="112">
        <v>99.679912000000002</v>
      </c>
      <c r="H1031" s="40">
        <f t="shared" si="149"/>
        <v>2.2623954022917836E-2</v>
      </c>
      <c r="I1031" s="20">
        <f t="shared" si="150"/>
        <v>1.7440261512497575</v>
      </c>
      <c r="L1031" s="19"/>
      <c r="N1031" s="42">
        <f t="shared" si="144"/>
        <v>42262</v>
      </c>
      <c r="O1031" s="43">
        <f t="shared" si="151"/>
        <v>167.80396051913908</v>
      </c>
      <c r="P1031" s="43">
        <f t="shared" si="145"/>
        <v>183.21978432799298</v>
      </c>
      <c r="Q1031" s="48">
        <f t="shared" si="146"/>
        <v>1978.089966</v>
      </c>
      <c r="R1031" s="44">
        <f t="shared" si="147"/>
        <v>99.679912000000002</v>
      </c>
    </row>
    <row r="1032" spans="2:18">
      <c r="B1032" s="39">
        <v>42263</v>
      </c>
      <c r="C1032" s="112">
        <v>1995.3100589999999</v>
      </c>
      <c r="D1032" s="20">
        <f t="shared" si="148"/>
        <v>8.7054144634388653E-3</v>
      </c>
      <c r="E1032" s="20">
        <f t="shared" si="152"/>
        <v>1.5706199016672651</v>
      </c>
      <c r="F1032" s="39">
        <v>42263</v>
      </c>
      <c r="G1032" s="112">
        <v>100.12293099999999</v>
      </c>
      <c r="H1032" s="40">
        <f t="shared" si="149"/>
        <v>4.4444160424217394E-3</v>
      </c>
      <c r="I1032" s="20">
        <f t="shared" si="150"/>
        <v>1.7484705672921792</v>
      </c>
      <c r="L1032" s="19"/>
      <c r="N1032" s="42">
        <f t="shared" si="144"/>
        <v>42263</v>
      </c>
      <c r="O1032" s="43">
        <f t="shared" si="151"/>
        <v>169.26476354406475</v>
      </c>
      <c r="P1032" s="43">
        <f t="shared" si="145"/>
        <v>184.03408927674937</v>
      </c>
      <c r="Q1032" s="48">
        <f t="shared" si="146"/>
        <v>1995.3100589999999</v>
      </c>
      <c r="R1032" s="44">
        <f t="shared" si="147"/>
        <v>100.12293099999999</v>
      </c>
    </row>
    <row r="1033" spans="2:18">
      <c r="B1033" s="39">
        <v>42264</v>
      </c>
      <c r="C1033" s="112">
        <v>1990.1999510000001</v>
      </c>
      <c r="D1033" s="20">
        <f t="shared" si="148"/>
        <v>-2.5610596092323634E-3</v>
      </c>
      <c r="E1033" s="20">
        <f t="shared" si="152"/>
        <v>1.5680588420580328</v>
      </c>
      <c r="F1033" s="39">
        <v>42264</v>
      </c>
      <c r="G1033" s="112">
        <v>99.384561000000005</v>
      </c>
      <c r="H1033" s="40">
        <f t="shared" si="149"/>
        <v>-7.3746342883229676E-3</v>
      </c>
      <c r="I1033" s="20">
        <f t="shared" si="150"/>
        <v>1.7410959330038562</v>
      </c>
      <c r="L1033" s="19"/>
      <c r="N1033" s="42">
        <f t="shared" si="144"/>
        <v>42264</v>
      </c>
      <c r="O1033" s="43">
        <f t="shared" si="151"/>
        <v>168.83126639488577</v>
      </c>
      <c r="P1033" s="43">
        <f t="shared" si="145"/>
        <v>182.67690517174879</v>
      </c>
      <c r="Q1033" s="48">
        <f t="shared" si="146"/>
        <v>1990.1999510000001</v>
      </c>
      <c r="R1033" s="44">
        <f t="shared" si="147"/>
        <v>99.384561000000005</v>
      </c>
    </row>
    <row r="1034" spans="2:18">
      <c r="B1034" s="39">
        <v>42265</v>
      </c>
      <c r="C1034" s="112">
        <v>1958.030029</v>
      </c>
      <c r="D1034" s="20">
        <f t="shared" si="148"/>
        <v>-1.6164165808483677E-2</v>
      </c>
      <c r="E1034" s="20">
        <f t="shared" si="152"/>
        <v>1.5518946762495491</v>
      </c>
      <c r="F1034" s="39">
        <v>42265</v>
      </c>
      <c r="G1034" s="112">
        <v>98.754486</v>
      </c>
      <c r="H1034" s="40">
        <f t="shared" si="149"/>
        <v>-6.3397674010956528E-3</v>
      </c>
      <c r="I1034" s="20">
        <f t="shared" si="150"/>
        <v>1.7347561656027606</v>
      </c>
      <c r="N1034" s="42">
        <f t="shared" si="144"/>
        <v>42265</v>
      </c>
      <c r="O1034" s="43">
        <f t="shared" si="151"/>
        <v>166.10224981122258</v>
      </c>
      <c r="P1034" s="43">
        <f t="shared" si="145"/>
        <v>181.51877608340789</v>
      </c>
      <c r="Q1034" s="48">
        <f t="shared" si="146"/>
        <v>1958.030029</v>
      </c>
      <c r="R1034" s="44">
        <f t="shared" si="147"/>
        <v>98.754486</v>
      </c>
    </row>
    <row r="1035" spans="2:18">
      <c r="B1035" s="39">
        <v>42268</v>
      </c>
      <c r="C1035" s="112">
        <v>1966.969971</v>
      </c>
      <c r="D1035" s="20">
        <f t="shared" si="148"/>
        <v>4.5657839091290953E-3</v>
      </c>
      <c r="E1035" s="20">
        <f t="shared" si="152"/>
        <v>1.5564604601586782</v>
      </c>
      <c r="F1035" s="39">
        <v>42268</v>
      </c>
      <c r="G1035" s="112">
        <v>99.148285000000001</v>
      </c>
      <c r="H1035" s="40">
        <f t="shared" si="149"/>
        <v>3.98765682401514E-3</v>
      </c>
      <c r="I1035" s="20">
        <f t="shared" si="150"/>
        <v>1.7387438224267757</v>
      </c>
      <c r="L1035" s="19"/>
      <c r="N1035" s="42">
        <f t="shared" si="144"/>
        <v>42268</v>
      </c>
      <c r="O1035" s="43">
        <f t="shared" si="151"/>
        <v>166.86063679068081</v>
      </c>
      <c r="P1035" s="43">
        <f t="shared" si="145"/>
        <v>182.24261066954375</v>
      </c>
      <c r="Q1035" s="48">
        <f t="shared" si="146"/>
        <v>1966.969971</v>
      </c>
      <c r="R1035" s="44">
        <f t="shared" si="147"/>
        <v>99.148285000000001</v>
      </c>
    </row>
    <row r="1036" spans="2:18">
      <c r="B1036" s="39">
        <v>42269</v>
      </c>
      <c r="C1036" s="112">
        <v>1942.73999</v>
      </c>
      <c r="D1036" s="20">
        <f t="shared" si="148"/>
        <v>-1.2318429542511833E-2</v>
      </c>
      <c r="E1036" s="20">
        <f t="shared" si="152"/>
        <v>1.5441420306161664</v>
      </c>
      <c r="F1036" s="39">
        <v>42269</v>
      </c>
      <c r="G1036" s="112">
        <v>97.582944999999995</v>
      </c>
      <c r="H1036" s="40">
        <f t="shared" si="149"/>
        <v>-1.5787867636843256E-2</v>
      </c>
      <c r="I1036" s="20">
        <f t="shared" si="150"/>
        <v>1.7229559547899325</v>
      </c>
      <c r="L1036" s="19"/>
      <c r="N1036" s="42">
        <f t="shared" si="144"/>
        <v>42269</v>
      </c>
      <c r="O1036" s="43">
        <f t="shared" si="151"/>
        <v>164.80517579295616</v>
      </c>
      <c r="P1036" s="43">
        <f t="shared" si="145"/>
        <v>179.36538845450022</v>
      </c>
      <c r="Q1036" s="48">
        <f t="shared" si="146"/>
        <v>1942.73999</v>
      </c>
      <c r="R1036" s="44">
        <f t="shared" si="147"/>
        <v>97.582944999999995</v>
      </c>
    </row>
    <row r="1037" spans="2:18">
      <c r="B1037" s="39">
        <v>42270</v>
      </c>
      <c r="C1037" s="112">
        <v>1938.76001</v>
      </c>
      <c r="D1037" s="20">
        <f t="shared" si="148"/>
        <v>-2.0486426492924981E-3</v>
      </c>
      <c r="E1037" s="20">
        <f t="shared" si="152"/>
        <v>1.5420933879668739</v>
      </c>
      <c r="F1037" s="39">
        <v>42270</v>
      </c>
      <c r="G1037" s="112">
        <v>97.120232000000001</v>
      </c>
      <c r="H1037" s="40">
        <f t="shared" si="149"/>
        <v>-4.7417404752438941E-3</v>
      </c>
      <c r="I1037" s="20">
        <f t="shared" si="150"/>
        <v>1.7182142143146886</v>
      </c>
      <c r="L1037" s="19"/>
      <c r="N1037" s="42">
        <f t="shared" si="144"/>
        <v>42270</v>
      </c>
      <c r="O1037" s="43">
        <f t="shared" si="151"/>
        <v>164.46754888100256</v>
      </c>
      <c r="P1037" s="43">
        <f t="shared" si="145"/>
        <v>178.51488433220771</v>
      </c>
      <c r="Q1037" s="48">
        <f t="shared" si="146"/>
        <v>1938.76001</v>
      </c>
      <c r="R1037" s="44">
        <f t="shared" si="147"/>
        <v>97.120232000000001</v>
      </c>
    </row>
    <row r="1038" spans="2:18">
      <c r="B1038" s="39">
        <v>42271</v>
      </c>
      <c r="C1038" s="112">
        <v>1932.23999</v>
      </c>
      <c r="D1038" s="20">
        <f t="shared" si="148"/>
        <v>-3.3629845707411343E-3</v>
      </c>
      <c r="E1038" s="20">
        <f t="shared" si="152"/>
        <v>1.5387304033961327</v>
      </c>
      <c r="F1038" s="39">
        <v>42271</v>
      </c>
      <c r="G1038" s="112">
        <v>96.736279999999994</v>
      </c>
      <c r="H1038" s="40">
        <f t="shared" si="149"/>
        <v>-3.9533678214442869E-3</v>
      </c>
      <c r="I1038" s="20">
        <f t="shared" si="150"/>
        <v>1.7142608464932443</v>
      </c>
      <c r="N1038" s="42">
        <f t="shared" si="144"/>
        <v>42271</v>
      </c>
      <c r="O1038" s="43">
        <f t="shared" si="151"/>
        <v>163.91444705172813</v>
      </c>
      <c r="P1038" s="43">
        <f t="shared" si="145"/>
        <v>177.80914933283989</v>
      </c>
      <c r="Q1038" s="48">
        <f t="shared" si="146"/>
        <v>1932.23999</v>
      </c>
      <c r="R1038" s="44">
        <f t="shared" si="147"/>
        <v>96.736279999999994</v>
      </c>
    </row>
    <row r="1039" spans="2:18">
      <c r="B1039" s="39">
        <v>42272</v>
      </c>
      <c r="C1039" s="112">
        <v>1931.339966</v>
      </c>
      <c r="D1039" s="20">
        <f t="shared" si="148"/>
        <v>-4.6579307159455574E-4</v>
      </c>
      <c r="E1039" s="20">
        <f t="shared" si="152"/>
        <v>1.5382646103245381</v>
      </c>
      <c r="F1039" s="39">
        <v>42272</v>
      </c>
      <c r="G1039" s="112">
        <v>96.824881000000005</v>
      </c>
      <c r="H1039" s="40">
        <f t="shared" si="149"/>
        <v>9.1590249283934888E-4</v>
      </c>
      <c r="I1039" s="20">
        <f t="shared" si="150"/>
        <v>1.7151767489860836</v>
      </c>
      <c r="L1039" s="19"/>
      <c r="N1039" s="42">
        <f t="shared" si="144"/>
        <v>42272</v>
      </c>
      <c r="O1039" s="43">
        <f t="shared" si="151"/>
        <v>163.83809683795718</v>
      </c>
      <c r="P1039" s="43">
        <f t="shared" si="145"/>
        <v>177.97200517596349</v>
      </c>
      <c r="Q1039" s="48">
        <f t="shared" si="146"/>
        <v>1931.339966</v>
      </c>
      <c r="R1039" s="44">
        <f t="shared" si="147"/>
        <v>96.824881000000005</v>
      </c>
    </row>
    <row r="1040" spans="2:18">
      <c r="B1040" s="39">
        <v>42275</v>
      </c>
      <c r="C1040" s="112">
        <v>1881.7700199999999</v>
      </c>
      <c r="D1040" s="20">
        <f t="shared" si="148"/>
        <v>-2.5666090316902812E-2</v>
      </c>
      <c r="E1040" s="20">
        <f t="shared" si="152"/>
        <v>1.5125985200076353</v>
      </c>
      <c r="F1040" s="39">
        <v>42275</v>
      </c>
      <c r="G1040" s="112">
        <v>95.161092999999994</v>
      </c>
      <c r="H1040" s="40">
        <f t="shared" si="149"/>
        <v>-1.7183475805149784E-2</v>
      </c>
      <c r="I1040" s="20">
        <f t="shared" si="150"/>
        <v>1.6979932731809337</v>
      </c>
      <c r="L1040" s="19"/>
      <c r="N1040" s="42">
        <f t="shared" si="144"/>
        <v>42275</v>
      </c>
      <c r="O1040" s="43">
        <f t="shared" si="151"/>
        <v>159.6330134471647</v>
      </c>
      <c r="P1040" s="43">
        <f t="shared" si="145"/>
        <v>174.91382753102835</v>
      </c>
      <c r="Q1040" s="48">
        <f t="shared" si="146"/>
        <v>1881.7700199999999</v>
      </c>
      <c r="R1040" s="44">
        <f t="shared" si="147"/>
        <v>95.161092999999994</v>
      </c>
    </row>
    <row r="1041" spans="2:18">
      <c r="B1041" s="39">
        <v>42276</v>
      </c>
      <c r="C1041" s="112">
        <v>1884.089966</v>
      </c>
      <c r="D1041" s="20">
        <f t="shared" si="148"/>
        <v>1.2328530985949993E-3</v>
      </c>
      <c r="E1041" s="20">
        <f t="shared" si="152"/>
        <v>1.5138313731062303</v>
      </c>
      <c r="F1041" s="39">
        <v>42276</v>
      </c>
      <c r="G1041" s="112">
        <v>93.428382999999997</v>
      </c>
      <c r="H1041" s="40">
        <f t="shared" si="149"/>
        <v>-1.8208176738785387E-2</v>
      </c>
      <c r="I1041" s="20">
        <f t="shared" si="150"/>
        <v>1.6797850964421484</v>
      </c>
      <c r="L1041" s="19"/>
      <c r="N1041" s="42">
        <f t="shared" si="144"/>
        <v>42276</v>
      </c>
      <c r="O1041" s="43">
        <f t="shared" si="151"/>
        <v>159.82981750243107</v>
      </c>
      <c r="P1041" s="43">
        <f t="shared" si="145"/>
        <v>171.72896564528594</v>
      </c>
      <c r="Q1041" s="48">
        <f t="shared" si="146"/>
        <v>1884.089966</v>
      </c>
      <c r="R1041" s="44">
        <f t="shared" si="147"/>
        <v>93.428382999999997</v>
      </c>
    </row>
    <row r="1042" spans="2:18">
      <c r="B1042" s="39">
        <v>42277</v>
      </c>
      <c r="C1042" s="112">
        <v>1920.030029</v>
      </c>
      <c r="D1042" s="20">
        <f t="shared" si="148"/>
        <v>1.9075555652102061E-2</v>
      </c>
      <c r="E1042" s="20">
        <f t="shared" si="152"/>
        <v>1.5329069287583323</v>
      </c>
      <c r="F1042" s="39">
        <v>42277</v>
      </c>
      <c r="G1042" s="112">
        <v>95.476129999999998</v>
      </c>
      <c r="H1042" s="40">
        <f t="shared" si="149"/>
        <v>2.1917825549865322E-2</v>
      </c>
      <c r="I1042" s="20">
        <f t="shared" si="150"/>
        <v>1.7017029219920137</v>
      </c>
      <c r="L1042" s="19"/>
      <c r="N1042" s="42">
        <f t="shared" si="144"/>
        <v>42277</v>
      </c>
      <c r="O1042" s="43">
        <f t="shared" si="151"/>
        <v>162.87866008106403</v>
      </c>
      <c r="P1042" s="43">
        <f t="shared" si="145"/>
        <v>175.49289115615812</v>
      </c>
      <c r="Q1042" s="48">
        <f t="shared" si="146"/>
        <v>1920.030029</v>
      </c>
      <c r="R1042" s="44">
        <f t="shared" si="147"/>
        <v>95.476129999999998</v>
      </c>
    </row>
    <row r="1043" spans="2:18">
      <c r="B1043" s="39">
        <v>42278</v>
      </c>
      <c r="C1043" s="112">
        <v>1923.8199460000001</v>
      </c>
      <c r="D1043" s="20">
        <f t="shared" si="148"/>
        <v>1.9738842324117378E-3</v>
      </c>
      <c r="E1043" s="20">
        <f t="shared" si="152"/>
        <v>1.5348808129907441</v>
      </c>
      <c r="F1043" s="39">
        <v>42278</v>
      </c>
      <c r="G1043" s="112">
        <v>95.121712000000002</v>
      </c>
      <c r="H1043" s="40">
        <f t="shared" si="149"/>
        <v>-3.7121110794917644E-3</v>
      </c>
      <c r="I1043" s="20">
        <f t="shared" si="150"/>
        <v>1.6979908109125219</v>
      </c>
      <c r="N1043" s="42">
        <f t="shared" si="144"/>
        <v>42278</v>
      </c>
      <c r="O1043" s="43">
        <f t="shared" si="151"/>
        <v>163.20016369999436</v>
      </c>
      <c r="P1043" s="43">
        <f t="shared" si="145"/>
        <v>174.8414420505253</v>
      </c>
      <c r="Q1043" s="48">
        <f t="shared" si="146"/>
        <v>1923.8199460000001</v>
      </c>
      <c r="R1043" s="44">
        <f t="shared" si="147"/>
        <v>95.121712000000002</v>
      </c>
    </row>
    <row r="1044" spans="2:18">
      <c r="B1044" s="39">
        <v>42279</v>
      </c>
      <c r="C1044" s="112">
        <v>1951.3599850000001</v>
      </c>
      <c r="D1044" s="20">
        <f t="shared" si="148"/>
        <v>1.4315289254205554E-2</v>
      </c>
      <c r="E1044" s="20">
        <f t="shared" si="152"/>
        <v>1.5491961022449496</v>
      </c>
      <c r="F1044" s="39">
        <v>42279</v>
      </c>
      <c r="G1044" s="112">
        <v>95.948683000000003</v>
      </c>
      <c r="H1044" s="40">
        <f t="shared" si="149"/>
        <v>8.6938195561492293E-3</v>
      </c>
      <c r="I1044" s="20">
        <f t="shared" si="150"/>
        <v>1.7066846304686711</v>
      </c>
      <c r="L1044" s="19"/>
      <c r="N1044" s="42">
        <f t="shared" si="144"/>
        <v>42279</v>
      </c>
      <c r="O1044" s="43">
        <f t="shared" si="151"/>
        <v>165.53642124969349</v>
      </c>
      <c r="P1044" s="43">
        <f t="shared" si="145"/>
        <v>176.36148199864948</v>
      </c>
      <c r="Q1044" s="48">
        <f t="shared" si="146"/>
        <v>1951.3599850000001</v>
      </c>
      <c r="R1044" s="44">
        <f t="shared" si="147"/>
        <v>95.948683000000003</v>
      </c>
    </row>
    <row r="1045" spans="2:18">
      <c r="B1045" s="39">
        <v>42282</v>
      </c>
      <c r="C1045" s="112">
        <v>1987.0500489999999</v>
      </c>
      <c r="D1045" s="20">
        <f t="shared" si="148"/>
        <v>1.8289841072046009E-2</v>
      </c>
      <c r="E1045" s="20">
        <f t="shared" si="152"/>
        <v>1.5674859433169956</v>
      </c>
      <c r="F1045" s="39">
        <v>42282</v>
      </c>
      <c r="G1045" s="112">
        <v>98.242553000000001</v>
      </c>
      <c r="H1045" s="40">
        <f t="shared" si="149"/>
        <v>2.3907258841687318E-2</v>
      </c>
      <c r="I1045" s="20">
        <f t="shared" si="150"/>
        <v>1.7305918893103585</v>
      </c>
      <c r="L1045" s="19"/>
      <c r="N1045" s="42">
        <f t="shared" si="144"/>
        <v>42282</v>
      </c>
      <c r="O1045" s="43">
        <f t="shared" si="151"/>
        <v>168.56405608598561</v>
      </c>
      <c r="P1045" s="43">
        <f t="shared" si="145"/>
        <v>180.5778015984948</v>
      </c>
      <c r="Q1045" s="48">
        <f t="shared" si="146"/>
        <v>1987.0500489999999</v>
      </c>
      <c r="R1045" s="44">
        <f t="shared" si="147"/>
        <v>98.242553000000001</v>
      </c>
    </row>
    <row r="1046" spans="2:18">
      <c r="B1046" s="39">
        <v>42283</v>
      </c>
      <c r="C1046" s="112">
        <v>1979.920044</v>
      </c>
      <c r="D1046" s="20">
        <f t="shared" si="148"/>
        <v>-3.5882362417535285E-3</v>
      </c>
      <c r="E1046" s="20">
        <f t="shared" si="152"/>
        <v>1.5638977070752422</v>
      </c>
      <c r="F1046" s="39">
        <v>42283</v>
      </c>
      <c r="G1046" s="112">
        <v>98.331153999999998</v>
      </c>
      <c r="H1046" s="40">
        <f t="shared" si="149"/>
        <v>9.0185970635348056E-4</v>
      </c>
      <c r="I1046" s="20">
        <f t="shared" si="150"/>
        <v>1.7314937490167119</v>
      </c>
      <c r="L1046" s="19"/>
      <c r="N1046" s="42">
        <f t="shared" si="144"/>
        <v>42283</v>
      </c>
      <c r="O1046" s="43">
        <f t="shared" si="151"/>
        <v>167.95920843088089</v>
      </c>
      <c r="P1046" s="43">
        <f t="shared" si="145"/>
        <v>180.74065744161837</v>
      </c>
      <c r="Q1046" s="48">
        <f t="shared" si="146"/>
        <v>1979.920044</v>
      </c>
      <c r="R1046" s="44">
        <f t="shared" si="147"/>
        <v>98.331153999999998</v>
      </c>
    </row>
    <row r="1047" spans="2:18">
      <c r="B1047" s="39">
        <v>42284</v>
      </c>
      <c r="C1047" s="112">
        <v>1995.829956</v>
      </c>
      <c r="D1047" s="20">
        <f t="shared" si="148"/>
        <v>8.035633584403401E-3</v>
      </c>
      <c r="E1047" s="20">
        <f t="shared" si="152"/>
        <v>1.5719333406596456</v>
      </c>
      <c r="F1047" s="39">
        <v>42284</v>
      </c>
      <c r="G1047" s="112">
        <v>98.882474999999999</v>
      </c>
      <c r="H1047" s="40">
        <f t="shared" si="149"/>
        <v>5.6067784987046121E-3</v>
      </c>
      <c r="I1047" s="20">
        <f t="shared" si="150"/>
        <v>1.7371005275154165</v>
      </c>
      <c r="L1047" s="19"/>
      <c r="N1047" s="42">
        <f t="shared" si="144"/>
        <v>42284</v>
      </c>
      <c r="O1047" s="43">
        <f t="shared" si="151"/>
        <v>169.30886708695792</v>
      </c>
      <c r="P1047" s="43">
        <f t="shared" si="145"/>
        <v>181.75403027360375</v>
      </c>
      <c r="Q1047" s="48">
        <f t="shared" si="146"/>
        <v>1995.829956</v>
      </c>
      <c r="R1047" s="44">
        <f t="shared" si="147"/>
        <v>98.882474999999999</v>
      </c>
    </row>
    <row r="1048" spans="2:18">
      <c r="B1048" s="39">
        <v>42285</v>
      </c>
      <c r="C1048" s="112">
        <v>2013.4300539999999</v>
      </c>
      <c r="D1048" s="20">
        <f t="shared" si="148"/>
        <v>8.8184356322988933E-3</v>
      </c>
      <c r="E1048" s="20">
        <f t="shared" si="152"/>
        <v>1.5807517762919445</v>
      </c>
      <c r="F1048" s="39">
        <v>42285</v>
      </c>
      <c r="G1048" s="112">
        <v>100.162311</v>
      </c>
      <c r="H1048" s="40">
        <f t="shared" si="149"/>
        <v>1.2943001274998478E-2</v>
      </c>
      <c r="I1048" s="20">
        <f t="shared" si="150"/>
        <v>1.750043528790415</v>
      </c>
      <c r="L1048" s="19"/>
      <c r="N1048" s="42">
        <f t="shared" si="144"/>
        <v>42285</v>
      </c>
      <c r="O1048" s="43">
        <f t="shared" si="151"/>
        <v>170.80190643334168</v>
      </c>
      <c r="P1048" s="43">
        <f t="shared" si="145"/>
        <v>184.1064729191711</v>
      </c>
      <c r="Q1048" s="48">
        <f t="shared" si="146"/>
        <v>2013.4300539999999</v>
      </c>
      <c r="R1048" s="44">
        <f t="shared" si="147"/>
        <v>100.162311</v>
      </c>
    </row>
    <row r="1049" spans="2:18">
      <c r="B1049" s="39">
        <v>42286</v>
      </c>
      <c r="C1049" s="112">
        <v>2014.8900149999999</v>
      </c>
      <c r="D1049" s="20">
        <f t="shared" si="148"/>
        <v>7.251113576554058E-4</v>
      </c>
      <c r="E1049" s="20">
        <f t="shared" si="152"/>
        <v>1.5814768876495999</v>
      </c>
      <c r="F1049" s="39">
        <v>42286</v>
      </c>
      <c r="G1049" s="112">
        <v>99.975262999999998</v>
      </c>
      <c r="H1049" s="40">
        <f t="shared" si="149"/>
        <v>-1.8674489249754789E-3</v>
      </c>
      <c r="I1049" s="20">
        <f t="shared" si="150"/>
        <v>1.7481760798654395</v>
      </c>
      <c r="L1049" s="19"/>
      <c r="N1049" s="42">
        <f t="shared" si="144"/>
        <v>42286</v>
      </c>
      <c r="O1049" s="43">
        <f t="shared" si="151"/>
        <v>170.92575683560568</v>
      </c>
      <c r="P1049" s="43">
        <f t="shared" si="145"/>
        <v>183.76266348423718</v>
      </c>
      <c r="Q1049" s="48">
        <f t="shared" si="146"/>
        <v>2014.8900149999999</v>
      </c>
      <c r="R1049" s="44">
        <f t="shared" si="147"/>
        <v>99.975262999999998</v>
      </c>
    </row>
    <row r="1050" spans="2:18">
      <c r="B1050" s="39">
        <v>42289</v>
      </c>
      <c r="C1050" s="112">
        <v>2017.459961</v>
      </c>
      <c r="D1050" s="20">
        <f t="shared" si="148"/>
        <v>1.2754770636946855E-3</v>
      </c>
      <c r="E1050" s="20">
        <f t="shared" si="152"/>
        <v>1.5827523647132946</v>
      </c>
      <c r="F1050" s="39">
        <v>42289</v>
      </c>
      <c r="G1050" s="112">
        <v>99.935882000000007</v>
      </c>
      <c r="H1050" s="40">
        <f t="shared" si="149"/>
        <v>-3.9390744088352303E-4</v>
      </c>
      <c r="I1050" s="20">
        <f t="shared" si="150"/>
        <v>1.7477821724245559</v>
      </c>
      <c r="N1050" s="42">
        <f t="shared" si="144"/>
        <v>42289</v>
      </c>
      <c r="O1050" s="43">
        <f t="shared" si="151"/>
        <v>171.14376871804419</v>
      </c>
      <c r="P1050" s="43">
        <f t="shared" si="145"/>
        <v>183.69027800373416</v>
      </c>
      <c r="Q1050" s="48">
        <f t="shared" si="146"/>
        <v>2017.459961</v>
      </c>
      <c r="R1050" s="44">
        <f t="shared" si="147"/>
        <v>99.935882000000007</v>
      </c>
    </row>
    <row r="1051" spans="2:18">
      <c r="B1051" s="39">
        <v>42290</v>
      </c>
      <c r="C1051" s="112">
        <v>2003.6899410000001</v>
      </c>
      <c r="D1051" s="20">
        <f t="shared" si="148"/>
        <v>-6.8254241800043136E-3</v>
      </c>
      <c r="E1051" s="20">
        <f t="shared" si="152"/>
        <v>1.5759269405332903</v>
      </c>
      <c r="F1051" s="39">
        <v>42290</v>
      </c>
      <c r="G1051" s="112">
        <v>98.764332999999993</v>
      </c>
      <c r="H1051" s="40">
        <f t="shared" si="149"/>
        <v>-1.1723006557344595E-2</v>
      </c>
      <c r="I1051" s="20">
        <f t="shared" si="150"/>
        <v>1.7360591658672113</v>
      </c>
      <c r="L1051" s="19"/>
      <c r="N1051" s="42">
        <f t="shared" si="144"/>
        <v>42290</v>
      </c>
      <c r="O1051" s="43">
        <f t="shared" si="151"/>
        <v>169.97563990077899</v>
      </c>
      <c r="P1051" s="43">
        <f t="shared" si="145"/>
        <v>181.53687567017593</v>
      </c>
      <c r="Q1051" s="48">
        <f t="shared" si="146"/>
        <v>2003.6899410000001</v>
      </c>
      <c r="R1051" s="44">
        <f t="shared" si="147"/>
        <v>98.764332999999993</v>
      </c>
    </row>
    <row r="1052" spans="2:18">
      <c r="B1052" s="39">
        <v>42291</v>
      </c>
      <c r="C1052" s="112">
        <v>1994.23999</v>
      </c>
      <c r="D1052" s="20">
        <f t="shared" si="148"/>
        <v>-4.7162741133909281E-3</v>
      </c>
      <c r="E1052" s="20">
        <f t="shared" si="152"/>
        <v>1.5712106664198995</v>
      </c>
      <c r="F1052" s="39">
        <v>42291</v>
      </c>
      <c r="G1052" s="112">
        <v>96.903642000000005</v>
      </c>
      <c r="H1052" s="40">
        <f t="shared" si="149"/>
        <v>-1.8839706030313486E-2</v>
      </c>
      <c r="I1052" s="20">
        <f t="shared" si="150"/>
        <v>1.7172194598368979</v>
      </c>
      <c r="L1052" s="19"/>
      <c r="N1052" s="42">
        <f t="shared" si="144"/>
        <v>42291</v>
      </c>
      <c r="O1052" s="43">
        <f t="shared" si="151"/>
        <v>169.17398819040787</v>
      </c>
      <c r="P1052" s="43">
        <f t="shared" si="145"/>
        <v>178.11677429888826</v>
      </c>
      <c r="Q1052" s="48">
        <f t="shared" si="146"/>
        <v>1994.23999</v>
      </c>
      <c r="R1052" s="44">
        <f t="shared" si="147"/>
        <v>96.903642000000005</v>
      </c>
    </row>
    <row r="1053" spans="2:18">
      <c r="B1053" s="39">
        <v>42292</v>
      </c>
      <c r="C1053" s="112">
        <v>2023.8599850000001</v>
      </c>
      <c r="D1053" s="20">
        <f t="shared" si="148"/>
        <v>1.485277356212289E-2</v>
      </c>
      <c r="E1053" s="20">
        <f t="shared" si="152"/>
        <v>1.5860634399820224</v>
      </c>
      <c r="F1053" s="39">
        <v>42292</v>
      </c>
      <c r="G1053" s="112">
        <v>97.198993000000002</v>
      </c>
      <c r="H1053" s="40">
        <f t="shared" si="149"/>
        <v>3.0478833808949002E-3</v>
      </c>
      <c r="I1053" s="20">
        <f t="shared" si="150"/>
        <v>1.7202673432177928</v>
      </c>
      <c r="L1053" s="19"/>
      <c r="N1053" s="42">
        <f t="shared" si="144"/>
        <v>42292</v>
      </c>
      <c r="O1053" s="43">
        <f t="shared" si="151"/>
        <v>171.68669112960123</v>
      </c>
      <c r="P1053" s="43">
        <f t="shared" si="145"/>
        <v>178.65965345513246</v>
      </c>
      <c r="Q1053" s="48">
        <f t="shared" si="146"/>
        <v>2023.8599850000001</v>
      </c>
      <c r="R1053" s="44">
        <f t="shared" si="147"/>
        <v>97.198993000000002</v>
      </c>
    </row>
    <row r="1054" spans="2:18">
      <c r="B1054" s="39">
        <v>42293</v>
      </c>
      <c r="C1054" s="112">
        <v>2033.1099850000001</v>
      </c>
      <c r="D1054" s="20">
        <f t="shared" si="148"/>
        <v>4.5704742761638606E-3</v>
      </c>
      <c r="E1054" s="20">
        <f t="shared" si="152"/>
        <v>1.5906339142581862</v>
      </c>
      <c r="F1054" s="39">
        <v>42293</v>
      </c>
      <c r="G1054" s="112">
        <v>96.982403000000005</v>
      </c>
      <c r="H1054" s="40">
        <f t="shared" si="149"/>
        <v>-2.228315266599501E-3</v>
      </c>
      <c r="I1054" s="20">
        <f t="shared" si="150"/>
        <v>1.7180390279511935</v>
      </c>
      <c r="N1054" s="42">
        <f t="shared" si="144"/>
        <v>42293</v>
      </c>
      <c r="O1054" s="43">
        <f t="shared" si="151"/>
        <v>172.47138073496879</v>
      </c>
      <c r="P1054" s="43">
        <f t="shared" si="145"/>
        <v>178.26154342181303</v>
      </c>
      <c r="Q1054" s="48">
        <f t="shared" si="146"/>
        <v>2033.1099850000001</v>
      </c>
      <c r="R1054" s="44">
        <f t="shared" si="147"/>
        <v>96.982403000000005</v>
      </c>
    </row>
    <row r="1055" spans="2:18">
      <c r="B1055" s="39">
        <v>42296</v>
      </c>
      <c r="C1055" s="112">
        <v>2033.660034</v>
      </c>
      <c r="D1055" s="20">
        <f t="shared" si="148"/>
        <v>2.7054561930150989E-4</v>
      </c>
      <c r="E1055" s="20">
        <f t="shared" si="152"/>
        <v>1.5909044598774877</v>
      </c>
      <c r="F1055" s="39">
        <v>42296</v>
      </c>
      <c r="G1055" s="112">
        <v>96.716586000000007</v>
      </c>
      <c r="H1055" s="40">
        <f t="shared" si="149"/>
        <v>-2.7408786725979795E-3</v>
      </c>
      <c r="I1055" s="20">
        <f t="shared" si="150"/>
        <v>1.7152981492785955</v>
      </c>
      <c r="L1055" s="19"/>
      <c r="N1055" s="42">
        <f t="shared" si="144"/>
        <v>42296</v>
      </c>
      <c r="O1055" s="43">
        <f t="shared" si="151"/>
        <v>172.51804211148152</v>
      </c>
      <c r="P1055" s="43">
        <f t="shared" si="145"/>
        <v>177.77295015930378</v>
      </c>
      <c r="Q1055" s="48">
        <f t="shared" si="146"/>
        <v>2033.660034</v>
      </c>
      <c r="R1055" s="44">
        <f t="shared" si="147"/>
        <v>96.716586000000007</v>
      </c>
    </row>
    <row r="1056" spans="2:18">
      <c r="B1056" s="39">
        <v>42297</v>
      </c>
      <c r="C1056" s="112">
        <v>2030.7700199999999</v>
      </c>
      <c r="D1056" s="20">
        <f t="shared" si="148"/>
        <v>-1.421090030626071E-3</v>
      </c>
      <c r="E1056" s="20">
        <f t="shared" si="152"/>
        <v>1.5894833698468616</v>
      </c>
      <c r="F1056" s="39">
        <v>42297</v>
      </c>
      <c r="G1056" s="112">
        <v>97.071004000000002</v>
      </c>
      <c r="H1056" s="40">
        <f t="shared" si="149"/>
        <v>3.6645007299989096E-3</v>
      </c>
      <c r="I1056" s="20">
        <f t="shared" si="150"/>
        <v>1.7189626500085944</v>
      </c>
      <c r="L1056" s="19"/>
      <c r="N1056" s="42">
        <f t="shared" si="144"/>
        <v>42297</v>
      </c>
      <c r="O1056" s="43">
        <f t="shared" si="151"/>
        <v>172.27287844173375</v>
      </c>
      <c r="P1056" s="43">
        <f t="shared" si="145"/>
        <v>178.4243992649366</v>
      </c>
      <c r="Q1056" s="48">
        <f t="shared" si="146"/>
        <v>2030.7700199999999</v>
      </c>
      <c r="R1056" s="44">
        <f t="shared" si="147"/>
        <v>97.071004000000002</v>
      </c>
    </row>
    <row r="1057" spans="2:18">
      <c r="B1057" s="39">
        <v>42298</v>
      </c>
      <c r="C1057" s="112">
        <v>2018.9399410000001</v>
      </c>
      <c r="D1057" s="20">
        <f t="shared" si="148"/>
        <v>-5.8254154254255841E-3</v>
      </c>
      <c r="E1057" s="20">
        <f t="shared" si="152"/>
        <v>1.583657954421436</v>
      </c>
      <c r="F1057" s="39">
        <v>42298</v>
      </c>
      <c r="G1057" s="112">
        <v>96.627984999999995</v>
      </c>
      <c r="H1057" s="40">
        <f t="shared" si="149"/>
        <v>-4.5638654360679043E-3</v>
      </c>
      <c r="I1057" s="20">
        <f t="shared" si="150"/>
        <v>1.7143987845725266</v>
      </c>
      <c r="L1057" s="19"/>
      <c r="N1057" s="42">
        <f t="shared" si="144"/>
        <v>42298</v>
      </c>
      <c r="O1057" s="43">
        <f t="shared" si="151"/>
        <v>171.26931735827682</v>
      </c>
      <c r="P1057" s="43">
        <f t="shared" si="145"/>
        <v>177.61009431618018</v>
      </c>
      <c r="Q1057" s="48">
        <f t="shared" si="146"/>
        <v>2018.9399410000001</v>
      </c>
      <c r="R1057" s="44">
        <f t="shared" si="147"/>
        <v>96.627984999999995</v>
      </c>
    </row>
    <row r="1058" spans="2:18">
      <c r="B1058" s="39">
        <v>42299</v>
      </c>
      <c r="C1058" s="112">
        <v>2052.51001</v>
      </c>
      <c r="D1058" s="20">
        <f t="shared" si="148"/>
        <v>1.6627571884764603E-2</v>
      </c>
      <c r="E1058" s="20">
        <f t="shared" si="152"/>
        <v>1.6002855263062006</v>
      </c>
      <c r="F1058" s="39">
        <v>42299</v>
      </c>
      <c r="G1058" s="112">
        <v>103.834473</v>
      </c>
      <c r="H1058" s="40">
        <f t="shared" si="149"/>
        <v>7.4579719322513061E-2</v>
      </c>
      <c r="I1058" s="20">
        <f t="shared" si="150"/>
        <v>1.7889785038950397</v>
      </c>
      <c r="L1058" s="19"/>
      <c r="N1058" s="42">
        <f t="shared" si="144"/>
        <v>42299</v>
      </c>
      <c r="O1058" s="43">
        <f t="shared" si="151"/>
        <v>174.11711024430613</v>
      </c>
      <c r="P1058" s="43">
        <f t="shared" si="145"/>
        <v>190.85620529912597</v>
      </c>
      <c r="Q1058" s="48">
        <f t="shared" si="146"/>
        <v>2052.51001</v>
      </c>
      <c r="R1058" s="44">
        <f t="shared" si="147"/>
        <v>103.834473</v>
      </c>
    </row>
    <row r="1059" spans="2:18">
      <c r="B1059" s="39">
        <v>42300</v>
      </c>
      <c r="C1059" s="112">
        <v>2075.1499020000001</v>
      </c>
      <c r="D1059" s="20">
        <f t="shared" si="148"/>
        <v>1.1030344256396596E-2</v>
      </c>
      <c r="E1059" s="20">
        <f t="shared" si="152"/>
        <v>1.6113158705625972</v>
      </c>
      <c r="F1059" s="39">
        <v>42300</v>
      </c>
      <c r="G1059" s="112">
        <v>104.40548099999999</v>
      </c>
      <c r="H1059" s="40">
        <f t="shared" si="149"/>
        <v>5.4992141193801469E-3</v>
      </c>
      <c r="I1059" s="20">
        <f t="shared" si="150"/>
        <v>1.7944777180144198</v>
      </c>
      <c r="L1059" s="19"/>
      <c r="N1059" s="42">
        <f t="shared" si="144"/>
        <v>42300</v>
      </c>
      <c r="O1059" s="43">
        <f t="shared" si="151"/>
        <v>176.03768191122978</v>
      </c>
      <c r="P1059" s="43">
        <f t="shared" si="145"/>
        <v>191.90576443807822</v>
      </c>
      <c r="Q1059" s="48">
        <f t="shared" si="146"/>
        <v>2075.1499020000001</v>
      </c>
      <c r="R1059" s="44">
        <f t="shared" si="147"/>
        <v>104.40548099999999</v>
      </c>
    </row>
    <row r="1060" spans="2:18">
      <c r="B1060" s="39">
        <v>42303</v>
      </c>
      <c r="C1060" s="112">
        <v>2071.179932</v>
      </c>
      <c r="D1060" s="20">
        <f t="shared" si="148"/>
        <v>-1.9131003481598352E-3</v>
      </c>
      <c r="E1060" s="20">
        <f t="shared" si="152"/>
        <v>1.6094027702144373</v>
      </c>
      <c r="F1060" s="39">
        <v>42303</v>
      </c>
      <c r="G1060" s="112">
        <v>104.533463</v>
      </c>
      <c r="H1060" s="40">
        <f t="shared" si="149"/>
        <v>1.2258168706680284E-3</v>
      </c>
      <c r="I1060" s="20">
        <f t="shared" si="150"/>
        <v>1.7957035348850878</v>
      </c>
      <c r="L1060" s="19"/>
      <c r="N1060" s="42">
        <f t="shared" si="144"/>
        <v>42303</v>
      </c>
      <c r="O1060" s="43">
        <f t="shared" si="151"/>
        <v>175.70090416067617</v>
      </c>
      <c r="P1060" s="43">
        <f t="shared" si="145"/>
        <v>192.14100576170486</v>
      </c>
      <c r="Q1060" s="48">
        <f t="shared" si="146"/>
        <v>2071.179932</v>
      </c>
      <c r="R1060" s="44">
        <f t="shared" si="147"/>
        <v>104.533463</v>
      </c>
    </row>
    <row r="1061" spans="2:18">
      <c r="B1061" s="39">
        <v>42304</v>
      </c>
      <c r="C1061" s="112">
        <v>2065.889893</v>
      </c>
      <c r="D1061" s="20">
        <f t="shared" si="148"/>
        <v>-2.5541185091011442E-3</v>
      </c>
      <c r="E1061" s="20">
        <f t="shared" si="152"/>
        <v>1.6068486517053362</v>
      </c>
      <c r="F1061" s="39">
        <v>42304</v>
      </c>
      <c r="G1061" s="112">
        <v>104.30702599999999</v>
      </c>
      <c r="H1061" s="40">
        <f t="shared" si="149"/>
        <v>-2.1661675936250901E-3</v>
      </c>
      <c r="I1061" s="20">
        <f t="shared" si="150"/>
        <v>1.7935373672914627</v>
      </c>
      <c r="L1061" s="19"/>
      <c r="N1061" s="42">
        <f t="shared" si="144"/>
        <v>42304</v>
      </c>
      <c r="O1061" s="43">
        <f t="shared" si="151"/>
        <v>175.25214322929358</v>
      </c>
      <c r="P1061" s="43">
        <f t="shared" si="145"/>
        <v>191.72479614161733</v>
      </c>
      <c r="Q1061" s="48">
        <f t="shared" si="146"/>
        <v>2065.889893</v>
      </c>
      <c r="R1061" s="44">
        <f t="shared" si="147"/>
        <v>104.30702599999999</v>
      </c>
    </row>
    <row r="1062" spans="2:18">
      <c r="B1062" s="39">
        <v>42305</v>
      </c>
      <c r="C1062" s="112">
        <v>2090.3500979999999</v>
      </c>
      <c r="D1062" s="20">
        <f t="shared" si="148"/>
        <v>1.1840033238402548E-2</v>
      </c>
      <c r="E1062" s="20">
        <f t="shared" si="152"/>
        <v>1.6186886849437387</v>
      </c>
      <c r="F1062" s="39">
        <v>42305</v>
      </c>
      <c r="G1062" s="112">
        <v>105.47857500000001</v>
      </c>
      <c r="H1062" s="40">
        <f t="shared" si="149"/>
        <v>1.1231736201547937E-2</v>
      </c>
      <c r="I1062" s="20">
        <f t="shared" si="150"/>
        <v>1.8047691034930107</v>
      </c>
      <c r="L1062" s="19"/>
      <c r="N1062" s="42">
        <f t="shared" si="144"/>
        <v>42305</v>
      </c>
      <c r="O1062" s="43">
        <f t="shared" si="151"/>
        <v>177.32713443022971</v>
      </c>
      <c r="P1062" s="43">
        <f t="shared" si="145"/>
        <v>193.87819847517557</v>
      </c>
      <c r="Q1062" s="48">
        <f t="shared" si="146"/>
        <v>2090.3500979999999</v>
      </c>
      <c r="R1062" s="44">
        <f t="shared" si="147"/>
        <v>105.47857500000001</v>
      </c>
    </row>
    <row r="1063" spans="2:18">
      <c r="B1063" s="39">
        <v>42306</v>
      </c>
      <c r="C1063" s="112">
        <v>2089.4099120000001</v>
      </c>
      <c r="D1063" s="20">
        <f t="shared" si="148"/>
        <v>-4.4977441860072354E-4</v>
      </c>
      <c r="E1063" s="20">
        <f t="shared" si="152"/>
        <v>1.618238910525138</v>
      </c>
      <c r="F1063" s="39">
        <v>42306</v>
      </c>
      <c r="G1063" s="112">
        <v>104.809119</v>
      </c>
      <c r="H1063" s="40">
        <f t="shared" si="149"/>
        <v>-6.3468434229416726E-3</v>
      </c>
      <c r="I1063" s="20">
        <f t="shared" si="150"/>
        <v>1.798422260070069</v>
      </c>
      <c r="L1063" s="19"/>
      <c r="N1063" s="42">
        <f t="shared" si="144"/>
        <v>42306</v>
      </c>
      <c r="O1063" s="43">
        <f t="shared" si="151"/>
        <v>177.24737722143922</v>
      </c>
      <c r="P1063" s="43">
        <f t="shared" si="145"/>
        <v>192.64768390633159</v>
      </c>
      <c r="Q1063" s="48">
        <f t="shared" si="146"/>
        <v>2089.4099120000001</v>
      </c>
      <c r="R1063" s="44">
        <f t="shared" si="147"/>
        <v>104.809119</v>
      </c>
    </row>
    <row r="1064" spans="2:18">
      <c r="B1064" s="39">
        <v>42307</v>
      </c>
      <c r="C1064" s="112">
        <v>2079.360107</v>
      </c>
      <c r="D1064" s="20">
        <f t="shared" si="148"/>
        <v>-4.809877153488018E-3</v>
      </c>
      <c r="E1064" s="20">
        <f t="shared" si="152"/>
        <v>1.6134290333716499</v>
      </c>
      <c r="F1064" s="39">
        <v>42307</v>
      </c>
      <c r="G1064" s="112">
        <v>104.336567</v>
      </c>
      <c r="H1064" s="40">
        <f t="shared" si="149"/>
        <v>-4.5086916530611143E-3</v>
      </c>
      <c r="I1064" s="20">
        <f t="shared" si="150"/>
        <v>1.793913568417008</v>
      </c>
      <c r="L1064" s="19"/>
      <c r="N1064" s="42">
        <f t="shared" si="144"/>
        <v>42307</v>
      </c>
      <c r="O1064" s="43">
        <f t="shared" si="151"/>
        <v>176.39483911122616</v>
      </c>
      <c r="P1064" s="43">
        <f t="shared" si="145"/>
        <v>191.77909490192155</v>
      </c>
      <c r="Q1064" s="48">
        <f t="shared" si="146"/>
        <v>2079.360107</v>
      </c>
      <c r="R1064" s="44">
        <f t="shared" si="147"/>
        <v>104.336567</v>
      </c>
    </row>
    <row r="1065" spans="2:18">
      <c r="B1065" s="39">
        <v>42310</v>
      </c>
      <c r="C1065" s="112">
        <v>2104.0500489999999</v>
      </c>
      <c r="D1065" s="20">
        <f t="shared" si="148"/>
        <v>1.1873817294504763E-2</v>
      </c>
      <c r="E1065" s="20">
        <f t="shared" si="152"/>
        <v>1.6253028506661547</v>
      </c>
      <c r="F1065" s="39">
        <v>42310</v>
      </c>
      <c r="G1065" s="112">
        <v>105.645937</v>
      </c>
      <c r="H1065" s="40">
        <f t="shared" si="149"/>
        <v>1.2549483250680504E-2</v>
      </c>
      <c r="I1065" s="20">
        <f t="shared" si="150"/>
        <v>1.8064630516676885</v>
      </c>
      <c r="N1065" s="42">
        <f t="shared" si="144"/>
        <v>42310</v>
      </c>
      <c r="O1065" s="43">
        <f t="shared" si="151"/>
        <v>178.48931920252642</v>
      </c>
      <c r="P1065" s="43">
        <f t="shared" si="145"/>
        <v>194.18582344122387</v>
      </c>
      <c r="Q1065" s="48">
        <f t="shared" si="146"/>
        <v>2104.0500489999999</v>
      </c>
      <c r="R1065" s="44">
        <f t="shared" si="147"/>
        <v>105.645937</v>
      </c>
    </row>
    <row r="1066" spans="2:18">
      <c r="B1066" s="39">
        <v>42311</v>
      </c>
      <c r="C1066" s="112">
        <v>2109.790039</v>
      </c>
      <c r="D1066" s="20">
        <f t="shared" si="148"/>
        <v>2.7280672352485436E-3</v>
      </c>
      <c r="E1066" s="20">
        <f t="shared" si="152"/>
        <v>1.6280309179014032</v>
      </c>
      <c r="F1066" s="39">
        <v>42311</v>
      </c>
      <c r="G1066" s="112">
        <v>105.783765</v>
      </c>
      <c r="H1066" s="40">
        <f t="shared" si="149"/>
        <v>1.3046218710710544E-3</v>
      </c>
      <c r="I1066" s="20">
        <f t="shared" si="150"/>
        <v>1.8077676735387596</v>
      </c>
      <c r="L1066" s="19"/>
      <c r="N1066" s="42">
        <f t="shared" si="144"/>
        <v>42311</v>
      </c>
      <c r="O1066" s="43">
        <f t="shared" si="151"/>
        <v>178.97625006608467</v>
      </c>
      <c r="P1066" s="43">
        <f t="shared" si="145"/>
        <v>194.43916251353727</v>
      </c>
      <c r="Q1066" s="48">
        <f t="shared" si="146"/>
        <v>2109.790039</v>
      </c>
      <c r="R1066" s="44">
        <f t="shared" si="147"/>
        <v>105.783765</v>
      </c>
    </row>
    <row r="1067" spans="2:18">
      <c r="B1067" s="39">
        <v>42312</v>
      </c>
      <c r="C1067" s="112">
        <v>2102.3100589999999</v>
      </c>
      <c r="D1067" s="20">
        <f t="shared" si="148"/>
        <v>-3.5453670089111711E-3</v>
      </c>
      <c r="E1067" s="20">
        <f t="shared" si="152"/>
        <v>1.624485550892492</v>
      </c>
      <c r="F1067" s="39">
        <v>42312</v>
      </c>
      <c r="G1067" s="112">
        <v>105.61640300000001</v>
      </c>
      <c r="H1067" s="40">
        <f t="shared" si="149"/>
        <v>-1.5821142308557468E-3</v>
      </c>
      <c r="I1067" s="20">
        <f t="shared" si="150"/>
        <v>1.8061855593079037</v>
      </c>
      <c r="N1067" s="42">
        <f t="shared" si="144"/>
        <v>42312</v>
      </c>
      <c r="O1067" s="43">
        <f t="shared" si="151"/>
        <v>178.34171357372173</v>
      </c>
      <c r="P1067" s="43">
        <f t="shared" si="145"/>
        <v>194.13153754748893</v>
      </c>
      <c r="Q1067" s="48">
        <f t="shared" si="146"/>
        <v>2102.3100589999999</v>
      </c>
      <c r="R1067" s="44">
        <f t="shared" si="147"/>
        <v>105.61640300000001</v>
      </c>
    </row>
    <row r="1068" spans="2:18">
      <c r="B1068" s="39">
        <v>42313</v>
      </c>
      <c r="C1068" s="112">
        <v>2099.929932</v>
      </c>
      <c r="D1068" s="20">
        <f t="shared" si="148"/>
        <v>-1.1321484144598548E-3</v>
      </c>
      <c r="E1068" s="20">
        <f t="shared" si="152"/>
        <v>1.6233534024780321</v>
      </c>
      <c r="F1068" s="39">
        <v>42313</v>
      </c>
      <c r="G1068" s="112">
        <v>105.44904099999999</v>
      </c>
      <c r="H1068" s="40">
        <f t="shared" si="149"/>
        <v>-1.5846212827378414E-3</v>
      </c>
      <c r="I1068" s="20">
        <f t="shared" si="150"/>
        <v>1.8046009380251657</v>
      </c>
      <c r="N1068" s="42">
        <f t="shared" si="144"/>
        <v>42313</v>
      </c>
      <c r="O1068" s="43">
        <f t="shared" si="151"/>
        <v>178.13980428546719</v>
      </c>
      <c r="P1068" s="43">
        <f t="shared" si="145"/>
        <v>193.82391258144057</v>
      </c>
      <c r="Q1068" s="48">
        <f t="shared" si="146"/>
        <v>2099.929932</v>
      </c>
      <c r="R1068" s="44">
        <f t="shared" si="147"/>
        <v>105.44904099999999</v>
      </c>
    </row>
    <row r="1069" spans="2:18">
      <c r="B1069" s="39">
        <v>42314</v>
      </c>
      <c r="C1069" s="112">
        <v>2099.1999510000001</v>
      </c>
      <c r="D1069" s="20">
        <f t="shared" si="148"/>
        <v>-3.4762159864287767E-4</v>
      </c>
      <c r="E1069" s="20">
        <f t="shared" si="152"/>
        <v>1.6230057808793892</v>
      </c>
      <c r="F1069" s="39">
        <v>42314</v>
      </c>
      <c r="G1069" s="112">
        <v>105.832993</v>
      </c>
      <c r="H1069" s="40">
        <f t="shared" si="149"/>
        <v>3.6411141946754988E-3</v>
      </c>
      <c r="I1069" s="20">
        <f t="shared" si="150"/>
        <v>1.8082420522198412</v>
      </c>
      <c r="L1069" s="19"/>
      <c r="N1069" s="42">
        <f t="shared" si="144"/>
        <v>42314</v>
      </c>
      <c r="O1069" s="43">
        <f t="shared" si="151"/>
        <v>178.07787904191952</v>
      </c>
      <c r="P1069" s="43">
        <f t="shared" si="145"/>
        <v>194.52964758080839</v>
      </c>
      <c r="Q1069" s="48">
        <f t="shared" si="146"/>
        <v>2099.1999510000001</v>
      </c>
      <c r="R1069" s="44">
        <f t="shared" si="147"/>
        <v>105.832993</v>
      </c>
    </row>
    <row r="1070" spans="2:18">
      <c r="B1070" s="39">
        <v>42317</v>
      </c>
      <c r="C1070" s="112">
        <v>2078.580078</v>
      </c>
      <c r="D1070" s="20">
        <f t="shared" si="148"/>
        <v>-9.8227293641929281E-3</v>
      </c>
      <c r="E1070" s="20">
        <f t="shared" si="152"/>
        <v>1.6131830515151964</v>
      </c>
      <c r="F1070" s="39">
        <v>42317</v>
      </c>
      <c r="G1070" s="112">
        <v>104.907567</v>
      </c>
      <c r="H1070" s="40">
        <f t="shared" si="149"/>
        <v>-8.7442107963440208E-3</v>
      </c>
      <c r="I1070" s="20">
        <f t="shared" si="150"/>
        <v>1.7994978414234972</v>
      </c>
      <c r="N1070" s="42">
        <f t="shared" si="144"/>
        <v>42317</v>
      </c>
      <c r="O1070" s="43">
        <f t="shared" si="151"/>
        <v>176.32866823034126</v>
      </c>
      <c r="P1070" s="43">
        <f t="shared" si="145"/>
        <v>192.82863933622326</v>
      </c>
      <c r="Q1070" s="48">
        <f t="shared" si="146"/>
        <v>2078.580078</v>
      </c>
      <c r="R1070" s="44">
        <f t="shared" si="147"/>
        <v>104.907567</v>
      </c>
    </row>
    <row r="1071" spans="2:18">
      <c r="B1071" s="39">
        <v>42318</v>
      </c>
      <c r="C1071" s="112">
        <v>2081.719971</v>
      </c>
      <c r="D1071" s="20">
        <f t="shared" si="148"/>
        <v>1.5105951573544107E-3</v>
      </c>
      <c r="E1071" s="20">
        <f t="shared" si="152"/>
        <v>1.6146936466725508</v>
      </c>
      <c r="F1071" s="39">
        <v>42318</v>
      </c>
      <c r="G1071" s="112">
        <v>105.222605</v>
      </c>
      <c r="H1071" s="40">
        <f t="shared" si="149"/>
        <v>3.0030054933978256E-3</v>
      </c>
      <c r="I1071" s="20">
        <f t="shared" si="150"/>
        <v>1.802500846916895</v>
      </c>
      <c r="L1071" s="19"/>
      <c r="N1071" s="42">
        <f t="shared" si="144"/>
        <v>42318</v>
      </c>
      <c r="O1071" s="43">
        <f t="shared" si="151"/>
        <v>176.59502946267276</v>
      </c>
      <c r="P1071" s="43">
        <f t="shared" si="145"/>
        <v>193.40770479943436</v>
      </c>
      <c r="Q1071" s="48">
        <f t="shared" si="146"/>
        <v>2081.719971</v>
      </c>
      <c r="R1071" s="44">
        <f t="shared" si="147"/>
        <v>105.222605</v>
      </c>
    </row>
    <row r="1072" spans="2:18">
      <c r="B1072" s="39">
        <v>42319</v>
      </c>
      <c r="C1072" s="112">
        <v>2075</v>
      </c>
      <c r="D1072" s="20">
        <f t="shared" si="148"/>
        <v>-3.2280859546982565E-3</v>
      </c>
      <c r="E1072" s="20">
        <f t="shared" si="152"/>
        <v>1.6114655607178525</v>
      </c>
      <c r="F1072" s="39">
        <v>42319</v>
      </c>
      <c r="G1072" s="112">
        <v>105.39981400000001</v>
      </c>
      <c r="H1072" s="40">
        <f t="shared" si="149"/>
        <v>1.6841343169560208E-3</v>
      </c>
      <c r="I1072" s="20">
        <f t="shared" si="150"/>
        <v>1.8041849812338511</v>
      </c>
      <c r="L1072" s="19"/>
      <c r="N1072" s="42">
        <f t="shared" si="144"/>
        <v>42319</v>
      </c>
      <c r="O1072" s="43">
        <f t="shared" si="151"/>
        <v>176.02496552839477</v>
      </c>
      <c r="P1072" s="43">
        <f t="shared" si="145"/>
        <v>193.73342935225079</v>
      </c>
      <c r="Q1072" s="48">
        <f t="shared" si="146"/>
        <v>2075</v>
      </c>
      <c r="R1072" s="44">
        <f t="shared" si="147"/>
        <v>105.39981400000001</v>
      </c>
    </row>
    <row r="1073" spans="2:18">
      <c r="B1073" s="39">
        <v>42320</v>
      </c>
      <c r="C1073" s="112">
        <v>2045.969971</v>
      </c>
      <c r="D1073" s="20">
        <f t="shared" si="148"/>
        <v>-1.3990375421686796E-2</v>
      </c>
      <c r="E1073" s="20">
        <f t="shared" si="152"/>
        <v>1.5974751852961657</v>
      </c>
      <c r="F1073" s="39">
        <v>42320</v>
      </c>
      <c r="G1073" s="112">
        <v>103.43082800000001</v>
      </c>
      <c r="H1073" s="40">
        <f t="shared" si="149"/>
        <v>-1.868111456060062E-2</v>
      </c>
      <c r="I1073" s="20">
        <f t="shared" si="150"/>
        <v>1.7855038666732503</v>
      </c>
      <c r="N1073" s="42">
        <f t="shared" si="144"/>
        <v>42320</v>
      </c>
      <c r="O1073" s="43">
        <f t="shared" si="151"/>
        <v>173.56231017706307</v>
      </c>
      <c r="P1073" s="43">
        <f t="shared" si="145"/>
        <v>190.11427296430335</v>
      </c>
      <c r="Q1073" s="48">
        <f t="shared" si="146"/>
        <v>2045.969971</v>
      </c>
      <c r="R1073" s="44">
        <f t="shared" si="147"/>
        <v>103.43082800000001</v>
      </c>
    </row>
    <row r="1074" spans="2:18">
      <c r="B1074" s="39">
        <v>42321</v>
      </c>
      <c r="C1074" s="112">
        <v>2023.040039</v>
      </c>
      <c r="D1074" s="20">
        <f t="shared" si="148"/>
        <v>-1.1207364880723381E-2</v>
      </c>
      <c r="E1074" s="20">
        <f t="shared" si="152"/>
        <v>1.5862678204154423</v>
      </c>
      <c r="F1074" s="39">
        <v>42321</v>
      </c>
      <c r="G1074" s="112">
        <v>102.820447</v>
      </c>
      <c r="H1074" s="40">
        <f t="shared" si="149"/>
        <v>-5.901345003251901E-3</v>
      </c>
      <c r="I1074" s="20">
        <f t="shared" si="150"/>
        <v>1.7796025216699984</v>
      </c>
      <c r="L1074" s="19"/>
      <c r="N1074" s="42">
        <f t="shared" si="144"/>
        <v>42321</v>
      </c>
      <c r="O1074" s="43">
        <f t="shared" si="151"/>
        <v>171.61713403736744</v>
      </c>
      <c r="P1074" s="43">
        <f t="shared" si="145"/>
        <v>188.9923430494986</v>
      </c>
      <c r="Q1074" s="48">
        <f t="shared" si="146"/>
        <v>2023.040039</v>
      </c>
      <c r="R1074" s="44">
        <f t="shared" si="147"/>
        <v>102.820447</v>
      </c>
    </row>
    <row r="1075" spans="2:18">
      <c r="B1075" s="39">
        <v>42324</v>
      </c>
      <c r="C1075" s="112">
        <v>2053.1899410000001</v>
      </c>
      <c r="D1075" s="20">
        <f t="shared" si="148"/>
        <v>1.490326509548634E-2</v>
      </c>
      <c r="E1075" s="20">
        <f t="shared" si="152"/>
        <v>1.6011710855109287</v>
      </c>
      <c r="F1075" s="39">
        <v>42324</v>
      </c>
      <c r="G1075" s="112">
        <v>104.051063</v>
      </c>
      <c r="H1075" s="40">
        <f t="shared" si="149"/>
        <v>1.1968592200343187E-2</v>
      </c>
      <c r="I1075" s="20">
        <f t="shared" si="150"/>
        <v>1.7915711138703416</v>
      </c>
      <c r="L1075" s="19"/>
      <c r="N1075" s="42">
        <f t="shared" si="144"/>
        <v>42324</v>
      </c>
      <c r="O1075" s="43">
        <f t="shared" si="151"/>
        <v>174.17478968085393</v>
      </c>
      <c r="P1075" s="43">
        <f t="shared" si="145"/>
        <v>191.2543153324454</v>
      </c>
      <c r="Q1075" s="48">
        <f t="shared" si="146"/>
        <v>2053.1899410000001</v>
      </c>
      <c r="R1075" s="44">
        <f t="shared" si="147"/>
        <v>104.051063</v>
      </c>
    </row>
    <row r="1076" spans="2:18">
      <c r="B1076" s="39">
        <v>42325</v>
      </c>
      <c r="C1076" s="112">
        <v>2050.4399410000001</v>
      </c>
      <c r="D1076" s="20">
        <f t="shared" si="148"/>
        <v>-1.3393792484004408E-3</v>
      </c>
      <c r="E1076" s="20">
        <f t="shared" si="152"/>
        <v>1.5998317062625282</v>
      </c>
      <c r="F1076" s="39">
        <v>42325</v>
      </c>
      <c r="G1076" s="112">
        <v>103.489902</v>
      </c>
      <c r="H1076" s="40">
        <f t="shared" si="149"/>
        <v>-5.3931308707533265E-3</v>
      </c>
      <c r="I1076" s="20">
        <f t="shared" si="150"/>
        <v>1.7861779829995883</v>
      </c>
      <c r="L1076" s="19"/>
      <c r="N1076" s="42">
        <f t="shared" si="144"/>
        <v>42325</v>
      </c>
      <c r="O1076" s="43">
        <f t="shared" si="151"/>
        <v>173.94150358196089</v>
      </c>
      <c r="P1076" s="43">
        <f t="shared" si="145"/>
        <v>190.22285578026123</v>
      </c>
      <c r="Q1076" s="48">
        <f t="shared" si="146"/>
        <v>2050.4399410000001</v>
      </c>
      <c r="R1076" s="44">
        <f t="shared" si="147"/>
        <v>103.489902</v>
      </c>
    </row>
    <row r="1077" spans="2:18">
      <c r="B1077" s="39">
        <v>42326</v>
      </c>
      <c r="C1077" s="112">
        <v>2083.580078</v>
      </c>
      <c r="D1077" s="20">
        <f t="shared" si="148"/>
        <v>1.616245193889343E-2</v>
      </c>
      <c r="E1077" s="20">
        <f t="shared" si="152"/>
        <v>1.6159941582014217</v>
      </c>
      <c r="F1077" s="39">
        <v>42326</v>
      </c>
      <c r="G1077" s="112">
        <v>105.340746</v>
      </c>
      <c r="H1077" s="40">
        <f t="shared" si="149"/>
        <v>1.7884295609826628E-2</v>
      </c>
      <c r="I1077" s="20">
        <f t="shared" si="150"/>
        <v>1.8040622786094149</v>
      </c>
      <c r="L1077" s="19"/>
      <c r="N1077" s="42">
        <f t="shared" si="144"/>
        <v>42326</v>
      </c>
      <c r="O1077" s="43">
        <f t="shared" si="151"/>
        <v>176.75282477378317</v>
      </c>
      <c r="P1077" s="43">
        <f t="shared" si="145"/>
        <v>193.62485756478083</v>
      </c>
      <c r="Q1077" s="48">
        <f t="shared" si="146"/>
        <v>2083.580078</v>
      </c>
      <c r="R1077" s="44">
        <f t="shared" si="147"/>
        <v>105.340746</v>
      </c>
    </row>
    <row r="1078" spans="2:18">
      <c r="B1078" s="39">
        <v>42327</v>
      </c>
      <c r="C1078" s="112">
        <v>2081.23999</v>
      </c>
      <c r="D1078" s="20">
        <f t="shared" si="148"/>
        <v>-1.1231092218189076E-3</v>
      </c>
      <c r="E1078" s="20">
        <f t="shared" si="152"/>
        <v>1.6148710489796028</v>
      </c>
      <c r="F1078" s="39">
        <v>42327</v>
      </c>
      <c r="G1078" s="112">
        <v>105.67547</v>
      </c>
      <c r="H1078" s="40">
        <f t="shared" si="149"/>
        <v>3.1775358796111153E-3</v>
      </c>
      <c r="I1078" s="20">
        <f t="shared" si="150"/>
        <v>1.807239814489026</v>
      </c>
      <c r="N1078" s="42">
        <f t="shared" si="144"/>
        <v>42327</v>
      </c>
      <c r="O1078" s="43">
        <f t="shared" si="151"/>
        <v>176.55431204629721</v>
      </c>
      <c r="P1078" s="43">
        <f t="shared" si="145"/>
        <v>194.24010749687753</v>
      </c>
      <c r="Q1078" s="48">
        <f t="shared" si="146"/>
        <v>2081.23999</v>
      </c>
      <c r="R1078" s="44">
        <f t="shared" si="147"/>
        <v>105.67547</v>
      </c>
    </row>
    <row r="1079" spans="2:18">
      <c r="B1079" s="39">
        <v>42328</v>
      </c>
      <c r="C1079" s="112">
        <v>2089.169922</v>
      </c>
      <c r="D1079" s="20">
        <f t="shared" si="148"/>
        <v>3.8101958630922805E-3</v>
      </c>
      <c r="E1079" s="20">
        <f t="shared" si="152"/>
        <v>1.618681244842695</v>
      </c>
      <c r="F1079" s="39">
        <v>42328</v>
      </c>
      <c r="G1079" s="112">
        <v>106.049583</v>
      </c>
      <c r="H1079" s="40">
        <f t="shared" si="149"/>
        <v>3.5402066345198158E-3</v>
      </c>
      <c r="I1079" s="20">
        <f t="shared" si="150"/>
        <v>1.8107800211235459</v>
      </c>
      <c r="N1079" s="42">
        <f t="shared" si="144"/>
        <v>42328</v>
      </c>
      <c r="O1079" s="43">
        <f t="shared" si="151"/>
        <v>177.22701855566709</v>
      </c>
      <c r="P1079" s="43">
        <f t="shared" si="145"/>
        <v>194.92775761412781</v>
      </c>
      <c r="Q1079" s="48">
        <f t="shared" si="146"/>
        <v>2089.169922</v>
      </c>
      <c r="R1079" s="44">
        <f t="shared" si="147"/>
        <v>106.049583</v>
      </c>
    </row>
    <row r="1080" spans="2:18">
      <c r="B1080" s="39">
        <v>42331</v>
      </c>
      <c r="C1080" s="112">
        <v>2086.5900879999999</v>
      </c>
      <c r="D1080" s="20">
        <f t="shared" si="148"/>
        <v>-1.2348607802712408E-3</v>
      </c>
      <c r="E1080" s="20">
        <f t="shared" si="152"/>
        <v>1.6174463840624238</v>
      </c>
      <c r="F1080" s="39">
        <v>42331</v>
      </c>
      <c r="G1080" s="112">
        <v>106.315392</v>
      </c>
      <c r="H1080" s="40">
        <f t="shared" si="149"/>
        <v>2.5064596435047104E-3</v>
      </c>
      <c r="I1080" s="20">
        <f t="shared" si="150"/>
        <v>1.8132864807670506</v>
      </c>
      <c r="L1080" s="19"/>
      <c r="N1080" s="42">
        <f t="shared" si="144"/>
        <v>42331</v>
      </c>
      <c r="O1080" s="43">
        <f t="shared" si="151"/>
        <v>177.0081678612483</v>
      </c>
      <c r="P1080" s="43">
        <f t="shared" si="145"/>
        <v>195.41633617198647</v>
      </c>
      <c r="Q1080" s="48">
        <f t="shared" si="146"/>
        <v>2086.5900879999999</v>
      </c>
      <c r="R1080" s="44">
        <f t="shared" si="147"/>
        <v>106.315392</v>
      </c>
    </row>
    <row r="1081" spans="2:18">
      <c r="B1081" s="39">
        <v>42332</v>
      </c>
      <c r="C1081" s="112">
        <v>2089.139893</v>
      </c>
      <c r="D1081" s="20">
        <f t="shared" si="148"/>
        <v>1.2219961240418353E-3</v>
      </c>
      <c r="E1081" s="20">
        <f t="shared" si="152"/>
        <v>1.6186683801864656</v>
      </c>
      <c r="F1081" s="39">
        <v>42332</v>
      </c>
      <c r="G1081" s="112">
        <v>105.813306</v>
      </c>
      <c r="H1081" s="40">
        <f t="shared" si="149"/>
        <v>-4.7226087451194276E-3</v>
      </c>
      <c r="I1081" s="20">
        <f t="shared" si="150"/>
        <v>1.808563872021931</v>
      </c>
      <c r="L1081" s="19"/>
      <c r="N1081" s="42">
        <f t="shared" si="144"/>
        <v>42332</v>
      </c>
      <c r="O1081" s="43">
        <f t="shared" si="151"/>
        <v>177.22447115629848</v>
      </c>
      <c r="P1081" s="43">
        <f t="shared" si="145"/>
        <v>194.49346127384146</v>
      </c>
      <c r="Q1081" s="48">
        <f t="shared" si="146"/>
        <v>2089.139893</v>
      </c>
      <c r="R1081" s="44">
        <f t="shared" si="147"/>
        <v>105.813306</v>
      </c>
    </row>
    <row r="1082" spans="2:18">
      <c r="B1082" s="39">
        <v>42333</v>
      </c>
      <c r="C1082" s="112">
        <v>2088.8701169999999</v>
      </c>
      <c r="D1082" s="20">
        <f t="shared" si="148"/>
        <v>-1.2913256833779752E-4</v>
      </c>
      <c r="E1082" s="20">
        <f t="shared" si="152"/>
        <v>1.618539247618128</v>
      </c>
      <c r="F1082" s="39">
        <v>42333</v>
      </c>
      <c r="G1082" s="112">
        <v>106.610743</v>
      </c>
      <c r="H1082" s="40">
        <f t="shared" si="149"/>
        <v>7.5362639175076129E-3</v>
      </c>
      <c r="I1082" s="20">
        <f t="shared" si="150"/>
        <v>1.8161001359394386</v>
      </c>
      <c r="L1082" s="19"/>
      <c r="N1082" s="42">
        <f t="shared" si="144"/>
        <v>42333</v>
      </c>
      <c r="O1082" s="43">
        <f t="shared" si="151"/>
        <v>177.20158570516574</v>
      </c>
      <c r="P1082" s="43">
        <f t="shared" si="145"/>
        <v>195.9592153282307</v>
      </c>
      <c r="Q1082" s="48">
        <f t="shared" si="146"/>
        <v>2088.8701169999999</v>
      </c>
      <c r="R1082" s="44">
        <f t="shared" si="147"/>
        <v>106.610743</v>
      </c>
    </row>
    <row r="1083" spans="2:18">
      <c r="B1083" s="39">
        <v>42335</v>
      </c>
      <c r="C1083" s="112">
        <v>2090.110107</v>
      </c>
      <c r="D1083" s="20">
        <f t="shared" si="148"/>
        <v>5.9361756861209258E-4</v>
      </c>
      <c r="E1083" s="20">
        <f t="shared" si="152"/>
        <v>1.61913286518674</v>
      </c>
      <c r="F1083" s="39">
        <v>42335</v>
      </c>
      <c r="G1083" s="112">
        <v>107.36879999999999</v>
      </c>
      <c r="H1083" s="40">
        <f t="shared" si="149"/>
        <v>7.1105123054999719E-3</v>
      </c>
      <c r="I1083" s="20">
        <f t="shared" si="150"/>
        <v>1.8232106482449386</v>
      </c>
      <c r="N1083" s="42">
        <f t="shared" si="144"/>
        <v>42335</v>
      </c>
      <c r="O1083" s="43">
        <f t="shared" si="151"/>
        <v>177.30677567962627</v>
      </c>
      <c r="P1083" s="43">
        <f t="shared" si="145"/>
        <v>197.35258574019821</v>
      </c>
      <c r="Q1083" s="48">
        <f t="shared" si="146"/>
        <v>2090.110107</v>
      </c>
      <c r="R1083" s="44">
        <f t="shared" si="147"/>
        <v>107.36879999999999</v>
      </c>
    </row>
    <row r="1084" spans="2:18">
      <c r="B1084" s="39">
        <v>42338</v>
      </c>
      <c r="C1084" s="112">
        <v>2080.4099120000001</v>
      </c>
      <c r="D1084" s="20">
        <f t="shared" si="148"/>
        <v>-4.6409971261862637E-3</v>
      </c>
      <c r="E1084" s="20">
        <f t="shared" si="152"/>
        <v>1.6144918680605538</v>
      </c>
      <c r="F1084" s="39">
        <v>42338</v>
      </c>
      <c r="G1084" s="112">
        <v>107.46725499999999</v>
      </c>
      <c r="H1084" s="40">
        <f t="shared" si="149"/>
        <v>9.1697960673875478E-4</v>
      </c>
      <c r="I1084" s="20">
        <f t="shared" si="150"/>
        <v>1.8241276278516774</v>
      </c>
      <c r="N1084" s="42">
        <f t="shared" si="144"/>
        <v>42338</v>
      </c>
      <c r="O1084" s="43">
        <f t="shared" si="151"/>
        <v>176.48389544324377</v>
      </c>
      <c r="P1084" s="43">
        <f t="shared" si="145"/>
        <v>197.5335540366591</v>
      </c>
      <c r="Q1084" s="48">
        <f t="shared" si="146"/>
        <v>2080.4099120000001</v>
      </c>
      <c r="R1084" s="44">
        <f t="shared" si="147"/>
        <v>107.46725499999999</v>
      </c>
    </row>
    <row r="1085" spans="2:18">
      <c r="B1085" s="39">
        <v>42339</v>
      </c>
      <c r="C1085" s="112">
        <v>2102.6298830000001</v>
      </c>
      <c r="D1085" s="20">
        <f t="shared" si="148"/>
        <v>1.0680573511899327E-2</v>
      </c>
      <c r="E1085" s="20">
        <f t="shared" si="152"/>
        <v>1.6251724415724531</v>
      </c>
      <c r="F1085" s="39">
        <v>42339</v>
      </c>
      <c r="G1085" s="112">
        <v>108.441901</v>
      </c>
      <c r="H1085" s="40">
        <f t="shared" si="149"/>
        <v>9.0692369503622139E-3</v>
      </c>
      <c r="I1085" s="20">
        <f t="shared" si="150"/>
        <v>1.8331968648020396</v>
      </c>
      <c r="N1085" s="42">
        <f t="shared" si="144"/>
        <v>42339</v>
      </c>
      <c r="O1085" s="43">
        <f t="shared" si="151"/>
        <v>178.36884466219169</v>
      </c>
      <c r="P1085" s="43">
        <f t="shared" si="145"/>
        <v>199.32503264386477</v>
      </c>
      <c r="Q1085" s="48">
        <f t="shared" si="146"/>
        <v>2102.6298830000001</v>
      </c>
      <c r="R1085" s="44">
        <f t="shared" si="147"/>
        <v>108.441901</v>
      </c>
    </row>
    <row r="1086" spans="2:18">
      <c r="B1086" s="39">
        <v>42340</v>
      </c>
      <c r="C1086" s="112">
        <v>2079.51001</v>
      </c>
      <c r="D1086" s="20">
        <f t="shared" si="148"/>
        <v>-1.0995693149292163E-2</v>
      </c>
      <c r="E1086" s="20">
        <f t="shared" si="152"/>
        <v>1.6141767484231608</v>
      </c>
      <c r="F1086" s="39">
        <v>42340</v>
      </c>
      <c r="G1086" s="112">
        <v>108.21433500000001</v>
      </c>
      <c r="H1086" s="40">
        <f t="shared" si="149"/>
        <v>-2.0985061853535658E-3</v>
      </c>
      <c r="I1086" s="20">
        <f t="shared" si="150"/>
        <v>1.831098358616686</v>
      </c>
      <c r="N1086" s="42">
        <f t="shared" si="144"/>
        <v>42340</v>
      </c>
      <c r="O1086" s="43">
        <f t="shared" si="151"/>
        <v>176.40755557889247</v>
      </c>
      <c r="P1086" s="43">
        <f t="shared" si="145"/>
        <v>198.90674782996581</v>
      </c>
      <c r="Q1086" s="48">
        <f t="shared" si="146"/>
        <v>2079.51001</v>
      </c>
      <c r="R1086" s="44">
        <f t="shared" si="147"/>
        <v>108.21433500000001</v>
      </c>
    </row>
    <row r="1087" spans="2:18">
      <c r="B1087" s="39">
        <v>42341</v>
      </c>
      <c r="C1087" s="112">
        <v>2049.6201169999999</v>
      </c>
      <c r="D1087" s="20">
        <f t="shared" si="148"/>
        <v>-1.4373526867514363E-2</v>
      </c>
      <c r="E1087" s="20">
        <f t="shared" si="152"/>
        <v>1.5998032215556464</v>
      </c>
      <c r="F1087" s="39">
        <v>42341</v>
      </c>
      <c r="G1087" s="112">
        <v>107.14574500000001</v>
      </c>
      <c r="H1087" s="40">
        <f t="shared" si="149"/>
        <v>-9.8747545784946267E-3</v>
      </c>
      <c r="I1087" s="20">
        <f t="shared" si="150"/>
        <v>1.8212236040381913</v>
      </c>
      <c r="N1087" s="42">
        <f t="shared" si="144"/>
        <v>42341</v>
      </c>
      <c r="O1087" s="43">
        <f t="shared" si="151"/>
        <v>173.87195683914675</v>
      </c>
      <c r="P1087" s="43">
        <f t="shared" si="145"/>
        <v>196.94259251113837</v>
      </c>
      <c r="Q1087" s="48">
        <f t="shared" si="146"/>
        <v>2049.6201169999999</v>
      </c>
      <c r="R1087" s="44">
        <f t="shared" si="147"/>
        <v>107.14574500000001</v>
      </c>
    </row>
    <row r="1088" spans="2:18">
      <c r="B1088" s="39">
        <v>42342</v>
      </c>
      <c r="C1088" s="112">
        <v>2091.6899410000001</v>
      </c>
      <c r="D1088" s="20">
        <f t="shared" si="148"/>
        <v>2.0525668952535936E-2</v>
      </c>
      <c r="E1088" s="20">
        <f t="shared" si="152"/>
        <v>1.6203288905081823</v>
      </c>
      <c r="F1088" s="39">
        <v>42342</v>
      </c>
      <c r="G1088" s="112">
        <v>108.89703799999999</v>
      </c>
      <c r="H1088" s="40">
        <f t="shared" si="149"/>
        <v>1.6344960782156859E-2</v>
      </c>
      <c r="I1088" s="20">
        <f t="shared" si="150"/>
        <v>1.8375685648203481</v>
      </c>
      <c r="N1088" s="42">
        <f t="shared" si="144"/>
        <v>42342</v>
      </c>
      <c r="O1088" s="43">
        <f t="shared" si="151"/>
        <v>177.4407950653567</v>
      </c>
      <c r="P1088" s="43">
        <f t="shared" si="145"/>
        <v>200.16161146206923</v>
      </c>
      <c r="Q1088" s="48">
        <f t="shared" si="146"/>
        <v>2091.6899410000001</v>
      </c>
      <c r="R1088" s="44">
        <f t="shared" si="147"/>
        <v>108.89703799999999</v>
      </c>
    </row>
    <row r="1089" spans="2:18">
      <c r="B1089" s="39">
        <v>42345</v>
      </c>
      <c r="C1089" s="112">
        <v>2077.070068</v>
      </c>
      <c r="D1089" s="20">
        <f t="shared" si="148"/>
        <v>-6.9895029437349043E-3</v>
      </c>
      <c r="E1089" s="20">
        <f t="shared" si="152"/>
        <v>1.6133393875644475</v>
      </c>
      <c r="F1089" s="39">
        <v>42345</v>
      </c>
      <c r="G1089" s="112">
        <v>109.005877</v>
      </c>
      <c r="H1089" s="40">
        <f t="shared" si="149"/>
        <v>9.9946703784548063E-4</v>
      </c>
      <c r="I1089" s="20">
        <f t="shared" si="150"/>
        <v>1.8385680318581936</v>
      </c>
      <c r="N1089" s="42">
        <f t="shared" si="144"/>
        <v>42345</v>
      </c>
      <c r="O1089" s="43">
        <f t="shared" si="151"/>
        <v>176.20057210590872</v>
      </c>
      <c r="P1089" s="43">
        <f t="shared" si="145"/>
        <v>200.36166639496761</v>
      </c>
      <c r="Q1089" s="48">
        <f t="shared" si="146"/>
        <v>2077.070068</v>
      </c>
      <c r="R1089" s="44">
        <f t="shared" si="147"/>
        <v>109.005877</v>
      </c>
    </row>
    <row r="1090" spans="2:18">
      <c r="B1090" s="39">
        <v>42346</v>
      </c>
      <c r="C1090" s="112">
        <v>2063.5900879999999</v>
      </c>
      <c r="D1090" s="20">
        <f t="shared" si="148"/>
        <v>-6.4899014278222422E-3</v>
      </c>
      <c r="E1090" s="20">
        <f t="shared" si="152"/>
        <v>1.6068494861366251</v>
      </c>
      <c r="F1090" s="39">
        <v>42346</v>
      </c>
      <c r="G1090" s="112">
        <v>108.184645</v>
      </c>
      <c r="H1090" s="40">
        <f t="shared" si="149"/>
        <v>-7.5338323272239327E-3</v>
      </c>
      <c r="I1090" s="20">
        <f t="shared" si="150"/>
        <v>1.8310341995309698</v>
      </c>
      <c r="L1090" s="19"/>
      <c r="N1090" s="42">
        <f t="shared" si="144"/>
        <v>42346</v>
      </c>
      <c r="O1090" s="43">
        <f t="shared" si="151"/>
        <v>175.05704776141548</v>
      </c>
      <c r="P1090" s="43">
        <f t="shared" si="145"/>
        <v>198.85217519554476</v>
      </c>
      <c r="Q1090" s="48">
        <f t="shared" si="146"/>
        <v>2063.5900879999999</v>
      </c>
      <c r="R1090" s="44">
        <f t="shared" si="147"/>
        <v>108.184645</v>
      </c>
    </row>
    <row r="1091" spans="2:18">
      <c r="B1091" s="39">
        <v>42347</v>
      </c>
      <c r="C1091" s="112">
        <v>2047.619995</v>
      </c>
      <c r="D1091" s="20">
        <f t="shared" si="148"/>
        <v>-7.738985127360154E-3</v>
      </c>
      <c r="E1091" s="20">
        <f t="shared" si="152"/>
        <v>1.599110501009265</v>
      </c>
      <c r="F1091" s="39">
        <v>42347</v>
      </c>
      <c r="G1091" s="112">
        <v>106.94785299999999</v>
      </c>
      <c r="H1091" s="40">
        <f t="shared" si="149"/>
        <v>-1.1432232365323314E-2</v>
      </c>
      <c r="I1091" s="20">
        <f t="shared" si="150"/>
        <v>1.8196019671656465</v>
      </c>
      <c r="L1091" s="19"/>
      <c r="N1091" s="42">
        <f t="shared" si="144"/>
        <v>42347</v>
      </c>
      <c r="O1091" s="43">
        <f t="shared" si="151"/>
        <v>173.70228387235031</v>
      </c>
      <c r="P1091" s="43">
        <f t="shared" si="145"/>
        <v>196.57885092235932</v>
      </c>
      <c r="Q1091" s="48">
        <f t="shared" si="146"/>
        <v>2047.619995</v>
      </c>
      <c r="R1091" s="44">
        <f t="shared" si="147"/>
        <v>106.94785299999999</v>
      </c>
    </row>
    <row r="1092" spans="2:18">
      <c r="B1092" s="39">
        <v>42348</v>
      </c>
      <c r="C1092" s="112">
        <v>2052.2299800000001</v>
      </c>
      <c r="D1092" s="20">
        <f t="shared" si="148"/>
        <v>2.2513869815967702E-3</v>
      </c>
      <c r="E1092" s="20">
        <f t="shared" si="152"/>
        <v>1.6013618879908618</v>
      </c>
      <c r="F1092" s="39">
        <v>42348</v>
      </c>
      <c r="G1092" s="113">
        <v>107.422785</v>
      </c>
      <c r="H1092" s="40">
        <f t="shared" si="149"/>
        <v>4.4407810599060848E-3</v>
      </c>
      <c r="I1092" s="20">
        <f t="shared" si="150"/>
        <v>1.8240427482255526</v>
      </c>
      <c r="L1092" s="19"/>
      <c r="N1092" s="42">
        <f t="shared" ref="N1092:N1155" si="153">B1092</f>
        <v>42348</v>
      </c>
      <c r="O1092" s="43">
        <f t="shared" si="151"/>
        <v>174.09335493293412</v>
      </c>
      <c r="P1092" s="43">
        <f t="shared" ref="P1092:P1155" si="154">(R1092/$R$3)*100</f>
        <v>197.45181456031341</v>
      </c>
      <c r="Q1092" s="48">
        <f t="shared" ref="Q1092:Q1155" si="155">C1092</f>
        <v>2052.2299800000001</v>
      </c>
      <c r="R1092" s="44">
        <f t="shared" ref="R1092:R1155" si="156">G1092</f>
        <v>107.422785</v>
      </c>
    </row>
    <row r="1093" spans="2:18">
      <c r="B1093" s="39">
        <v>42349</v>
      </c>
      <c r="C1093" s="112">
        <v>2012.369995</v>
      </c>
      <c r="D1093" s="20">
        <f t="shared" ref="D1093:D1156" si="157">C1093/C1092-1</f>
        <v>-1.9422767130611751E-2</v>
      </c>
      <c r="E1093" s="20">
        <f t="shared" si="152"/>
        <v>1.58193912086025</v>
      </c>
      <c r="F1093" s="39">
        <v>42349</v>
      </c>
      <c r="G1093" s="112">
        <v>105.86937500000001</v>
      </c>
      <c r="H1093" s="40">
        <f t="shared" ref="H1093:H1156" si="158">G1093/G1092-1</f>
        <v>-1.4460712408452259E-2</v>
      </c>
      <c r="I1093" s="20">
        <f t="shared" ref="I1093:I1156" si="159">I1092+H1093</f>
        <v>1.8095820358171002</v>
      </c>
      <c r="L1093" s="19"/>
      <c r="N1093" s="42">
        <f t="shared" si="153"/>
        <v>42349</v>
      </c>
      <c r="O1093" s="43">
        <f t="shared" ref="O1093:O1156" si="160">(Q1093/$Q$3)*100</f>
        <v>170.7119802410848</v>
      </c>
      <c r="P1093" s="43">
        <f t="shared" si="154"/>
        <v>194.59652065542969</v>
      </c>
      <c r="Q1093" s="48">
        <f t="shared" si="155"/>
        <v>2012.369995</v>
      </c>
      <c r="R1093" s="44">
        <f t="shared" si="156"/>
        <v>105.86937500000001</v>
      </c>
    </row>
    <row r="1094" spans="2:18">
      <c r="B1094" s="39">
        <v>42352</v>
      </c>
      <c r="C1094" s="112">
        <v>2021.9399410000001</v>
      </c>
      <c r="D1094" s="20">
        <f t="shared" si="157"/>
        <v>4.7555598740678384E-3</v>
      </c>
      <c r="E1094" s="20">
        <f t="shared" ref="E1094:E1157" si="161">E1093+D1094</f>
        <v>1.5866946807343179</v>
      </c>
      <c r="F1094" s="39">
        <v>42352</v>
      </c>
      <c r="G1094" s="112">
        <v>107.581098</v>
      </c>
      <c r="H1094" s="40">
        <f t="shared" si="158"/>
        <v>1.6168254511750746E-2</v>
      </c>
      <c r="I1094" s="20">
        <f t="shared" si="159"/>
        <v>1.8257502903288509</v>
      </c>
      <c r="L1094" s="19"/>
      <c r="N1094" s="42">
        <f t="shared" si="153"/>
        <v>42352</v>
      </c>
      <c r="O1094" s="43">
        <f t="shared" si="160"/>
        <v>171.52381128434197</v>
      </c>
      <c r="P1094" s="43">
        <f t="shared" si="154"/>
        <v>197.74280672848786</v>
      </c>
      <c r="Q1094" s="48">
        <f t="shared" si="155"/>
        <v>2021.9399410000001</v>
      </c>
      <c r="R1094" s="44">
        <f t="shared" si="156"/>
        <v>107.581098</v>
      </c>
    </row>
    <row r="1095" spans="2:18">
      <c r="B1095" s="39">
        <v>42353</v>
      </c>
      <c r="C1095" s="112">
        <v>2043.410034</v>
      </c>
      <c r="D1095" s="20">
        <f t="shared" si="157"/>
        <v>1.0618561196917398E-2</v>
      </c>
      <c r="E1095" s="20">
        <f t="shared" si="161"/>
        <v>1.5973132419312353</v>
      </c>
      <c r="F1095" s="39">
        <v>42353</v>
      </c>
      <c r="G1095" s="112">
        <v>106.373988</v>
      </c>
      <c r="H1095" s="40">
        <f t="shared" si="158"/>
        <v>-1.1220465513374855E-2</v>
      </c>
      <c r="I1095" s="20">
        <f t="shared" si="159"/>
        <v>1.8145298248154762</v>
      </c>
      <c r="N1095" s="42">
        <f t="shared" si="153"/>
        <v>42353</v>
      </c>
      <c r="O1095" s="43">
        <f t="shared" si="160"/>
        <v>173.34514737119326</v>
      </c>
      <c r="P1095" s="43">
        <f t="shared" si="154"/>
        <v>195.52404038507291</v>
      </c>
      <c r="Q1095" s="48">
        <f t="shared" si="155"/>
        <v>2043.410034</v>
      </c>
      <c r="R1095" s="44">
        <f t="shared" si="156"/>
        <v>106.373988</v>
      </c>
    </row>
    <row r="1096" spans="2:18">
      <c r="B1096" s="39">
        <v>42354</v>
      </c>
      <c r="C1096" s="112">
        <v>2073.070068</v>
      </c>
      <c r="D1096" s="20">
        <f t="shared" si="157"/>
        <v>1.4514969343641715E-2</v>
      </c>
      <c r="E1096" s="20">
        <f t="shared" si="161"/>
        <v>1.611828211274877</v>
      </c>
      <c r="F1096" s="39">
        <v>42354</v>
      </c>
      <c r="G1096" s="112">
        <v>108.244016</v>
      </c>
      <c r="H1096" s="40">
        <f t="shared" si="158"/>
        <v>1.7579748913804094E-2</v>
      </c>
      <c r="I1096" s="20">
        <f t="shared" si="159"/>
        <v>1.8321095737292803</v>
      </c>
      <c r="L1096" s="19"/>
      <c r="N1096" s="42">
        <f t="shared" si="153"/>
        <v>42354</v>
      </c>
      <c r="O1096" s="43">
        <f t="shared" si="160"/>
        <v>175.86124687115517</v>
      </c>
      <c r="P1096" s="43">
        <f t="shared" si="154"/>
        <v>198.96130392165497</v>
      </c>
      <c r="Q1096" s="48">
        <f t="shared" si="155"/>
        <v>2073.070068</v>
      </c>
      <c r="R1096" s="44">
        <f t="shared" si="156"/>
        <v>108.244016</v>
      </c>
    </row>
    <row r="1097" spans="2:18">
      <c r="B1097" s="39">
        <v>42355</v>
      </c>
      <c r="C1097" s="112">
        <v>2041.8900149999999</v>
      </c>
      <c r="D1097" s="20">
        <f t="shared" si="157"/>
        <v>-1.5040520569611582E-2</v>
      </c>
      <c r="E1097" s="20">
        <f t="shared" si="161"/>
        <v>1.5967876907052654</v>
      </c>
      <c r="F1097" s="39">
        <v>42355</v>
      </c>
      <c r="G1097" s="112">
        <v>106.40367000000001</v>
      </c>
      <c r="H1097" s="40">
        <f t="shared" si="158"/>
        <v>-1.7001826687583321E-2</v>
      </c>
      <c r="I1097" s="20">
        <f t="shared" si="159"/>
        <v>1.815107747041697</v>
      </c>
      <c r="L1097" s="19"/>
      <c r="N1097" s="42">
        <f t="shared" si="153"/>
        <v>42355</v>
      </c>
      <c r="O1097" s="43">
        <f t="shared" si="160"/>
        <v>173.21620217019205</v>
      </c>
      <c r="P1097" s="43">
        <f t="shared" si="154"/>
        <v>195.57859831484339</v>
      </c>
      <c r="Q1097" s="48">
        <f t="shared" si="155"/>
        <v>2041.8900149999999</v>
      </c>
      <c r="R1097" s="44">
        <f t="shared" si="156"/>
        <v>106.40367000000001</v>
      </c>
    </row>
    <row r="1098" spans="2:18">
      <c r="B1098" s="39">
        <v>42356</v>
      </c>
      <c r="C1098" s="112">
        <v>2005.5500489999999</v>
      </c>
      <c r="D1098" s="20">
        <f t="shared" si="157"/>
        <v>-1.779722009170015E-2</v>
      </c>
      <c r="E1098" s="20">
        <f t="shared" si="161"/>
        <v>1.5789904706135651</v>
      </c>
      <c r="F1098" s="39">
        <v>42356</v>
      </c>
      <c r="G1098" s="112">
        <v>103.455155</v>
      </c>
      <c r="H1098" s="40">
        <f t="shared" si="158"/>
        <v>-2.7710651333736847E-2</v>
      </c>
      <c r="I1098" s="20">
        <f t="shared" si="159"/>
        <v>1.7873970957079601</v>
      </c>
      <c r="L1098" s="19"/>
      <c r="N1098" s="42">
        <f t="shared" si="153"/>
        <v>42356</v>
      </c>
      <c r="O1098" s="43">
        <f t="shared" si="160"/>
        <v>170.13343529672071</v>
      </c>
      <c r="P1098" s="43">
        <f t="shared" si="154"/>
        <v>190.15898796859977</v>
      </c>
      <c r="Q1098" s="48">
        <f t="shared" si="155"/>
        <v>2005.5500489999999</v>
      </c>
      <c r="R1098" s="44">
        <f t="shared" si="156"/>
        <v>103.455155</v>
      </c>
    </row>
    <row r="1099" spans="2:18">
      <c r="B1099" s="39">
        <v>42359</v>
      </c>
      <c r="C1099" s="112">
        <v>2021.150024</v>
      </c>
      <c r="D1099" s="20">
        <f t="shared" si="157"/>
        <v>7.7784022432043631E-3</v>
      </c>
      <c r="E1099" s="20">
        <f t="shared" si="161"/>
        <v>1.5867688728567695</v>
      </c>
      <c r="F1099" s="39">
        <v>42359</v>
      </c>
      <c r="G1099" s="112">
        <v>103.474948</v>
      </c>
      <c r="H1099" s="40">
        <f t="shared" si="158"/>
        <v>1.9131961089802196E-4</v>
      </c>
      <c r="I1099" s="20">
        <f t="shared" si="159"/>
        <v>1.7875884153188581</v>
      </c>
      <c r="N1099" s="42">
        <f t="shared" si="153"/>
        <v>42359</v>
      </c>
      <c r="O1099" s="43">
        <f t="shared" si="160"/>
        <v>171.45680159147676</v>
      </c>
      <c r="P1099" s="43">
        <f t="shared" si="154"/>
        <v>190.19536911218668</v>
      </c>
      <c r="Q1099" s="48">
        <f t="shared" si="155"/>
        <v>2021.150024</v>
      </c>
      <c r="R1099" s="44">
        <f t="shared" si="156"/>
        <v>103.474948</v>
      </c>
    </row>
    <row r="1100" spans="2:18">
      <c r="B1100" s="39">
        <v>42360</v>
      </c>
      <c r="C1100" s="112">
        <v>2038.969971</v>
      </c>
      <c r="D1100" s="20">
        <f t="shared" si="157"/>
        <v>8.8167364066982223E-3</v>
      </c>
      <c r="E1100" s="20">
        <f t="shared" si="161"/>
        <v>1.5955856092634677</v>
      </c>
      <c r="F1100" s="39">
        <v>42360</v>
      </c>
      <c r="G1100" s="112">
        <v>104.622686</v>
      </c>
      <c r="H1100" s="40">
        <f t="shared" si="158"/>
        <v>1.1091940824169422E-2</v>
      </c>
      <c r="I1100" s="20">
        <f t="shared" si="159"/>
        <v>1.7986803561430276</v>
      </c>
      <c r="L1100" s="19"/>
      <c r="N1100" s="42">
        <f t="shared" si="153"/>
        <v>42360</v>
      </c>
      <c r="O1100" s="43">
        <f t="shared" si="160"/>
        <v>172.9684910162444</v>
      </c>
      <c r="P1100" s="43">
        <f t="shared" si="154"/>
        <v>192.30500489141011</v>
      </c>
      <c r="Q1100" s="48">
        <f t="shared" si="155"/>
        <v>2038.969971</v>
      </c>
      <c r="R1100" s="44">
        <f t="shared" si="156"/>
        <v>104.622686</v>
      </c>
    </row>
    <row r="1101" spans="2:18">
      <c r="B1101" s="39">
        <v>42361</v>
      </c>
      <c r="C1101" s="112">
        <v>2064.290039</v>
      </c>
      <c r="D1101" s="20">
        <f t="shared" si="157"/>
        <v>1.2418068122691306E-2</v>
      </c>
      <c r="E1101" s="20">
        <f t="shared" si="161"/>
        <v>1.608003677386159</v>
      </c>
      <c r="F1101" s="39">
        <v>42361</v>
      </c>
      <c r="G1101" s="112">
        <v>105.928738</v>
      </c>
      <c r="H1101" s="40">
        <f t="shared" si="158"/>
        <v>1.2483449335261687E-2</v>
      </c>
      <c r="I1101" s="20">
        <f t="shared" si="159"/>
        <v>1.8111638054782893</v>
      </c>
      <c r="L1101" s="19"/>
      <c r="N1101" s="42">
        <f t="shared" si="153"/>
        <v>42361</v>
      </c>
      <c r="O1101" s="43">
        <f t="shared" si="160"/>
        <v>175.11642552076324</v>
      </c>
      <c r="P1101" s="43">
        <f t="shared" si="154"/>
        <v>194.70563467688928</v>
      </c>
      <c r="Q1101" s="48">
        <f t="shared" si="155"/>
        <v>2064.290039</v>
      </c>
      <c r="R1101" s="44">
        <f t="shared" si="156"/>
        <v>105.928738</v>
      </c>
    </row>
    <row r="1102" spans="2:18">
      <c r="B1102" s="39">
        <v>42362</v>
      </c>
      <c r="C1102" s="112">
        <v>2060.98999</v>
      </c>
      <c r="D1102" s="20">
        <f t="shared" si="157"/>
        <v>-1.5986363048084984E-3</v>
      </c>
      <c r="E1102" s="20">
        <f t="shared" si="161"/>
        <v>1.6064050410813504</v>
      </c>
      <c r="F1102" s="39">
        <v>42362</v>
      </c>
      <c r="G1102" s="112">
        <v>105.8199</v>
      </c>
      <c r="H1102" s="40">
        <f t="shared" si="158"/>
        <v>-1.0274643317282894E-3</v>
      </c>
      <c r="I1102" s="20">
        <f t="shared" si="159"/>
        <v>1.810136341146561</v>
      </c>
      <c r="N1102" s="42">
        <f t="shared" si="153"/>
        <v>42362</v>
      </c>
      <c r="O1102" s="43">
        <f t="shared" si="160"/>
        <v>174.83647804535744</v>
      </c>
      <c r="P1102" s="43">
        <f t="shared" si="154"/>
        <v>194.50558158207227</v>
      </c>
      <c r="Q1102" s="48">
        <f t="shared" si="155"/>
        <v>2060.98999</v>
      </c>
      <c r="R1102" s="44">
        <f t="shared" si="156"/>
        <v>105.8199</v>
      </c>
    </row>
    <row r="1103" spans="2:18">
      <c r="B1103" s="39">
        <v>42366</v>
      </c>
      <c r="C1103" s="112">
        <v>2056.5</v>
      </c>
      <c r="D1103" s="20">
        <f t="shared" si="157"/>
        <v>-2.1785598289102426E-3</v>
      </c>
      <c r="E1103" s="20">
        <f t="shared" si="161"/>
        <v>1.6042264812524403</v>
      </c>
      <c r="F1103" s="39">
        <v>42366</v>
      </c>
      <c r="G1103" s="112">
        <v>105.859478</v>
      </c>
      <c r="H1103" s="40">
        <f t="shared" si="158"/>
        <v>3.7401282745497255E-4</v>
      </c>
      <c r="I1103" s="20">
        <f t="shared" si="159"/>
        <v>1.8105103539740159</v>
      </c>
      <c r="N1103" s="42">
        <f t="shared" si="153"/>
        <v>42366</v>
      </c>
      <c r="O1103" s="43">
        <f t="shared" si="160"/>
        <v>174.45558631765971</v>
      </c>
      <c r="P1103" s="43">
        <f t="shared" si="154"/>
        <v>194.57832916459554</v>
      </c>
      <c r="Q1103" s="48">
        <f t="shared" si="155"/>
        <v>2056.5</v>
      </c>
      <c r="R1103" s="44">
        <f t="shared" si="156"/>
        <v>105.859478</v>
      </c>
    </row>
    <row r="1104" spans="2:18">
      <c r="B1104" s="39">
        <v>42367</v>
      </c>
      <c r="C1104" s="112">
        <v>2078.360107</v>
      </c>
      <c r="D1104" s="20">
        <f t="shared" si="157"/>
        <v>1.0629762703622703E-2</v>
      </c>
      <c r="E1104" s="20">
        <f t="shared" si="161"/>
        <v>1.614856243956063</v>
      </c>
      <c r="F1104" s="39">
        <v>42367</v>
      </c>
      <c r="G1104" s="112">
        <v>106.779652</v>
      </c>
      <c r="H1104" s="40">
        <f t="shared" si="158"/>
        <v>8.6924101401670839E-3</v>
      </c>
      <c r="I1104" s="20">
        <f t="shared" si="159"/>
        <v>1.819202764114183</v>
      </c>
      <c r="L1104" s="19"/>
      <c r="N1104" s="42">
        <f t="shared" si="153"/>
        <v>42367</v>
      </c>
      <c r="O1104" s="43">
        <f t="shared" si="160"/>
        <v>176.31000780253777</v>
      </c>
      <c r="P1104" s="43">
        <f t="shared" si="154"/>
        <v>196.26968380608264</v>
      </c>
      <c r="Q1104" s="48">
        <f t="shared" si="155"/>
        <v>2078.360107</v>
      </c>
      <c r="R1104" s="44">
        <f t="shared" si="156"/>
        <v>106.779652</v>
      </c>
    </row>
    <row r="1105" spans="2:18">
      <c r="B1105" s="39">
        <v>42368</v>
      </c>
      <c r="C1105" s="112">
        <v>2063.360107</v>
      </c>
      <c r="D1105" s="20">
        <f t="shared" si="157"/>
        <v>-7.2172285974309025E-3</v>
      </c>
      <c r="E1105" s="20">
        <f t="shared" si="161"/>
        <v>1.607639015358632</v>
      </c>
      <c r="F1105" s="39">
        <v>42368</v>
      </c>
      <c r="G1105" s="112">
        <v>106.096948</v>
      </c>
      <c r="H1105" s="40">
        <f t="shared" si="158"/>
        <v>-6.3935776827592772E-3</v>
      </c>
      <c r="I1105" s="20">
        <f t="shared" si="159"/>
        <v>1.8128091864314237</v>
      </c>
      <c r="L1105" s="19"/>
      <c r="N1105" s="42">
        <f t="shared" si="153"/>
        <v>42368</v>
      </c>
      <c r="O1105" s="43">
        <f t="shared" si="160"/>
        <v>175.03753817221204</v>
      </c>
      <c r="P1105" s="43">
        <f t="shared" si="154"/>
        <v>195.01481833589787</v>
      </c>
      <c r="Q1105" s="48">
        <f t="shared" si="155"/>
        <v>2063.360107</v>
      </c>
      <c r="R1105" s="44">
        <f t="shared" si="156"/>
        <v>106.096948</v>
      </c>
    </row>
    <row r="1106" spans="2:18">
      <c r="B1106" s="39">
        <v>42369</v>
      </c>
      <c r="C1106" s="112">
        <v>2043.9399410000001</v>
      </c>
      <c r="D1106" s="20">
        <f t="shared" si="157"/>
        <v>-9.4119130897784009E-3</v>
      </c>
      <c r="E1106" s="20">
        <f t="shared" si="161"/>
        <v>1.5982271022688535</v>
      </c>
      <c r="F1106" s="39">
        <v>42369</v>
      </c>
      <c r="G1106" s="112">
        <v>105.602231</v>
      </c>
      <c r="H1106" s="40">
        <f t="shared" si="158"/>
        <v>-4.6628768246942398E-3</v>
      </c>
      <c r="I1106" s="20">
        <f t="shared" si="159"/>
        <v>1.8081463096067294</v>
      </c>
      <c r="L1106" s="19"/>
      <c r="N1106" s="42">
        <f t="shared" si="153"/>
        <v>42369</v>
      </c>
      <c r="O1106" s="43">
        <f t="shared" si="160"/>
        <v>173.39010007548637</v>
      </c>
      <c r="P1106" s="43">
        <f t="shared" si="154"/>
        <v>194.10548825900744</v>
      </c>
      <c r="Q1106" s="48">
        <f t="shared" si="155"/>
        <v>2043.9399410000001</v>
      </c>
      <c r="R1106" s="44">
        <f t="shared" si="156"/>
        <v>105.602231</v>
      </c>
    </row>
    <row r="1107" spans="2:18">
      <c r="B1107" s="39">
        <v>42373</v>
      </c>
      <c r="C1107" s="112">
        <v>2012.660034</v>
      </c>
      <c r="D1107" s="20">
        <f t="shared" si="157"/>
        <v>-1.5303730981790165E-2</v>
      </c>
      <c r="E1107" s="20">
        <f t="shared" si="161"/>
        <v>1.5829233712870634</v>
      </c>
      <c r="F1107" s="39">
        <v>42373</v>
      </c>
      <c r="G1107" s="112">
        <v>103.76188399999999</v>
      </c>
      <c r="H1107" s="40">
        <f t="shared" si="158"/>
        <v>-1.7427160227325156E-2</v>
      </c>
      <c r="I1107" s="20">
        <f t="shared" si="159"/>
        <v>1.7907191493794041</v>
      </c>
      <c r="N1107" s="42">
        <f t="shared" si="153"/>
        <v>42373</v>
      </c>
      <c r="O1107" s="43">
        <f t="shared" si="160"/>
        <v>170.73658462902549</v>
      </c>
      <c r="P1107" s="43">
        <f t="shared" si="154"/>
        <v>190.72278081411454</v>
      </c>
      <c r="Q1107" s="48">
        <f t="shared" si="155"/>
        <v>2012.660034</v>
      </c>
      <c r="R1107" s="44">
        <f t="shared" si="156"/>
        <v>103.76188399999999</v>
      </c>
    </row>
    <row r="1108" spans="2:18">
      <c r="B1108" s="39">
        <v>42374</v>
      </c>
      <c r="C1108" s="112">
        <v>2016.709961</v>
      </c>
      <c r="D1108" s="20">
        <f t="shared" si="157"/>
        <v>2.0122260747390541E-3</v>
      </c>
      <c r="E1108" s="20">
        <f t="shared" si="161"/>
        <v>1.5849355973618025</v>
      </c>
      <c r="F1108" s="39">
        <v>42374</v>
      </c>
      <c r="G1108" s="112">
        <v>101.62470399999999</v>
      </c>
      <c r="H1108" s="40">
        <f t="shared" si="158"/>
        <v>-2.0596966030416386E-2</v>
      </c>
      <c r="I1108" s="20">
        <f t="shared" si="159"/>
        <v>1.7701221833489877</v>
      </c>
      <c r="L1108" s="19"/>
      <c r="N1108" s="42">
        <f t="shared" si="153"/>
        <v>42374</v>
      </c>
      <c r="O1108" s="43">
        <f t="shared" si="160"/>
        <v>171.0801452365279</v>
      </c>
      <c r="P1108" s="43">
        <f t="shared" si="154"/>
        <v>186.79447017645967</v>
      </c>
      <c r="Q1108" s="48">
        <f t="shared" si="155"/>
        <v>2016.709961</v>
      </c>
      <c r="R1108" s="44">
        <f t="shared" si="156"/>
        <v>101.62470399999999</v>
      </c>
    </row>
    <row r="1109" spans="2:18">
      <c r="B1109" s="39">
        <v>42375</v>
      </c>
      <c r="C1109" s="112">
        <v>1990.26001</v>
      </c>
      <c r="D1109" s="20">
        <f t="shared" si="157"/>
        <v>-1.3115396617015107E-2</v>
      </c>
      <c r="E1109" s="20">
        <f t="shared" si="161"/>
        <v>1.5718202007447872</v>
      </c>
      <c r="F1109" s="39">
        <v>42375</v>
      </c>
      <c r="G1109" s="112">
        <v>100.219711</v>
      </c>
      <c r="H1109" s="40">
        <f t="shared" si="158"/>
        <v>-1.3825309641246175E-2</v>
      </c>
      <c r="I1109" s="20">
        <f t="shared" si="159"/>
        <v>1.7562968737077416</v>
      </c>
      <c r="L1109" s="19"/>
      <c r="N1109" s="42">
        <f t="shared" si="153"/>
        <v>42375</v>
      </c>
      <c r="O1109" s="43">
        <f t="shared" si="160"/>
        <v>168.83636127845429</v>
      </c>
      <c r="P1109" s="43">
        <f t="shared" si="154"/>
        <v>184.21197878699758</v>
      </c>
      <c r="Q1109" s="48">
        <f t="shared" si="155"/>
        <v>1990.26001</v>
      </c>
      <c r="R1109" s="44">
        <f t="shared" si="156"/>
        <v>100.219711</v>
      </c>
    </row>
    <row r="1110" spans="2:18">
      <c r="B1110" s="39">
        <v>42376</v>
      </c>
      <c r="C1110" s="112">
        <v>1943.089966</v>
      </c>
      <c r="D1110" s="20">
        <f t="shared" si="157"/>
        <v>-2.3700443039098129E-2</v>
      </c>
      <c r="E1110" s="20">
        <f t="shared" si="161"/>
        <v>1.5481197577056891</v>
      </c>
      <c r="F1110" s="39">
        <v>42376</v>
      </c>
      <c r="G1110" s="112">
        <v>97.370144999999994</v>
      </c>
      <c r="H1110" s="40">
        <f t="shared" si="158"/>
        <v>-2.8433189155774086E-2</v>
      </c>
      <c r="I1110" s="20">
        <f t="shared" si="159"/>
        <v>1.7278636845519675</v>
      </c>
      <c r="N1110" s="42">
        <f t="shared" si="153"/>
        <v>42376</v>
      </c>
      <c r="O1110" s="43">
        <f t="shared" si="160"/>
        <v>164.83486471504568</v>
      </c>
      <c r="P1110" s="43">
        <f t="shared" si="154"/>
        <v>178.97424474938742</v>
      </c>
      <c r="Q1110" s="48">
        <f t="shared" si="155"/>
        <v>1943.089966</v>
      </c>
      <c r="R1110" s="44">
        <f t="shared" si="156"/>
        <v>97.370144999999994</v>
      </c>
    </row>
    <row r="1111" spans="2:18">
      <c r="B1111" s="39">
        <v>42377</v>
      </c>
      <c r="C1111" s="112">
        <v>1922.030029</v>
      </c>
      <c r="D1111" s="20">
        <f t="shared" si="157"/>
        <v>-1.0838374634476344E-2</v>
      </c>
      <c r="E1111" s="20">
        <f t="shared" si="161"/>
        <v>1.5372813830712126</v>
      </c>
      <c r="F1111" s="39">
        <v>42377</v>
      </c>
      <c r="G1111" s="112">
        <v>95.420959999999994</v>
      </c>
      <c r="H1111" s="40">
        <f t="shared" si="158"/>
        <v>-2.0018302324598558E-2</v>
      </c>
      <c r="I1111" s="20">
        <f t="shared" si="159"/>
        <v>1.7078453822273689</v>
      </c>
      <c r="N1111" s="42">
        <f t="shared" si="153"/>
        <v>42377</v>
      </c>
      <c r="O1111" s="43">
        <f t="shared" si="160"/>
        <v>163.04832269844078</v>
      </c>
      <c r="P1111" s="43">
        <f t="shared" si="154"/>
        <v>175.39148420967751</v>
      </c>
      <c r="Q1111" s="48">
        <f t="shared" si="155"/>
        <v>1922.030029</v>
      </c>
      <c r="R1111" s="44">
        <f t="shared" si="156"/>
        <v>95.420959999999994</v>
      </c>
    </row>
    <row r="1112" spans="2:18">
      <c r="B1112" s="39">
        <v>42380</v>
      </c>
      <c r="C1112" s="112">
        <v>1923.670044</v>
      </c>
      <c r="D1112" s="20">
        <f t="shared" si="157"/>
        <v>8.5327230857745739E-4</v>
      </c>
      <c r="E1112" s="20">
        <f t="shared" si="161"/>
        <v>1.5381346553797901</v>
      </c>
      <c r="F1112" s="39">
        <v>42380</v>
      </c>
      <c r="G1112" s="112">
        <v>95.272543999999996</v>
      </c>
      <c r="H1112" s="40">
        <f t="shared" si="158"/>
        <v>-1.5553815430068285E-3</v>
      </c>
      <c r="I1112" s="20">
        <f t="shared" si="159"/>
        <v>1.706290000684362</v>
      </c>
      <c r="N1112" s="42">
        <f t="shared" si="153"/>
        <v>42380</v>
      </c>
      <c r="O1112" s="43">
        <f t="shared" si="160"/>
        <v>163.18744731715935</v>
      </c>
      <c r="P1112" s="43">
        <f t="shared" si="154"/>
        <v>175.1186835323372</v>
      </c>
      <c r="Q1112" s="48">
        <f t="shared" si="155"/>
        <v>1923.670044</v>
      </c>
      <c r="R1112" s="44">
        <f t="shared" si="156"/>
        <v>95.272543999999996</v>
      </c>
    </row>
    <row r="1113" spans="2:18">
      <c r="B1113" s="39">
        <v>42381</v>
      </c>
      <c r="C1113" s="112">
        <v>1938.6800539999999</v>
      </c>
      <c r="D1113" s="20">
        <f t="shared" si="157"/>
        <v>7.8027986383719661E-3</v>
      </c>
      <c r="E1113" s="20">
        <f t="shared" si="161"/>
        <v>1.5459374540181621</v>
      </c>
      <c r="F1113" s="39">
        <v>42381</v>
      </c>
      <c r="G1113" s="112">
        <v>96.875428999999997</v>
      </c>
      <c r="H1113" s="40">
        <f t="shared" si="158"/>
        <v>1.6824206982444023E-2</v>
      </c>
      <c r="I1113" s="20">
        <f t="shared" si="159"/>
        <v>1.723114207666806</v>
      </c>
      <c r="L1113" s="19"/>
      <c r="N1113" s="42">
        <f t="shared" si="153"/>
        <v>42381</v>
      </c>
      <c r="O1113" s="43">
        <f t="shared" si="160"/>
        <v>164.46076610888508</v>
      </c>
      <c r="P1113" s="43">
        <f t="shared" si="154"/>
        <v>178.06491651057834</v>
      </c>
      <c r="Q1113" s="48">
        <f t="shared" si="155"/>
        <v>1938.6800539999999</v>
      </c>
      <c r="R1113" s="44">
        <f t="shared" si="156"/>
        <v>96.875428999999997</v>
      </c>
    </row>
    <row r="1114" spans="2:18">
      <c r="B1114" s="39">
        <v>42382</v>
      </c>
      <c r="C1114" s="112">
        <v>1890.280029</v>
      </c>
      <c r="D1114" s="20">
        <f t="shared" si="157"/>
        <v>-2.496545260273253E-2</v>
      </c>
      <c r="E1114" s="20">
        <f t="shared" si="161"/>
        <v>1.5209720014154295</v>
      </c>
      <c r="F1114" s="39">
        <v>42382</v>
      </c>
      <c r="G1114" s="112">
        <v>95.213179999999994</v>
      </c>
      <c r="H1114" s="40">
        <f t="shared" si="158"/>
        <v>-1.7158623369812442E-2</v>
      </c>
      <c r="I1114" s="20">
        <f t="shared" si="159"/>
        <v>1.7059555842969936</v>
      </c>
      <c r="L1114" s="19"/>
      <c r="N1114" s="42">
        <f t="shared" si="153"/>
        <v>42382</v>
      </c>
      <c r="O1114" s="43">
        <f t="shared" si="160"/>
        <v>160.35492864758461</v>
      </c>
      <c r="P1114" s="43">
        <f t="shared" si="154"/>
        <v>175.00956767279624</v>
      </c>
      <c r="Q1114" s="48">
        <f t="shared" si="155"/>
        <v>1890.280029</v>
      </c>
      <c r="R1114" s="44">
        <f t="shared" si="156"/>
        <v>95.213179999999994</v>
      </c>
    </row>
    <row r="1115" spans="2:18">
      <c r="B1115" s="39">
        <v>42383</v>
      </c>
      <c r="C1115" s="112">
        <v>1921.839966</v>
      </c>
      <c r="D1115" s="20">
        <f t="shared" si="157"/>
        <v>1.6695905641396447E-2</v>
      </c>
      <c r="E1115" s="20">
        <f t="shared" si="161"/>
        <v>1.537667907056826</v>
      </c>
      <c r="F1115" s="39">
        <v>42383</v>
      </c>
      <c r="G1115" s="112">
        <v>96.786376000000004</v>
      </c>
      <c r="H1115" s="40">
        <f t="shared" si="158"/>
        <v>1.6522880550781105E-2</v>
      </c>
      <c r="I1115" s="20">
        <f t="shared" si="159"/>
        <v>1.7224784648477747</v>
      </c>
      <c r="L1115" s="19"/>
      <c r="N1115" s="42">
        <f t="shared" si="153"/>
        <v>42383</v>
      </c>
      <c r="O1115" s="43">
        <f t="shared" si="160"/>
        <v>163.03219940541754</v>
      </c>
      <c r="P1115" s="43">
        <f t="shared" si="154"/>
        <v>177.90122985469768</v>
      </c>
      <c r="Q1115" s="48">
        <f t="shared" si="155"/>
        <v>1921.839966</v>
      </c>
      <c r="R1115" s="44">
        <f t="shared" si="156"/>
        <v>96.786376000000004</v>
      </c>
    </row>
    <row r="1116" spans="2:18">
      <c r="B1116" s="39">
        <v>42384</v>
      </c>
      <c r="C1116" s="112">
        <v>1880.329956</v>
      </c>
      <c r="D1116" s="20">
        <f t="shared" si="157"/>
        <v>-2.1599098121783955E-2</v>
      </c>
      <c r="E1116" s="20">
        <f t="shared" si="161"/>
        <v>1.516068808935042</v>
      </c>
      <c r="F1116" s="39">
        <v>42384</v>
      </c>
      <c r="G1116" s="112">
        <v>94.688773999999995</v>
      </c>
      <c r="H1116" s="40">
        <f t="shared" si="158"/>
        <v>-2.1672492417734612E-2</v>
      </c>
      <c r="I1116" s="20">
        <f t="shared" si="159"/>
        <v>1.7008059724300399</v>
      </c>
      <c r="N1116" s="42">
        <f t="shared" si="153"/>
        <v>42384</v>
      </c>
      <c r="O1116" s="43">
        <f t="shared" si="160"/>
        <v>159.51085093344969</v>
      </c>
      <c r="P1116" s="43">
        <f t="shared" si="154"/>
        <v>174.04566679956608</v>
      </c>
      <c r="Q1116" s="48">
        <f t="shared" si="155"/>
        <v>1880.329956</v>
      </c>
      <c r="R1116" s="44">
        <f t="shared" si="156"/>
        <v>94.688773999999995</v>
      </c>
    </row>
    <row r="1117" spans="2:18">
      <c r="B1117" s="39">
        <v>42388</v>
      </c>
      <c r="C1117" s="112">
        <v>1881.329956</v>
      </c>
      <c r="D1117" s="20">
        <f t="shared" si="157"/>
        <v>5.318215544081184E-4</v>
      </c>
      <c r="E1117" s="20">
        <f t="shared" si="161"/>
        <v>1.5166006304894502</v>
      </c>
      <c r="F1117" s="39">
        <v>42388</v>
      </c>
      <c r="G1117" s="112">
        <v>94.659092000000001</v>
      </c>
      <c r="H1117" s="40">
        <f t="shared" si="158"/>
        <v>-3.1346904966789157E-4</v>
      </c>
      <c r="I1117" s="20">
        <f t="shared" si="159"/>
        <v>1.7004925033803722</v>
      </c>
      <c r="L1117" s="19"/>
      <c r="N1117" s="42">
        <f t="shared" si="153"/>
        <v>42388</v>
      </c>
      <c r="O1117" s="43">
        <f t="shared" si="160"/>
        <v>159.59568224213808</v>
      </c>
      <c r="P1117" s="43">
        <f t="shared" si="154"/>
        <v>173.9911088697956</v>
      </c>
      <c r="Q1117" s="48">
        <f t="shared" si="155"/>
        <v>1881.329956</v>
      </c>
      <c r="R1117" s="44">
        <f t="shared" si="156"/>
        <v>94.659092000000001</v>
      </c>
    </row>
    <row r="1118" spans="2:18">
      <c r="B1118" s="39">
        <v>42389</v>
      </c>
      <c r="C1118" s="112">
        <v>1859.329956</v>
      </c>
      <c r="D1118" s="20">
        <f t="shared" si="157"/>
        <v>-1.1693855152753452E-2</v>
      </c>
      <c r="E1118" s="20">
        <f t="shared" si="161"/>
        <v>1.5049067753366967</v>
      </c>
      <c r="F1118" s="39">
        <v>42389</v>
      </c>
      <c r="G1118" s="112">
        <v>92.680224999999993</v>
      </c>
      <c r="H1118" s="40">
        <f t="shared" si="158"/>
        <v>-2.0905197358115468E-2</v>
      </c>
      <c r="I1118" s="20">
        <f t="shared" si="159"/>
        <v>1.6795873060222566</v>
      </c>
      <c r="L1118" s="19"/>
      <c r="N1118" s="42">
        <f t="shared" si="153"/>
        <v>42389</v>
      </c>
      <c r="O1118" s="43">
        <f t="shared" si="160"/>
        <v>157.72939345099363</v>
      </c>
      <c r="P1118" s="43">
        <f t="shared" si="154"/>
        <v>170.35379040031518</v>
      </c>
      <c r="Q1118" s="48">
        <f t="shared" si="155"/>
        <v>1859.329956</v>
      </c>
      <c r="R1118" s="44">
        <f t="shared" si="156"/>
        <v>92.680224999999993</v>
      </c>
    </row>
    <row r="1119" spans="2:18">
      <c r="B1119" s="39">
        <v>42390</v>
      </c>
      <c r="C1119" s="112">
        <v>1868.98999</v>
      </c>
      <c r="D1119" s="20">
        <f t="shared" si="157"/>
        <v>5.1954382646433039E-3</v>
      </c>
      <c r="E1119" s="20">
        <f t="shared" si="161"/>
        <v>1.51010221360134</v>
      </c>
      <c r="F1119" s="39">
        <v>42390</v>
      </c>
      <c r="G1119" s="112">
        <v>91.868889999999993</v>
      </c>
      <c r="H1119" s="40">
        <f t="shared" si="158"/>
        <v>-8.7541328260694051E-3</v>
      </c>
      <c r="I1119" s="20">
        <f t="shared" si="159"/>
        <v>1.6708331731961872</v>
      </c>
      <c r="N1119" s="42">
        <f t="shared" si="153"/>
        <v>42390</v>
      </c>
      <c r="O1119" s="43">
        <f t="shared" si="160"/>
        <v>158.54886677718792</v>
      </c>
      <c r="P1119" s="43">
        <f t="shared" si="154"/>
        <v>168.86249069172644</v>
      </c>
      <c r="Q1119" s="48">
        <f t="shared" si="155"/>
        <v>1868.98999</v>
      </c>
      <c r="R1119" s="44">
        <f t="shared" si="156"/>
        <v>91.868889999999993</v>
      </c>
    </row>
    <row r="1120" spans="2:18">
      <c r="B1120" s="39">
        <v>42391</v>
      </c>
      <c r="C1120" s="112">
        <v>1906.900024</v>
      </c>
      <c r="D1120" s="20">
        <f t="shared" si="157"/>
        <v>2.0283700930896931E-2</v>
      </c>
      <c r="E1120" s="20">
        <f t="shared" si="161"/>
        <v>1.5303859145322369</v>
      </c>
      <c r="F1120" s="39">
        <v>42391</v>
      </c>
      <c r="G1120" s="112">
        <v>92.996843999999996</v>
      </c>
      <c r="H1120" s="40">
        <f t="shared" si="158"/>
        <v>1.2277866860043618E-2</v>
      </c>
      <c r="I1120" s="20">
        <f t="shared" si="159"/>
        <v>1.6831110400562308</v>
      </c>
      <c r="L1120" s="19"/>
      <c r="N1120" s="42">
        <f t="shared" si="153"/>
        <v>42391</v>
      </c>
      <c r="O1120" s="43">
        <f t="shared" si="160"/>
        <v>161.764824573829</v>
      </c>
      <c r="P1120" s="43">
        <f t="shared" si="154"/>
        <v>170.93576187009484</v>
      </c>
      <c r="Q1120" s="48">
        <f t="shared" si="155"/>
        <v>1906.900024</v>
      </c>
      <c r="R1120" s="44">
        <f t="shared" si="156"/>
        <v>92.996843999999996</v>
      </c>
    </row>
    <row r="1121" spans="2:18">
      <c r="B1121" s="39">
        <v>42394</v>
      </c>
      <c r="C1121" s="112">
        <v>1877.079956</v>
      </c>
      <c r="D1121" s="20">
        <f t="shared" si="157"/>
        <v>-1.5637981868314221E-2</v>
      </c>
      <c r="E1121" s="20">
        <f t="shared" si="161"/>
        <v>1.5147479326639228</v>
      </c>
      <c r="F1121" s="39">
        <v>42394</v>
      </c>
      <c r="G1121" s="112">
        <v>92.620862000000002</v>
      </c>
      <c r="H1121" s="40">
        <f t="shared" si="158"/>
        <v>-4.0429544039150001E-3</v>
      </c>
      <c r="I1121" s="20">
        <f t="shared" si="159"/>
        <v>1.6790680856523159</v>
      </c>
      <c r="N1121" s="42">
        <f t="shared" si="153"/>
        <v>42394</v>
      </c>
      <c r="O1121" s="43">
        <f t="shared" si="160"/>
        <v>159.23514918021243</v>
      </c>
      <c r="P1121" s="43">
        <f t="shared" si="154"/>
        <v>170.24467637885556</v>
      </c>
      <c r="Q1121" s="48">
        <f t="shared" si="155"/>
        <v>1877.079956</v>
      </c>
      <c r="R1121" s="44">
        <f t="shared" si="156"/>
        <v>92.620862000000002</v>
      </c>
    </row>
    <row r="1122" spans="2:18">
      <c r="B1122" s="39">
        <v>42395</v>
      </c>
      <c r="C1122" s="112">
        <v>1903.630005</v>
      </c>
      <c r="D1122" s="20">
        <f t="shared" si="157"/>
        <v>1.4144335682203524E-2</v>
      </c>
      <c r="E1122" s="20">
        <f t="shared" si="161"/>
        <v>1.5288922683461263</v>
      </c>
      <c r="F1122" s="39">
        <v>42395</v>
      </c>
      <c r="G1122" s="112">
        <v>95.203283999999996</v>
      </c>
      <c r="H1122" s="40">
        <f t="shared" si="158"/>
        <v>2.7881645066097471E-2</v>
      </c>
      <c r="I1122" s="20">
        <f t="shared" si="159"/>
        <v>1.7069497307184134</v>
      </c>
      <c r="N1122" s="42">
        <f t="shared" si="153"/>
        <v>42395</v>
      </c>
      <c r="O1122" s="43">
        <f t="shared" si="160"/>
        <v>161.48742458262313</v>
      </c>
      <c r="P1122" s="43">
        <f t="shared" si="154"/>
        <v>174.99137802004344</v>
      </c>
      <c r="Q1122" s="48">
        <f t="shared" si="155"/>
        <v>1903.630005</v>
      </c>
      <c r="R1122" s="44">
        <f t="shared" si="156"/>
        <v>95.203283999999996</v>
      </c>
    </row>
    <row r="1123" spans="2:18">
      <c r="B1123" s="39">
        <v>42396</v>
      </c>
      <c r="C1123" s="112">
        <v>1882.9499510000001</v>
      </c>
      <c r="D1123" s="20">
        <f t="shared" si="157"/>
        <v>-1.0863483946818686E-2</v>
      </c>
      <c r="E1123" s="20">
        <f t="shared" si="161"/>
        <v>1.5180287843993077</v>
      </c>
      <c r="F1123" s="39">
        <v>42396</v>
      </c>
      <c r="G1123" s="112">
        <v>95.104342000000003</v>
      </c>
      <c r="H1123" s="40">
        <f t="shared" si="158"/>
        <v>-1.0392708722105626E-3</v>
      </c>
      <c r="I1123" s="20">
        <f t="shared" si="159"/>
        <v>1.7059104598462027</v>
      </c>
      <c r="N1123" s="42">
        <f t="shared" si="153"/>
        <v>42396</v>
      </c>
      <c r="O1123" s="43">
        <f t="shared" si="160"/>
        <v>159.73310853805668</v>
      </c>
      <c r="P1123" s="43">
        <f t="shared" si="154"/>
        <v>174.80951457797923</v>
      </c>
      <c r="Q1123" s="48">
        <f t="shared" si="155"/>
        <v>1882.9499510000001</v>
      </c>
      <c r="R1123" s="44">
        <f t="shared" si="156"/>
        <v>95.104342000000003</v>
      </c>
    </row>
    <row r="1124" spans="2:18">
      <c r="B1124" s="39">
        <v>42397</v>
      </c>
      <c r="C1124" s="112">
        <v>1893.3599850000001</v>
      </c>
      <c r="D1124" s="20">
        <f t="shared" si="157"/>
        <v>5.5285771108635196E-3</v>
      </c>
      <c r="E1124" s="20">
        <f t="shared" si="161"/>
        <v>1.5235573615101712</v>
      </c>
      <c r="F1124" s="39">
        <v>42397</v>
      </c>
      <c r="G1124" s="112">
        <v>90.849774999999994</v>
      </c>
      <c r="H1124" s="40">
        <f t="shared" si="158"/>
        <v>-4.473578083322427E-2</v>
      </c>
      <c r="I1124" s="20">
        <f t="shared" si="159"/>
        <v>1.6611746790129784</v>
      </c>
      <c r="L1124" s="19"/>
      <c r="N1124" s="42">
        <f t="shared" si="153"/>
        <v>42397</v>
      </c>
      <c r="O1124" s="43">
        <f t="shared" si="160"/>
        <v>160.61620534576727</v>
      </c>
      <c r="P1124" s="43">
        <f t="shared" si="154"/>
        <v>166.98927444625639</v>
      </c>
      <c r="Q1124" s="48">
        <f t="shared" si="155"/>
        <v>1893.3599850000001</v>
      </c>
      <c r="R1124" s="44">
        <f t="shared" si="156"/>
        <v>90.849774999999994</v>
      </c>
    </row>
    <row r="1125" spans="2:18">
      <c r="B1125" s="39">
        <v>42398</v>
      </c>
      <c r="C1125" s="112">
        <v>1940.23999</v>
      </c>
      <c r="D1125" s="20">
        <f t="shared" si="157"/>
        <v>2.476021748183288E-2</v>
      </c>
      <c r="E1125" s="20">
        <f t="shared" si="161"/>
        <v>1.5483175789920041</v>
      </c>
      <c r="F1125" s="39">
        <v>42398</v>
      </c>
      <c r="G1125" s="112">
        <v>93.343143999999995</v>
      </c>
      <c r="H1125" s="40">
        <f t="shared" si="158"/>
        <v>2.7444966154291484E-2</v>
      </c>
      <c r="I1125" s="20">
        <f t="shared" si="159"/>
        <v>1.6886196451672699</v>
      </c>
      <c r="N1125" s="42">
        <f t="shared" si="153"/>
        <v>42398</v>
      </c>
      <c r="O1125" s="43">
        <f t="shared" si="160"/>
        <v>164.59309752123519</v>
      </c>
      <c r="P1125" s="43">
        <f t="shared" si="154"/>
        <v>171.5722894315636</v>
      </c>
      <c r="Q1125" s="48">
        <f t="shared" si="155"/>
        <v>1940.23999</v>
      </c>
      <c r="R1125" s="44">
        <f t="shared" si="156"/>
        <v>93.343143999999995</v>
      </c>
    </row>
    <row r="1126" spans="2:18">
      <c r="B1126" s="39">
        <v>42401</v>
      </c>
      <c r="C1126" s="112">
        <v>1939.380005</v>
      </c>
      <c r="D1126" s="20">
        <f t="shared" si="157"/>
        <v>-4.4323640602828007E-4</v>
      </c>
      <c r="E1126" s="20">
        <f t="shared" si="161"/>
        <v>1.5478743425859758</v>
      </c>
      <c r="F1126" s="39">
        <v>42401</v>
      </c>
      <c r="G1126" s="112">
        <v>93.234313</v>
      </c>
      <c r="H1126" s="40">
        <f t="shared" si="158"/>
        <v>-1.1659238733162658E-3</v>
      </c>
      <c r="I1126" s="20">
        <f t="shared" si="159"/>
        <v>1.6874537212939535</v>
      </c>
      <c r="L1126" s="19"/>
      <c r="N1126" s="42">
        <f t="shared" si="153"/>
        <v>42401</v>
      </c>
      <c r="O1126" s="43">
        <f t="shared" si="160"/>
        <v>164.52014386823282</v>
      </c>
      <c r="P1126" s="43">
        <f t="shared" si="154"/>
        <v>171.37224920331582</v>
      </c>
      <c r="Q1126" s="48">
        <f t="shared" si="155"/>
        <v>1939.380005</v>
      </c>
      <c r="R1126" s="44">
        <f t="shared" si="156"/>
        <v>93.234313</v>
      </c>
    </row>
    <row r="1127" spans="2:18">
      <c r="B1127" s="39">
        <v>42402</v>
      </c>
      <c r="C1127" s="112">
        <v>1903.030029</v>
      </c>
      <c r="D1127" s="20">
        <f t="shared" si="157"/>
        <v>-1.8743091042644822E-2</v>
      </c>
      <c r="E1127" s="20">
        <f t="shared" si="161"/>
        <v>1.5291312515433311</v>
      </c>
      <c r="F1127" s="39">
        <v>42402</v>
      </c>
      <c r="G1127" s="112">
        <v>91.977728999999997</v>
      </c>
      <c r="H1127" s="40">
        <f t="shared" si="158"/>
        <v>-1.3477698924000303E-2</v>
      </c>
      <c r="I1127" s="20">
        <f t="shared" si="159"/>
        <v>1.6739760223699531</v>
      </c>
      <c r="L1127" s="19"/>
      <c r="N1127" s="42">
        <f t="shared" si="153"/>
        <v>42402</v>
      </c>
      <c r="O1127" s="43">
        <f t="shared" si="160"/>
        <v>161.43652783336151</v>
      </c>
      <c r="P1127" s="43">
        <f t="shared" si="154"/>
        <v>169.06254562462479</v>
      </c>
      <c r="Q1127" s="48">
        <f t="shared" si="155"/>
        <v>1903.030029</v>
      </c>
      <c r="R1127" s="44">
        <f t="shared" si="156"/>
        <v>91.977728999999997</v>
      </c>
    </row>
    <row r="1128" spans="2:18">
      <c r="B1128" s="39">
        <v>42403</v>
      </c>
      <c r="C1128" s="112">
        <v>1912.530029</v>
      </c>
      <c r="D1128" s="20">
        <f t="shared" si="157"/>
        <v>4.9920389353981243E-3</v>
      </c>
      <c r="E1128" s="20">
        <f t="shared" si="161"/>
        <v>1.5341232904787292</v>
      </c>
      <c r="F1128" s="39">
        <v>42403</v>
      </c>
      <c r="G1128" s="112">
        <v>94.500787000000003</v>
      </c>
      <c r="H1128" s="40">
        <f t="shared" si="158"/>
        <v>2.7431183911923007E-2</v>
      </c>
      <c r="I1128" s="20">
        <f t="shared" si="159"/>
        <v>1.7014072062818761</v>
      </c>
      <c r="N1128" s="42">
        <f t="shared" si="153"/>
        <v>42403</v>
      </c>
      <c r="O1128" s="43">
        <f t="shared" si="160"/>
        <v>162.24242526590115</v>
      </c>
      <c r="P1128" s="43">
        <f t="shared" si="154"/>
        <v>173.70013140627174</v>
      </c>
      <c r="Q1128" s="48">
        <f t="shared" si="155"/>
        <v>1912.530029</v>
      </c>
      <c r="R1128" s="44">
        <f t="shared" si="156"/>
        <v>94.500787000000003</v>
      </c>
    </row>
    <row r="1129" spans="2:18">
      <c r="B1129" s="39">
        <v>42404</v>
      </c>
      <c r="C1129" s="112">
        <v>1915.4499510000001</v>
      </c>
      <c r="D1129" s="20">
        <f t="shared" si="157"/>
        <v>1.5267326294097217E-3</v>
      </c>
      <c r="E1129" s="20">
        <f t="shared" si="161"/>
        <v>1.5356500231081389</v>
      </c>
      <c r="F1129" s="39">
        <v>42404</v>
      </c>
      <c r="G1129" s="112">
        <v>95.094444999999993</v>
      </c>
      <c r="H1129" s="40">
        <f t="shared" si="158"/>
        <v>6.2820429209757833E-3</v>
      </c>
      <c r="I1129" s="20">
        <f t="shared" si="159"/>
        <v>1.7076892492028519</v>
      </c>
      <c r="L1129" s="19"/>
      <c r="N1129" s="42">
        <f t="shared" si="153"/>
        <v>42404</v>
      </c>
      <c r="O1129" s="43">
        <f t="shared" si="160"/>
        <v>162.49012607042914</v>
      </c>
      <c r="P1129" s="43">
        <f t="shared" si="154"/>
        <v>174.79132308714506</v>
      </c>
      <c r="Q1129" s="48">
        <f t="shared" si="155"/>
        <v>1915.4499510000001</v>
      </c>
      <c r="R1129" s="44">
        <f t="shared" si="156"/>
        <v>95.094444999999993</v>
      </c>
    </row>
    <row r="1130" spans="2:18">
      <c r="B1130" s="39">
        <v>42405</v>
      </c>
      <c r="C1130" s="112">
        <v>1880.0500489999999</v>
      </c>
      <c r="D1130" s="20">
        <f t="shared" si="157"/>
        <v>-1.8481246133065898E-2</v>
      </c>
      <c r="E1130" s="20">
        <f t="shared" si="161"/>
        <v>1.517168776975073</v>
      </c>
      <c r="F1130" s="39">
        <v>42405</v>
      </c>
      <c r="G1130" s="112">
        <v>92.264664999999994</v>
      </c>
      <c r="H1130" s="40">
        <f t="shared" si="158"/>
        <v>-2.9757574167450063E-2</v>
      </c>
      <c r="I1130" s="20">
        <f t="shared" si="159"/>
        <v>1.6779316750354019</v>
      </c>
      <c r="N1130" s="42">
        <f t="shared" si="153"/>
        <v>42405</v>
      </c>
      <c r="O1130" s="43">
        <f t="shared" si="160"/>
        <v>159.48710605632863</v>
      </c>
      <c r="P1130" s="43">
        <f t="shared" si="154"/>
        <v>169.58995732655262</v>
      </c>
      <c r="Q1130" s="48">
        <f t="shared" si="155"/>
        <v>1880.0500489999999</v>
      </c>
      <c r="R1130" s="44">
        <f t="shared" si="156"/>
        <v>92.264664999999994</v>
      </c>
    </row>
    <row r="1131" spans="2:18">
      <c r="B1131" s="39">
        <v>42408</v>
      </c>
      <c r="C1131" s="112">
        <v>1853.4399410000001</v>
      </c>
      <c r="D1131" s="20">
        <f t="shared" si="157"/>
        <v>-1.4153935962584518E-2</v>
      </c>
      <c r="E1131" s="20">
        <f t="shared" si="161"/>
        <v>1.5030148410124884</v>
      </c>
      <c r="F1131" s="39">
        <v>42408</v>
      </c>
      <c r="G1131" s="112">
        <v>89.464567000000002</v>
      </c>
      <c r="H1131" s="40">
        <f t="shared" si="158"/>
        <v>-3.0348541340284418E-2</v>
      </c>
      <c r="I1131" s="20">
        <f t="shared" si="159"/>
        <v>1.6475831336951174</v>
      </c>
      <c r="L1131" s="19"/>
      <c r="N1131" s="42">
        <f t="shared" si="153"/>
        <v>42408</v>
      </c>
      <c r="O1131" s="43">
        <f t="shared" si="160"/>
        <v>157.22973577034941</v>
      </c>
      <c r="P1131" s="43">
        <f t="shared" si="154"/>
        <v>164.44314949573067</v>
      </c>
      <c r="Q1131" s="48">
        <f t="shared" si="155"/>
        <v>1853.4399410000001</v>
      </c>
      <c r="R1131" s="44">
        <f t="shared" si="156"/>
        <v>89.464567000000002</v>
      </c>
    </row>
    <row r="1132" spans="2:18">
      <c r="B1132" s="39">
        <v>42409</v>
      </c>
      <c r="C1132" s="112">
        <v>1852.209961</v>
      </c>
      <c r="D1132" s="20">
        <f t="shared" si="157"/>
        <v>-6.6362010054477061E-4</v>
      </c>
      <c r="E1132" s="20">
        <f t="shared" si="161"/>
        <v>1.5023512209119436</v>
      </c>
      <c r="F1132" s="39">
        <v>42409</v>
      </c>
      <c r="G1132" s="112">
        <v>89.672347000000002</v>
      </c>
      <c r="H1132" s="40">
        <f t="shared" si="158"/>
        <v>2.3224837158155598E-3</v>
      </c>
      <c r="I1132" s="20">
        <f t="shared" si="159"/>
        <v>1.649905617410933</v>
      </c>
      <c r="N1132" s="42">
        <f t="shared" si="153"/>
        <v>42409</v>
      </c>
      <c r="O1132" s="43">
        <f t="shared" si="160"/>
        <v>157.12539495728888</v>
      </c>
      <c r="P1132" s="43">
        <f t="shared" si="154"/>
        <v>164.82506603261194</v>
      </c>
      <c r="Q1132" s="48">
        <f t="shared" si="155"/>
        <v>1852.209961</v>
      </c>
      <c r="R1132" s="44">
        <f t="shared" si="156"/>
        <v>89.672347000000002</v>
      </c>
    </row>
    <row r="1133" spans="2:18">
      <c r="B1133" s="39">
        <v>42410</v>
      </c>
      <c r="C1133" s="112">
        <v>1851.8599850000001</v>
      </c>
      <c r="D1133" s="20">
        <f t="shared" si="157"/>
        <v>-1.8895050095235622E-4</v>
      </c>
      <c r="E1133" s="20">
        <f t="shared" si="161"/>
        <v>1.5021622704109912</v>
      </c>
      <c r="F1133" s="39">
        <v>42410</v>
      </c>
      <c r="G1133" s="112">
        <v>90.305583999999996</v>
      </c>
      <c r="H1133" s="40">
        <f t="shared" si="158"/>
        <v>7.0616753233858631E-3</v>
      </c>
      <c r="I1133" s="20">
        <f t="shared" si="159"/>
        <v>1.6569672927343189</v>
      </c>
      <c r="N1133" s="42">
        <f t="shared" si="153"/>
        <v>42410</v>
      </c>
      <c r="O1133" s="43">
        <f t="shared" si="160"/>
        <v>157.09570603519936</v>
      </c>
      <c r="P1133" s="43">
        <f t="shared" si="154"/>
        <v>165.98900713408989</v>
      </c>
      <c r="Q1133" s="48">
        <f t="shared" si="155"/>
        <v>1851.8599850000001</v>
      </c>
      <c r="R1133" s="44">
        <f t="shared" si="156"/>
        <v>90.305583999999996</v>
      </c>
    </row>
    <row r="1134" spans="2:18">
      <c r="B1134" s="39">
        <v>42411</v>
      </c>
      <c r="C1134" s="112">
        <v>1829.079956</v>
      </c>
      <c r="D1134" s="20">
        <f t="shared" si="157"/>
        <v>-1.2301161634528213E-2</v>
      </c>
      <c r="E1134" s="20">
        <f t="shared" si="161"/>
        <v>1.4898611087764628</v>
      </c>
      <c r="F1134" s="39">
        <v>42411</v>
      </c>
      <c r="G1134" s="112">
        <v>89.187527000000003</v>
      </c>
      <c r="H1134" s="40">
        <f t="shared" si="158"/>
        <v>-1.2380818001243354E-2</v>
      </c>
      <c r="I1134" s="20">
        <f t="shared" si="159"/>
        <v>1.6445864747330754</v>
      </c>
      <c r="L1134" s="19"/>
      <c r="N1134" s="42">
        <f t="shared" si="153"/>
        <v>42411</v>
      </c>
      <c r="O1134" s="43">
        <f t="shared" si="160"/>
        <v>155.16324636317006</v>
      </c>
      <c r="P1134" s="43">
        <f t="shared" si="154"/>
        <v>163.93392744655563</v>
      </c>
      <c r="Q1134" s="48">
        <f t="shared" si="155"/>
        <v>1829.079956</v>
      </c>
      <c r="R1134" s="44">
        <f t="shared" si="156"/>
        <v>89.187527000000003</v>
      </c>
    </row>
    <row r="1135" spans="2:18">
      <c r="B1135" s="39">
        <v>42412</v>
      </c>
      <c r="C1135" s="112">
        <v>1864.780029</v>
      </c>
      <c r="D1135" s="20">
        <f t="shared" si="157"/>
        <v>1.9518049434029239E-2</v>
      </c>
      <c r="E1135" s="20">
        <f t="shared" si="161"/>
        <v>1.5093791582104921</v>
      </c>
      <c r="F1135" s="39">
        <v>42412</v>
      </c>
      <c r="G1135" s="112">
        <v>90.790412000000003</v>
      </c>
      <c r="H1135" s="40">
        <f t="shared" si="158"/>
        <v>1.7972075848677882E-2</v>
      </c>
      <c r="I1135" s="20">
        <f t="shared" si="159"/>
        <v>1.6625585505817533</v>
      </c>
      <c r="N1135" s="42">
        <f t="shared" si="153"/>
        <v>42412</v>
      </c>
      <c r="O1135" s="43">
        <f t="shared" si="160"/>
        <v>158.19173027603085</v>
      </c>
      <c r="P1135" s="43">
        <f t="shared" si="154"/>
        <v>166.8801604247968</v>
      </c>
      <c r="Q1135" s="48">
        <f t="shared" si="155"/>
        <v>1864.780029</v>
      </c>
      <c r="R1135" s="44">
        <f t="shared" si="156"/>
        <v>90.790412000000003</v>
      </c>
    </row>
    <row r="1136" spans="2:18">
      <c r="B1136" s="39">
        <v>42416</v>
      </c>
      <c r="C1136" s="112">
        <v>1895.579956</v>
      </c>
      <c r="D1136" s="20">
        <f t="shared" si="157"/>
        <v>1.6516654254666641E-2</v>
      </c>
      <c r="E1136" s="20">
        <f t="shared" si="161"/>
        <v>1.5258958124651587</v>
      </c>
      <c r="F1136" s="39">
        <v>42416</v>
      </c>
      <c r="G1136" s="112">
        <v>91.987624999999994</v>
      </c>
      <c r="H1136" s="40">
        <f t="shared" si="158"/>
        <v>1.3186557629014661E-2</v>
      </c>
      <c r="I1136" s="20">
        <f t="shared" si="159"/>
        <v>1.6757451082107679</v>
      </c>
      <c r="L1136" s="19"/>
      <c r="N1136" s="42">
        <f t="shared" si="153"/>
        <v>42416</v>
      </c>
      <c r="O1136" s="43">
        <f t="shared" si="160"/>
        <v>160.80452839094752</v>
      </c>
      <c r="P1136" s="43">
        <f t="shared" si="154"/>
        <v>169.08073527737758</v>
      </c>
      <c r="Q1136" s="48">
        <f t="shared" si="155"/>
        <v>1895.579956</v>
      </c>
      <c r="R1136" s="44">
        <f t="shared" si="156"/>
        <v>91.987624999999994</v>
      </c>
    </row>
    <row r="1137" spans="2:18">
      <c r="B1137" s="39">
        <v>42417</v>
      </c>
      <c r="C1137" s="112">
        <v>1926.8199460000001</v>
      </c>
      <c r="D1137" s="20">
        <f t="shared" si="157"/>
        <v>1.6480439087318555E-2</v>
      </c>
      <c r="E1137" s="20">
        <f t="shared" si="161"/>
        <v>1.5423762515524773</v>
      </c>
      <c r="F1137" s="39">
        <v>42417</v>
      </c>
      <c r="G1137" s="112">
        <v>92.076671000000005</v>
      </c>
      <c r="H1137" s="40">
        <f t="shared" si="158"/>
        <v>9.6802151376351731E-4</v>
      </c>
      <c r="I1137" s="20">
        <f t="shared" si="159"/>
        <v>1.6767131297245315</v>
      </c>
      <c r="L1137" s="19"/>
      <c r="N1137" s="42">
        <f t="shared" si="153"/>
        <v>42417</v>
      </c>
      <c r="O1137" s="43">
        <f t="shared" si="160"/>
        <v>163.45465762605954</v>
      </c>
      <c r="P1137" s="43">
        <f t="shared" si="154"/>
        <v>169.24440906668906</v>
      </c>
      <c r="Q1137" s="48">
        <f t="shared" si="155"/>
        <v>1926.8199460000001</v>
      </c>
      <c r="R1137" s="44">
        <f t="shared" si="156"/>
        <v>92.076671000000005</v>
      </c>
    </row>
    <row r="1138" spans="2:18">
      <c r="B1138" s="39">
        <v>42418</v>
      </c>
      <c r="C1138" s="112">
        <v>1917.829956</v>
      </c>
      <c r="D1138" s="20">
        <f t="shared" si="157"/>
        <v>-4.6657135860892485E-3</v>
      </c>
      <c r="E1138" s="20">
        <f t="shared" si="161"/>
        <v>1.537710537966388</v>
      </c>
      <c r="F1138" s="39">
        <v>42418</v>
      </c>
      <c r="G1138" s="112">
        <v>91.631428</v>
      </c>
      <c r="H1138" s="40">
        <f t="shared" si="158"/>
        <v>-4.8355679583594879E-3</v>
      </c>
      <c r="I1138" s="20">
        <f t="shared" si="159"/>
        <v>1.6718775617661721</v>
      </c>
      <c r="N1138" s="42">
        <f t="shared" si="153"/>
        <v>42418</v>
      </c>
      <c r="O1138" s="43">
        <f t="shared" si="160"/>
        <v>162.69202500926403</v>
      </c>
      <c r="P1138" s="43">
        <f t="shared" si="154"/>
        <v>168.4260162250747</v>
      </c>
      <c r="Q1138" s="48">
        <f t="shared" si="155"/>
        <v>1917.829956</v>
      </c>
      <c r="R1138" s="44">
        <f t="shared" si="156"/>
        <v>91.631428</v>
      </c>
    </row>
    <row r="1139" spans="2:18">
      <c r="B1139" s="39">
        <v>42419</v>
      </c>
      <c r="C1139" s="112">
        <v>1917.780029</v>
      </c>
      <c r="D1139" s="20">
        <f t="shared" si="157"/>
        <v>-2.6033069221664817E-5</v>
      </c>
      <c r="E1139" s="20">
        <f t="shared" si="161"/>
        <v>1.5376845048971663</v>
      </c>
      <c r="F1139" s="39">
        <v>42419</v>
      </c>
      <c r="G1139" s="112">
        <v>91.027873999999997</v>
      </c>
      <c r="H1139" s="40">
        <f t="shared" si="158"/>
        <v>-6.5867575478579798E-3</v>
      </c>
      <c r="I1139" s="20">
        <f t="shared" si="159"/>
        <v>1.6652908042183141</v>
      </c>
      <c r="L1139" s="19"/>
      <c r="N1139" s="42">
        <f t="shared" si="153"/>
        <v>42419</v>
      </c>
      <c r="O1139" s="43">
        <f t="shared" si="160"/>
        <v>162.68778963651516</v>
      </c>
      <c r="P1139" s="43">
        <f t="shared" si="154"/>
        <v>167.31663489144853</v>
      </c>
      <c r="Q1139" s="48">
        <f t="shared" si="155"/>
        <v>1917.780029</v>
      </c>
      <c r="R1139" s="44">
        <f t="shared" si="156"/>
        <v>91.027873999999997</v>
      </c>
    </row>
    <row r="1140" spans="2:18">
      <c r="B1140" s="39">
        <v>42422</v>
      </c>
      <c r="C1140" s="112">
        <v>1945.5</v>
      </c>
      <c r="D1140" s="20">
        <f t="shared" si="157"/>
        <v>1.4454197343192865E-2</v>
      </c>
      <c r="E1140" s="20">
        <f t="shared" si="161"/>
        <v>1.5521387022403592</v>
      </c>
      <c r="F1140" s="39">
        <v>42422</v>
      </c>
      <c r="G1140" s="112">
        <v>93.115578999999997</v>
      </c>
      <c r="H1140" s="40">
        <f t="shared" si="158"/>
        <v>2.2934788084801427E-2</v>
      </c>
      <c r="I1140" s="20">
        <f t="shared" si="159"/>
        <v>1.6882255923031155</v>
      </c>
      <c r="L1140" s="19"/>
      <c r="N1140" s="42">
        <f t="shared" si="153"/>
        <v>42422</v>
      </c>
      <c r="O1140" s="43">
        <f t="shared" si="160"/>
        <v>165.03931105324918</v>
      </c>
      <c r="P1140" s="43">
        <f t="shared" si="154"/>
        <v>171.15400645574599</v>
      </c>
      <c r="Q1140" s="48">
        <f t="shared" si="155"/>
        <v>1945.5</v>
      </c>
      <c r="R1140" s="44">
        <f t="shared" si="156"/>
        <v>93.115578999999997</v>
      </c>
    </row>
    <row r="1141" spans="2:18">
      <c r="B1141" s="39">
        <v>42423</v>
      </c>
      <c r="C1141" s="112">
        <v>1921.2700199999999</v>
      </c>
      <c r="D1141" s="20">
        <f t="shared" si="157"/>
        <v>-1.2454371626831162E-2</v>
      </c>
      <c r="E1141" s="20">
        <f t="shared" si="161"/>
        <v>1.5396843306135279</v>
      </c>
      <c r="F1141" s="39">
        <v>42423</v>
      </c>
      <c r="G1141" s="112">
        <v>92.610964999999993</v>
      </c>
      <c r="H1141" s="40">
        <f t="shared" si="158"/>
        <v>-5.4192220616487985E-3</v>
      </c>
      <c r="I1141" s="20">
        <f t="shared" si="159"/>
        <v>1.6828063702414666</v>
      </c>
      <c r="L1141" s="19"/>
      <c r="N1141" s="42">
        <f t="shared" si="153"/>
        <v>42423</v>
      </c>
      <c r="O1141" s="43">
        <f t="shared" si="160"/>
        <v>162.98385014035583</v>
      </c>
      <c r="P1141" s="43">
        <f t="shared" si="154"/>
        <v>170.22648488802142</v>
      </c>
      <c r="Q1141" s="48">
        <f t="shared" si="155"/>
        <v>1921.2700199999999</v>
      </c>
      <c r="R1141" s="44">
        <f t="shared" si="156"/>
        <v>92.610964999999993</v>
      </c>
    </row>
    <row r="1142" spans="2:18">
      <c r="B1142" s="39">
        <v>42424</v>
      </c>
      <c r="C1142" s="112">
        <v>1929.8000489999999</v>
      </c>
      <c r="D1142" s="20">
        <f t="shared" si="157"/>
        <v>4.4397866573695488E-3</v>
      </c>
      <c r="E1142" s="20">
        <f t="shared" si="161"/>
        <v>1.5441241172708975</v>
      </c>
      <c r="F1142" s="39">
        <v>42424</v>
      </c>
      <c r="G1142" s="112">
        <v>92.729699999999994</v>
      </c>
      <c r="H1142" s="40">
        <f t="shared" si="158"/>
        <v>1.2820836064066921E-3</v>
      </c>
      <c r="I1142" s="20">
        <f t="shared" si="159"/>
        <v>1.6840884538478733</v>
      </c>
      <c r="N1142" s="42">
        <f t="shared" si="153"/>
        <v>42424</v>
      </c>
      <c r="O1142" s="43">
        <f t="shared" si="160"/>
        <v>163.70746366357568</v>
      </c>
      <c r="P1142" s="43">
        <f t="shared" si="154"/>
        <v>170.44472947367257</v>
      </c>
      <c r="Q1142" s="48">
        <f t="shared" si="155"/>
        <v>1929.8000489999999</v>
      </c>
      <c r="R1142" s="44">
        <f t="shared" si="156"/>
        <v>92.729699999999994</v>
      </c>
    </row>
    <row r="1143" spans="2:18">
      <c r="B1143" s="39">
        <v>42425</v>
      </c>
      <c r="C1143" s="112">
        <v>1951.6999510000001</v>
      </c>
      <c r="D1143" s="20">
        <f t="shared" si="157"/>
        <v>1.1348275180813827E-2</v>
      </c>
      <c r="E1143" s="20">
        <f t="shared" si="161"/>
        <v>1.5554723924517113</v>
      </c>
      <c r="F1143" s="39">
        <v>42425</v>
      </c>
      <c r="G1143" s="112">
        <v>94.065433999999996</v>
      </c>
      <c r="H1143" s="40">
        <f t="shared" si="158"/>
        <v>1.4404597448282486E-2</v>
      </c>
      <c r="I1143" s="20">
        <f t="shared" si="159"/>
        <v>1.6984930512961558</v>
      </c>
      <c r="L1143" s="19"/>
      <c r="N1143" s="42">
        <f t="shared" si="153"/>
        <v>42425</v>
      </c>
      <c r="O1143" s="43">
        <f t="shared" si="160"/>
        <v>165.56526101038301</v>
      </c>
      <c r="P1143" s="43">
        <f t="shared" si="154"/>
        <v>172.89991718892225</v>
      </c>
      <c r="Q1143" s="48">
        <f t="shared" si="155"/>
        <v>1951.6999510000001</v>
      </c>
      <c r="R1143" s="44">
        <f t="shared" si="156"/>
        <v>94.065433999999996</v>
      </c>
    </row>
    <row r="1144" spans="2:18">
      <c r="B1144" s="39">
        <v>42426</v>
      </c>
      <c r="C1144" s="112">
        <v>1948.0500489999999</v>
      </c>
      <c r="D1144" s="20">
        <f t="shared" si="157"/>
        <v>-1.8701143063153403E-3</v>
      </c>
      <c r="E1144" s="20">
        <f t="shared" si="161"/>
        <v>1.553602278145396</v>
      </c>
      <c r="F1144" s="39">
        <v>42426</v>
      </c>
      <c r="G1144" s="112">
        <v>94.579936000000004</v>
      </c>
      <c r="H1144" s="40">
        <f t="shared" si="158"/>
        <v>5.4696180958460072E-3</v>
      </c>
      <c r="I1144" s="20">
        <f t="shared" si="159"/>
        <v>1.7039626693920018</v>
      </c>
      <c r="L1144" s="19"/>
      <c r="N1144" s="42">
        <f t="shared" si="153"/>
        <v>42426</v>
      </c>
      <c r="O1144" s="43">
        <f t="shared" si="160"/>
        <v>165.25563504713867</v>
      </c>
      <c r="P1144" s="43">
        <f t="shared" si="154"/>
        <v>173.84561370474904</v>
      </c>
      <c r="Q1144" s="48">
        <f t="shared" si="155"/>
        <v>1948.0500489999999</v>
      </c>
      <c r="R1144" s="44">
        <f t="shared" si="156"/>
        <v>94.579936000000004</v>
      </c>
    </row>
    <row r="1145" spans="2:18">
      <c r="B1145" s="39">
        <v>42429</v>
      </c>
      <c r="C1145" s="112">
        <v>1932.2299800000001</v>
      </c>
      <c r="D1145" s="20">
        <f t="shared" si="157"/>
        <v>-8.120976670040303E-3</v>
      </c>
      <c r="E1145" s="20">
        <f t="shared" si="161"/>
        <v>1.5454813014753557</v>
      </c>
      <c r="F1145" s="39">
        <v>42429</v>
      </c>
      <c r="G1145" s="112">
        <v>93.554930999999996</v>
      </c>
      <c r="H1145" s="40">
        <f t="shared" si="158"/>
        <v>-1.0837446538344064E-2</v>
      </c>
      <c r="I1145" s="20">
        <f t="shared" si="159"/>
        <v>1.6931252228536577</v>
      </c>
      <c r="N1145" s="42">
        <f t="shared" si="153"/>
        <v>42429</v>
      </c>
      <c r="O1145" s="43">
        <f t="shared" si="160"/>
        <v>163.91359789032819</v>
      </c>
      <c r="P1145" s="43">
        <f t="shared" si="154"/>
        <v>171.96157116029823</v>
      </c>
      <c r="Q1145" s="48">
        <f t="shared" si="155"/>
        <v>1932.2299800000001</v>
      </c>
      <c r="R1145" s="44">
        <f t="shared" si="156"/>
        <v>93.554930999999996</v>
      </c>
    </row>
    <row r="1146" spans="2:18">
      <c r="B1146" s="39">
        <v>42430</v>
      </c>
      <c r="C1146" s="112">
        <v>1978.349976</v>
      </c>
      <c r="D1146" s="20">
        <f t="shared" si="157"/>
        <v>2.3868792264572836E-2</v>
      </c>
      <c r="E1146" s="20">
        <f t="shared" si="161"/>
        <v>1.5693500937399285</v>
      </c>
      <c r="F1146" s="39">
        <v>42430</v>
      </c>
      <c r="G1146" s="112">
        <v>96.311519000000004</v>
      </c>
      <c r="H1146" s="40">
        <f t="shared" si="158"/>
        <v>2.9464914040714829E-2</v>
      </c>
      <c r="I1146" s="20">
        <f t="shared" si="159"/>
        <v>1.7225901368943726</v>
      </c>
      <c r="N1146" s="42">
        <f t="shared" si="153"/>
        <v>42430</v>
      </c>
      <c r="O1146" s="43">
        <f t="shared" si="160"/>
        <v>167.82601750771116</v>
      </c>
      <c r="P1146" s="43">
        <f t="shared" si="154"/>
        <v>177.02840407284265</v>
      </c>
      <c r="Q1146" s="48">
        <f t="shared" si="155"/>
        <v>1978.349976</v>
      </c>
      <c r="R1146" s="44">
        <f t="shared" si="156"/>
        <v>96.311519000000004</v>
      </c>
    </row>
    <row r="1147" spans="2:18">
      <c r="B1147" s="39">
        <v>42431</v>
      </c>
      <c r="C1147" s="112">
        <v>1986.4499510000001</v>
      </c>
      <c r="D1147" s="20">
        <f t="shared" si="157"/>
        <v>4.0943084379727601E-3</v>
      </c>
      <c r="E1147" s="20">
        <f t="shared" si="161"/>
        <v>1.5734444021779013</v>
      </c>
      <c r="F1147" s="39">
        <v>42431</v>
      </c>
      <c r="G1147" s="112">
        <v>96.351326</v>
      </c>
      <c r="H1147" s="40">
        <f t="shared" si="158"/>
        <v>4.1331504697783572E-4</v>
      </c>
      <c r="I1147" s="20">
        <f t="shared" si="159"/>
        <v>1.7230034519413504</v>
      </c>
      <c r="L1147" s="19"/>
      <c r="N1147" s="42">
        <f t="shared" si="153"/>
        <v>42431</v>
      </c>
      <c r="O1147" s="43">
        <f t="shared" si="160"/>
        <v>168.51314898730433</v>
      </c>
      <c r="P1147" s="43">
        <f t="shared" si="154"/>
        <v>177.10157257598843</v>
      </c>
      <c r="Q1147" s="48">
        <f t="shared" si="155"/>
        <v>1986.4499510000001</v>
      </c>
      <c r="R1147" s="44">
        <f t="shared" si="156"/>
        <v>96.351326</v>
      </c>
    </row>
    <row r="1148" spans="2:18">
      <c r="B1148" s="39">
        <v>42432</v>
      </c>
      <c r="C1148" s="112">
        <v>1993.400024</v>
      </c>
      <c r="D1148" s="20">
        <f t="shared" si="157"/>
        <v>3.4987405529653959E-3</v>
      </c>
      <c r="E1148" s="20">
        <f t="shared" si="161"/>
        <v>1.5769431427308667</v>
      </c>
      <c r="F1148" s="39">
        <v>42432</v>
      </c>
      <c r="G1148" s="112">
        <v>97.037987999999999</v>
      </c>
      <c r="H1148" s="40">
        <f t="shared" si="158"/>
        <v>7.1266481584280061E-3</v>
      </c>
      <c r="I1148" s="20">
        <f t="shared" si="159"/>
        <v>1.7301301000997784</v>
      </c>
      <c r="N1148" s="42">
        <f t="shared" si="153"/>
        <v>42432</v>
      </c>
      <c r="O1148" s="43">
        <f t="shared" si="160"/>
        <v>169.10273277537414</v>
      </c>
      <c r="P1148" s="43">
        <f t="shared" si="154"/>
        <v>178.36371317204183</v>
      </c>
      <c r="Q1148" s="48">
        <f t="shared" si="155"/>
        <v>1993.400024</v>
      </c>
      <c r="R1148" s="44">
        <f t="shared" si="156"/>
        <v>97.037987999999999</v>
      </c>
    </row>
    <row r="1149" spans="2:18">
      <c r="B1149" s="39">
        <v>42433</v>
      </c>
      <c r="C1149" s="112">
        <v>1999.98999</v>
      </c>
      <c r="D1149" s="20">
        <f t="shared" si="157"/>
        <v>3.305892405266686E-3</v>
      </c>
      <c r="E1149" s="20">
        <f t="shared" si="161"/>
        <v>1.5802490351361334</v>
      </c>
      <c r="F1149" s="39">
        <v>42433</v>
      </c>
      <c r="G1149" s="112">
        <v>98.112755000000007</v>
      </c>
      <c r="H1149" s="40">
        <f t="shared" si="158"/>
        <v>1.107573458757205E-2</v>
      </c>
      <c r="I1149" s="20">
        <f t="shared" si="159"/>
        <v>1.7412058346873505</v>
      </c>
      <c r="L1149" s="19"/>
      <c r="N1149" s="42">
        <f t="shared" si="153"/>
        <v>42433</v>
      </c>
      <c r="O1149" s="43">
        <f t="shared" si="160"/>
        <v>169.6617682153661</v>
      </c>
      <c r="P1149" s="43">
        <f t="shared" si="154"/>
        <v>180.33922231918919</v>
      </c>
      <c r="Q1149" s="48">
        <f t="shared" si="155"/>
        <v>1999.98999</v>
      </c>
      <c r="R1149" s="44">
        <f t="shared" si="156"/>
        <v>98.112755000000007</v>
      </c>
    </row>
    <row r="1150" spans="2:18">
      <c r="B1150" s="39">
        <v>42436</v>
      </c>
      <c r="C1150" s="112">
        <v>2001.76001</v>
      </c>
      <c r="D1150" s="20">
        <f t="shared" si="157"/>
        <v>8.8501442949717735E-4</v>
      </c>
      <c r="E1150" s="20">
        <f t="shared" si="161"/>
        <v>1.5811340495656305</v>
      </c>
      <c r="F1150" s="39">
        <v>42436</v>
      </c>
      <c r="G1150" s="112">
        <v>98.650141000000005</v>
      </c>
      <c r="H1150" s="40">
        <f t="shared" si="158"/>
        <v>5.4772287252560226E-3</v>
      </c>
      <c r="I1150" s="20">
        <f t="shared" si="159"/>
        <v>1.7466830634126065</v>
      </c>
      <c r="L1150" s="19"/>
      <c r="N1150" s="42">
        <f t="shared" si="153"/>
        <v>42436</v>
      </c>
      <c r="O1150" s="43">
        <f t="shared" si="160"/>
        <v>169.81192132837069</v>
      </c>
      <c r="P1150" s="43">
        <f t="shared" si="154"/>
        <v>181.32698148796618</v>
      </c>
      <c r="Q1150" s="48">
        <f t="shared" si="155"/>
        <v>2001.76001</v>
      </c>
      <c r="R1150" s="44">
        <f t="shared" si="156"/>
        <v>98.650141000000005</v>
      </c>
    </row>
    <row r="1151" spans="2:18">
      <c r="B1151" s="39">
        <v>42437</v>
      </c>
      <c r="C1151" s="112">
        <v>1979.26001</v>
      </c>
      <c r="D1151" s="20">
        <f t="shared" si="157"/>
        <v>-1.1240108648189029E-2</v>
      </c>
      <c r="E1151" s="20">
        <f t="shared" si="161"/>
        <v>1.5698939409174415</v>
      </c>
      <c r="F1151" s="39">
        <v>42437</v>
      </c>
      <c r="G1151" s="112">
        <v>98.182423</v>
      </c>
      <c r="H1151" s="40">
        <f t="shared" si="158"/>
        <v>-4.7411792346044868E-3</v>
      </c>
      <c r="I1151" s="20">
        <f t="shared" si="159"/>
        <v>1.7419418841780021</v>
      </c>
      <c r="L1151" s="19"/>
      <c r="N1151" s="42">
        <f t="shared" si="153"/>
        <v>42437</v>
      </c>
      <c r="O1151" s="43">
        <f t="shared" si="160"/>
        <v>167.90321688288208</v>
      </c>
      <c r="P1151" s="43">
        <f t="shared" si="154"/>
        <v>180.46727776866192</v>
      </c>
      <c r="Q1151" s="48">
        <f t="shared" si="155"/>
        <v>1979.26001</v>
      </c>
      <c r="R1151" s="44">
        <f t="shared" si="156"/>
        <v>98.182423</v>
      </c>
    </row>
    <row r="1152" spans="2:18">
      <c r="B1152" s="39">
        <v>42438</v>
      </c>
      <c r="C1152" s="112">
        <v>1989.26001</v>
      </c>
      <c r="D1152" s="20">
        <f t="shared" si="157"/>
        <v>5.0523932931882953E-3</v>
      </c>
      <c r="E1152" s="20">
        <f t="shared" si="161"/>
        <v>1.5749463342106298</v>
      </c>
      <c r="F1152" s="39">
        <v>42438</v>
      </c>
      <c r="G1152" s="112">
        <v>98.510819999999995</v>
      </c>
      <c r="H1152" s="40">
        <f t="shared" si="158"/>
        <v>3.3447636548957771E-3</v>
      </c>
      <c r="I1152" s="20">
        <f t="shared" si="159"/>
        <v>1.7452866478328979</v>
      </c>
      <c r="L1152" s="19"/>
      <c r="N1152" s="42">
        <f t="shared" si="153"/>
        <v>42438</v>
      </c>
      <c r="O1152" s="43">
        <f t="shared" si="160"/>
        <v>168.7515299697659</v>
      </c>
      <c r="P1152" s="43">
        <f t="shared" si="154"/>
        <v>181.07089816024052</v>
      </c>
      <c r="Q1152" s="48">
        <f t="shared" si="155"/>
        <v>1989.26001</v>
      </c>
      <c r="R1152" s="44">
        <f t="shared" si="156"/>
        <v>98.510819999999995</v>
      </c>
    </row>
    <row r="1153" spans="2:18">
      <c r="B1153" s="39">
        <v>42439</v>
      </c>
      <c r="C1153" s="112">
        <v>1989.5699460000001</v>
      </c>
      <c r="D1153" s="20">
        <f t="shared" si="157"/>
        <v>1.5580467030051892E-4</v>
      </c>
      <c r="E1153" s="20">
        <f t="shared" si="161"/>
        <v>1.5751021388809303</v>
      </c>
      <c r="F1153" s="39">
        <v>42439</v>
      </c>
      <c r="G1153" s="112">
        <v>97.873918000000003</v>
      </c>
      <c r="H1153" s="40">
        <f t="shared" si="158"/>
        <v>-6.465299953852699E-3</v>
      </c>
      <c r="I1153" s="20">
        <f t="shared" si="159"/>
        <v>1.7388213478790453</v>
      </c>
      <c r="N1153" s="42">
        <f t="shared" si="153"/>
        <v>42439</v>
      </c>
      <c r="O1153" s="43">
        <f t="shared" si="160"/>
        <v>168.77782224625554</v>
      </c>
      <c r="P1153" s="43">
        <f t="shared" si="154"/>
        <v>179.90022049072104</v>
      </c>
      <c r="Q1153" s="48">
        <f t="shared" si="155"/>
        <v>1989.5699460000001</v>
      </c>
      <c r="R1153" s="44">
        <f t="shared" si="156"/>
        <v>97.873918000000003</v>
      </c>
    </row>
    <row r="1154" spans="2:18">
      <c r="B1154" s="39">
        <v>42440</v>
      </c>
      <c r="C1154" s="112">
        <v>2022.1899410000001</v>
      </c>
      <c r="D1154" s="20">
        <f t="shared" si="157"/>
        <v>1.6395500477669467E-2</v>
      </c>
      <c r="E1154" s="20">
        <f t="shared" si="161"/>
        <v>1.5914976393585998</v>
      </c>
      <c r="F1154" s="39">
        <v>42440</v>
      </c>
      <c r="G1154" s="112">
        <v>99.515933000000004</v>
      </c>
      <c r="H1154" s="40">
        <f t="shared" si="158"/>
        <v>1.6776839361841045E-2</v>
      </c>
      <c r="I1154" s="20">
        <f t="shared" si="159"/>
        <v>1.7555981872408863</v>
      </c>
      <c r="L1154" s="19"/>
      <c r="N1154" s="42">
        <f t="shared" si="153"/>
        <v>42440</v>
      </c>
      <c r="O1154" s="43">
        <f t="shared" si="160"/>
        <v>171.54501911151408</v>
      </c>
      <c r="P1154" s="43">
        <f t="shared" si="154"/>
        <v>182.91837759105366</v>
      </c>
      <c r="Q1154" s="48">
        <f t="shared" si="155"/>
        <v>2022.1899410000001</v>
      </c>
      <c r="R1154" s="44">
        <f t="shared" si="156"/>
        <v>99.515933000000004</v>
      </c>
    </row>
    <row r="1155" spans="2:18">
      <c r="B1155" s="39">
        <v>42443</v>
      </c>
      <c r="C1155" s="112">
        <v>2019.6400149999999</v>
      </c>
      <c r="D1155" s="20">
        <f t="shared" si="157"/>
        <v>-1.2609725467921384E-3</v>
      </c>
      <c r="E1155" s="20">
        <f t="shared" si="161"/>
        <v>1.5902366668118075</v>
      </c>
      <c r="F1155" s="39">
        <v>42443</v>
      </c>
      <c r="G1155" s="112">
        <v>99.247242999999997</v>
      </c>
      <c r="H1155" s="40">
        <f t="shared" si="158"/>
        <v>-2.6999696621444746E-3</v>
      </c>
      <c r="I1155" s="20">
        <f t="shared" si="159"/>
        <v>1.7528982175787418</v>
      </c>
      <c r="N1155" s="42">
        <f t="shared" si="153"/>
        <v>42443</v>
      </c>
      <c r="O1155" s="43">
        <f t="shared" si="160"/>
        <v>171.32870555187552</v>
      </c>
      <c r="P1155" s="43">
        <f t="shared" si="154"/>
        <v>182.4245035209091</v>
      </c>
      <c r="Q1155" s="48">
        <f t="shared" si="155"/>
        <v>2019.6400149999999</v>
      </c>
      <c r="R1155" s="44">
        <f t="shared" si="156"/>
        <v>99.247242999999997</v>
      </c>
    </row>
    <row r="1156" spans="2:18">
      <c r="B1156" s="39">
        <v>42444</v>
      </c>
      <c r="C1156" s="112">
        <v>2015.9300539999999</v>
      </c>
      <c r="D1156" s="20">
        <f t="shared" si="157"/>
        <v>-1.8369417185468695E-3</v>
      </c>
      <c r="E1156" s="20">
        <f t="shared" si="161"/>
        <v>1.5883997250932607</v>
      </c>
      <c r="F1156" s="39">
        <v>42444</v>
      </c>
      <c r="G1156" s="112">
        <v>99.336804000000001</v>
      </c>
      <c r="H1156" s="40">
        <f t="shared" si="158"/>
        <v>9.0240290100562781E-4</v>
      </c>
      <c r="I1156" s="20">
        <f t="shared" si="159"/>
        <v>1.7538006204797474</v>
      </c>
      <c r="L1156" s="19"/>
      <c r="N1156" s="42">
        <f t="shared" ref="N1156:N1219" si="162">B1156</f>
        <v>42444</v>
      </c>
      <c r="O1156" s="43">
        <f t="shared" si="160"/>
        <v>171.01398470506265</v>
      </c>
      <c r="P1156" s="43">
        <f t="shared" ref="P1156:P1219" si="163">(R1156/$R$3)*100</f>
        <v>182.58912392210087</v>
      </c>
      <c r="Q1156" s="48">
        <f t="shared" ref="Q1156:Q1219" si="164">C1156</f>
        <v>2015.9300539999999</v>
      </c>
      <c r="R1156" s="44">
        <f t="shared" ref="R1156:R1219" si="165">G1156</f>
        <v>99.336804000000001</v>
      </c>
    </row>
    <row r="1157" spans="2:18">
      <c r="B1157" s="39">
        <v>42445</v>
      </c>
      <c r="C1157" s="112">
        <v>2027.219971</v>
      </c>
      <c r="D1157" s="20">
        <f t="shared" ref="D1157:D1220" si="166">C1157/C1156-1</f>
        <v>5.6003515487050848E-3</v>
      </c>
      <c r="E1157" s="20">
        <f t="shared" si="161"/>
        <v>1.5940000766419657</v>
      </c>
      <c r="F1157" s="39">
        <v>42445</v>
      </c>
      <c r="G1157" s="112">
        <v>99.316903999999994</v>
      </c>
      <c r="H1157" s="40">
        <f t="shared" ref="H1157:H1220" si="167">G1157/G1156-1</f>
        <v>-2.0032857107021851E-4</v>
      </c>
      <c r="I1157" s="20">
        <f t="shared" ref="I1157:I1220" si="168">I1156+H1157</f>
        <v>1.7536002919086773</v>
      </c>
      <c r="N1157" s="42">
        <f t="shared" si="162"/>
        <v>42445</v>
      </c>
      <c r="O1157" s="43">
        <f t="shared" ref="O1157:O1220" si="169">(Q1157/$Q$3)*100</f>
        <v>171.97172313915587</v>
      </c>
      <c r="P1157" s="43">
        <f t="shared" si="163"/>
        <v>182.5525461038126</v>
      </c>
      <c r="Q1157" s="48">
        <f t="shared" si="164"/>
        <v>2027.219971</v>
      </c>
      <c r="R1157" s="44">
        <f t="shared" si="165"/>
        <v>99.316903999999994</v>
      </c>
    </row>
    <row r="1158" spans="2:18">
      <c r="B1158" s="39">
        <v>42446</v>
      </c>
      <c r="C1158" s="112">
        <v>2040.589966</v>
      </c>
      <c r="D1158" s="20">
        <f t="shared" si="166"/>
        <v>6.5952364278478726E-3</v>
      </c>
      <c r="E1158" s="20">
        <f t="shared" ref="E1158:E1221" si="170">E1157+D1158</f>
        <v>1.6005953130698136</v>
      </c>
      <c r="F1158" s="39">
        <v>42446</v>
      </c>
      <c r="G1158" s="112">
        <v>101.217654</v>
      </c>
      <c r="H1158" s="40">
        <f t="shared" si="167"/>
        <v>1.9138232500682806E-2</v>
      </c>
      <c r="I1158" s="20">
        <f t="shared" si="168"/>
        <v>1.7727385244093601</v>
      </c>
      <c r="L1158" s="19"/>
      <c r="N1158" s="42">
        <f t="shared" si="162"/>
        <v>42446</v>
      </c>
      <c r="O1158" s="43">
        <f t="shared" si="169"/>
        <v>173.10591731216303</v>
      </c>
      <c r="P1158" s="43">
        <f t="shared" si="163"/>
        <v>186.046279174739</v>
      </c>
      <c r="Q1158" s="48">
        <f t="shared" si="164"/>
        <v>2040.589966</v>
      </c>
      <c r="R1158" s="44">
        <f t="shared" si="165"/>
        <v>101.217654</v>
      </c>
    </row>
    <row r="1159" spans="2:18">
      <c r="B1159" s="39">
        <v>42447</v>
      </c>
      <c r="C1159" s="112">
        <v>2049.580078</v>
      </c>
      <c r="D1159" s="20">
        <f t="shared" si="166"/>
        <v>4.405643539266535E-3</v>
      </c>
      <c r="E1159" s="20">
        <f t="shared" si="170"/>
        <v>1.6050009566090802</v>
      </c>
      <c r="F1159" s="39">
        <v>42447</v>
      </c>
      <c r="G1159" s="112">
        <v>101.267415</v>
      </c>
      <c r="H1159" s="40">
        <f t="shared" si="167"/>
        <v>4.9162372405908705E-4</v>
      </c>
      <c r="I1159" s="20">
        <f t="shared" si="168"/>
        <v>1.7732301481334192</v>
      </c>
      <c r="L1159" s="19"/>
      <c r="N1159" s="42">
        <f t="shared" si="162"/>
        <v>42447</v>
      </c>
      <c r="O1159" s="43">
        <f t="shared" si="169"/>
        <v>173.86856027837817</v>
      </c>
      <c r="P1159" s="43">
        <f t="shared" si="163"/>
        <v>186.13774393935421</v>
      </c>
      <c r="Q1159" s="48">
        <f t="shared" si="164"/>
        <v>2049.580078</v>
      </c>
      <c r="R1159" s="44">
        <f t="shared" si="165"/>
        <v>101.267415</v>
      </c>
    </row>
    <row r="1160" spans="2:18">
      <c r="B1160" s="39">
        <v>42450</v>
      </c>
      <c r="C1160" s="112">
        <v>2051.6000979999999</v>
      </c>
      <c r="D1160" s="20">
        <f t="shared" si="166"/>
        <v>9.8557749545014062E-4</v>
      </c>
      <c r="E1160" s="20">
        <f t="shared" si="170"/>
        <v>1.6059865341045303</v>
      </c>
      <c r="F1160" s="39">
        <v>42450</v>
      </c>
      <c r="G1160" s="112">
        <v>102.979091</v>
      </c>
      <c r="H1160" s="40">
        <f t="shared" si="167"/>
        <v>1.6902534739333452E-2</v>
      </c>
      <c r="I1160" s="20">
        <f t="shared" si="168"/>
        <v>1.7901326828727526</v>
      </c>
      <c r="N1160" s="42">
        <f t="shared" si="162"/>
        <v>42450</v>
      </c>
      <c r="O1160" s="43">
        <f t="shared" si="169"/>
        <v>174.03992121855484</v>
      </c>
      <c r="P1160" s="43">
        <f t="shared" si="163"/>
        <v>189.2839436225903</v>
      </c>
      <c r="Q1160" s="48">
        <f t="shared" si="164"/>
        <v>2051.6000979999999</v>
      </c>
      <c r="R1160" s="44">
        <f t="shared" si="165"/>
        <v>102.979091</v>
      </c>
    </row>
    <row r="1161" spans="2:18">
      <c r="B1161" s="39">
        <v>42451</v>
      </c>
      <c r="C1161" s="112">
        <v>2049.8000489999999</v>
      </c>
      <c r="D1161" s="20">
        <f t="shared" si="166"/>
        <v>-8.7738785046598267E-4</v>
      </c>
      <c r="E1161" s="20">
        <f t="shared" si="170"/>
        <v>1.6051091462540643</v>
      </c>
      <c r="F1161" s="39">
        <v>42451</v>
      </c>
      <c r="G1161" s="112">
        <v>102.68053999999999</v>
      </c>
      <c r="H1161" s="40">
        <f t="shared" si="167"/>
        <v>-2.8991419238688643E-3</v>
      </c>
      <c r="I1161" s="20">
        <f t="shared" si="168"/>
        <v>1.7872335409488838</v>
      </c>
      <c r="N1161" s="42">
        <f t="shared" si="162"/>
        <v>42451</v>
      </c>
      <c r="O1161" s="43">
        <f t="shared" si="169"/>
        <v>173.88722070618167</v>
      </c>
      <c r="P1161" s="43">
        <f t="shared" si="163"/>
        <v>188.73518260611883</v>
      </c>
      <c r="Q1161" s="48">
        <f t="shared" si="164"/>
        <v>2049.8000489999999</v>
      </c>
      <c r="R1161" s="44">
        <f t="shared" si="165"/>
        <v>102.68053999999999</v>
      </c>
    </row>
    <row r="1162" spans="2:18">
      <c r="B1162" s="39">
        <v>42452</v>
      </c>
      <c r="C1162" s="112">
        <v>2036.709961</v>
      </c>
      <c r="D1162" s="20">
        <f t="shared" si="166"/>
        <v>-6.3860316553245866E-3</v>
      </c>
      <c r="E1162" s="20">
        <f t="shared" si="170"/>
        <v>1.5987231145987397</v>
      </c>
      <c r="F1162" s="39">
        <v>42452</v>
      </c>
      <c r="G1162" s="112">
        <v>102.45165</v>
      </c>
      <c r="H1162" s="40">
        <f t="shared" si="167"/>
        <v>-2.2291468276266491E-3</v>
      </c>
      <c r="I1162" s="20">
        <f t="shared" si="168"/>
        <v>1.7850043941212572</v>
      </c>
      <c r="N1162" s="42">
        <f t="shared" si="162"/>
        <v>42452</v>
      </c>
      <c r="O1162" s="43">
        <f t="shared" si="169"/>
        <v>172.77677141029554</v>
      </c>
      <c r="P1162" s="43">
        <f t="shared" si="163"/>
        <v>188.31446417255086</v>
      </c>
      <c r="Q1162" s="48">
        <f t="shared" si="164"/>
        <v>2036.709961</v>
      </c>
      <c r="R1162" s="44">
        <f t="shared" si="165"/>
        <v>102.45165</v>
      </c>
    </row>
    <row r="1163" spans="2:18">
      <c r="B1163" s="39">
        <v>42453</v>
      </c>
      <c r="C1163" s="112">
        <v>2035.9399410000001</v>
      </c>
      <c r="D1163" s="20">
        <f t="shared" si="166"/>
        <v>-3.7807052292404553E-4</v>
      </c>
      <c r="E1163" s="20">
        <f t="shared" si="170"/>
        <v>1.5983450440758156</v>
      </c>
      <c r="F1163" s="39">
        <v>42453</v>
      </c>
      <c r="G1163" s="112">
        <v>103.008944</v>
      </c>
      <c r="H1163" s="40">
        <f t="shared" si="167"/>
        <v>5.4395805240814443E-3</v>
      </c>
      <c r="I1163" s="20">
        <f t="shared" si="168"/>
        <v>1.7904439746453387</v>
      </c>
      <c r="L1163" s="19"/>
      <c r="N1163" s="42">
        <f t="shared" si="162"/>
        <v>42453</v>
      </c>
      <c r="O1163" s="43">
        <f t="shared" si="169"/>
        <v>172.71144960597934</v>
      </c>
      <c r="P1163" s="43">
        <f t="shared" si="163"/>
        <v>189.33881586426668</v>
      </c>
      <c r="Q1163" s="48">
        <f t="shared" si="164"/>
        <v>2035.9399410000001</v>
      </c>
      <c r="R1163" s="44">
        <f t="shared" si="165"/>
        <v>103.008944</v>
      </c>
    </row>
    <row r="1164" spans="2:18">
      <c r="B1164" s="39">
        <v>42457</v>
      </c>
      <c r="C1164" s="112">
        <v>2037.0500489999999</v>
      </c>
      <c r="D1164" s="20">
        <f t="shared" si="166"/>
        <v>5.4525576989994384E-4</v>
      </c>
      <c r="E1164" s="20">
        <f t="shared" si="170"/>
        <v>1.5988902998457155</v>
      </c>
      <c r="F1164" s="39">
        <v>42457</v>
      </c>
      <c r="G1164" s="112">
        <v>103.22788</v>
      </c>
      <c r="H1164" s="40">
        <f t="shared" si="167"/>
        <v>2.1254076733374649E-3</v>
      </c>
      <c r="I1164" s="20">
        <f t="shared" si="168"/>
        <v>1.7925693823186761</v>
      </c>
      <c r="N1164" s="42">
        <f t="shared" si="162"/>
        <v>42457</v>
      </c>
      <c r="O1164" s="43">
        <f t="shared" si="169"/>
        <v>172.80562152040477</v>
      </c>
      <c r="P1164" s="43">
        <f t="shared" si="163"/>
        <v>189.74123803636525</v>
      </c>
      <c r="Q1164" s="48">
        <f t="shared" si="164"/>
        <v>2037.0500489999999</v>
      </c>
      <c r="R1164" s="44">
        <f t="shared" si="165"/>
        <v>103.22788</v>
      </c>
    </row>
    <row r="1165" spans="2:18">
      <c r="B1165" s="39">
        <v>42458</v>
      </c>
      <c r="C1165" s="112">
        <v>2055.01001</v>
      </c>
      <c r="D1165" s="20">
        <f t="shared" si="166"/>
        <v>8.8166518092260837E-3</v>
      </c>
      <c r="E1165" s="20">
        <f t="shared" si="170"/>
        <v>1.6077069516549416</v>
      </c>
      <c r="F1165" s="39">
        <v>42458</v>
      </c>
      <c r="G1165" s="112">
        <v>105.198292</v>
      </c>
      <c r="H1165" s="40">
        <f t="shared" si="167"/>
        <v>1.9087982820145122E-2</v>
      </c>
      <c r="I1165" s="20">
        <f t="shared" si="168"/>
        <v>1.8116573651388213</v>
      </c>
      <c r="L1165" s="19"/>
      <c r="N1165" s="42">
        <f t="shared" si="162"/>
        <v>42458</v>
      </c>
      <c r="O1165" s="43">
        <f t="shared" si="169"/>
        <v>174.32918851602707</v>
      </c>
      <c r="P1165" s="43">
        <f t="shared" si="163"/>
        <v>193.36301552827643</v>
      </c>
      <c r="Q1165" s="48">
        <f t="shared" si="164"/>
        <v>2055.01001</v>
      </c>
      <c r="R1165" s="44">
        <f t="shared" si="165"/>
        <v>105.198292</v>
      </c>
    </row>
    <row r="1166" spans="2:18">
      <c r="B1166" s="39">
        <v>42459</v>
      </c>
      <c r="C1166" s="112">
        <v>2063.9499510000001</v>
      </c>
      <c r="D1166" s="20">
        <f t="shared" si="166"/>
        <v>4.3503150624555342E-3</v>
      </c>
      <c r="E1166" s="20">
        <f t="shared" si="170"/>
        <v>1.6120572667173971</v>
      </c>
      <c r="F1166" s="39">
        <v>42459</v>
      </c>
      <c r="G1166" s="112">
        <v>104.660905</v>
      </c>
      <c r="H1166" s="40">
        <f t="shared" si="167"/>
        <v>-5.1083243823007995E-3</v>
      </c>
      <c r="I1166" s="20">
        <f t="shared" si="168"/>
        <v>1.8065490407565203</v>
      </c>
      <c r="N1166" s="42">
        <f t="shared" si="162"/>
        <v>42459</v>
      </c>
      <c r="O1166" s="43">
        <f t="shared" si="169"/>
        <v>175.08757541065404</v>
      </c>
      <c r="P1166" s="43">
        <f t="shared" si="163"/>
        <v>192.37525452141813</v>
      </c>
      <c r="Q1166" s="48">
        <f t="shared" si="164"/>
        <v>2063.9499510000001</v>
      </c>
      <c r="R1166" s="44">
        <f t="shared" si="165"/>
        <v>104.660905</v>
      </c>
    </row>
    <row r="1167" spans="2:18">
      <c r="B1167" s="39">
        <v>42460</v>
      </c>
      <c r="C1167" s="112">
        <v>2059.73999</v>
      </c>
      <c r="D1167" s="20">
        <f t="shared" si="166"/>
        <v>-2.039759248018691E-3</v>
      </c>
      <c r="E1167" s="20">
        <f t="shared" si="170"/>
        <v>1.6100175074693786</v>
      </c>
      <c r="F1167" s="39">
        <v>42460</v>
      </c>
      <c r="G1167" s="112">
        <v>104.700712</v>
      </c>
      <c r="H1167" s="40">
        <f t="shared" si="167"/>
        <v>3.8034259306285456E-4</v>
      </c>
      <c r="I1167" s="20">
        <f t="shared" si="168"/>
        <v>1.8069293833495832</v>
      </c>
      <c r="L1167" s="19"/>
      <c r="N1167" s="42">
        <f t="shared" si="162"/>
        <v>42460</v>
      </c>
      <c r="O1167" s="43">
        <f t="shared" si="169"/>
        <v>174.73043890949697</v>
      </c>
      <c r="P1167" s="43">
        <f t="shared" si="163"/>
        <v>192.44842302456394</v>
      </c>
      <c r="Q1167" s="48">
        <f t="shared" si="164"/>
        <v>2059.73999</v>
      </c>
      <c r="R1167" s="44">
        <f t="shared" si="165"/>
        <v>104.700712</v>
      </c>
    </row>
    <row r="1168" spans="2:18">
      <c r="B1168" s="39">
        <v>42461</v>
      </c>
      <c r="C1168" s="112">
        <v>2072.780029</v>
      </c>
      <c r="D1168" s="20">
        <f t="shared" si="166"/>
        <v>6.3309150976866846E-3</v>
      </c>
      <c r="E1168" s="20">
        <f t="shared" si="170"/>
        <v>1.6163484225670652</v>
      </c>
      <c r="F1168" s="39">
        <v>42461</v>
      </c>
      <c r="G1168" s="112">
        <v>106.12379</v>
      </c>
      <c r="H1168" s="40">
        <f t="shared" si="167"/>
        <v>1.3591865545288684E-2</v>
      </c>
      <c r="I1168" s="20">
        <f t="shared" si="168"/>
        <v>1.8205212488948719</v>
      </c>
      <c r="L1168" s="19"/>
      <c r="N1168" s="42">
        <f t="shared" si="162"/>
        <v>42461</v>
      </c>
      <c r="O1168" s="43">
        <f t="shared" si="169"/>
        <v>175.83664248321452</v>
      </c>
      <c r="P1168" s="43">
        <f t="shared" si="163"/>
        <v>195.06415611471667</v>
      </c>
      <c r="Q1168" s="48">
        <f t="shared" si="164"/>
        <v>2072.780029</v>
      </c>
      <c r="R1168" s="44">
        <f t="shared" si="165"/>
        <v>106.12379</v>
      </c>
    </row>
    <row r="1169" spans="2:18">
      <c r="B1169" s="39">
        <v>42464</v>
      </c>
      <c r="C1169" s="112">
        <v>2066.1298830000001</v>
      </c>
      <c r="D1169" s="20">
        <f t="shared" si="166"/>
        <v>-3.2083221118298644E-3</v>
      </c>
      <c r="E1169" s="20">
        <f t="shared" si="170"/>
        <v>1.6131401004552353</v>
      </c>
      <c r="F1169" s="39">
        <v>42464</v>
      </c>
      <c r="G1169" s="112">
        <v>104.929602</v>
      </c>
      <c r="H1169" s="40">
        <f t="shared" si="167"/>
        <v>-1.1252783188387849E-2</v>
      </c>
      <c r="I1169" s="20">
        <f t="shared" si="168"/>
        <v>1.8092684657064839</v>
      </c>
      <c r="N1169" s="42">
        <f t="shared" si="162"/>
        <v>42464</v>
      </c>
      <c r="O1169" s="43">
        <f t="shared" si="169"/>
        <v>175.27250189506572</v>
      </c>
      <c r="P1169" s="43">
        <f t="shared" si="163"/>
        <v>192.86914145813193</v>
      </c>
      <c r="Q1169" s="48">
        <f t="shared" si="164"/>
        <v>2066.1298830000001</v>
      </c>
      <c r="R1169" s="44">
        <f t="shared" si="165"/>
        <v>104.929602</v>
      </c>
    </row>
    <row r="1170" spans="2:18">
      <c r="B1170" s="39">
        <v>42465</v>
      </c>
      <c r="C1170" s="112">
        <v>2045.170044</v>
      </c>
      <c r="D1170" s="20">
        <f t="shared" si="166"/>
        <v>-1.0144492450574583E-2</v>
      </c>
      <c r="E1170" s="20">
        <f t="shared" si="170"/>
        <v>1.6029956080046608</v>
      </c>
      <c r="F1170" s="39">
        <v>42465</v>
      </c>
      <c r="G1170" s="112">
        <v>104.063811</v>
      </c>
      <c r="H1170" s="40">
        <f t="shared" si="167"/>
        <v>-8.2511606210038391E-3</v>
      </c>
      <c r="I1170" s="20">
        <f t="shared" si="168"/>
        <v>1.8010173050854801</v>
      </c>
      <c r="N1170" s="42">
        <f t="shared" si="162"/>
        <v>42465</v>
      </c>
      <c r="O1170" s="43">
        <f t="shared" si="169"/>
        <v>173.49445132279789</v>
      </c>
      <c r="P1170" s="43">
        <f t="shared" si="163"/>
        <v>191.27774719312575</v>
      </c>
      <c r="Q1170" s="48">
        <f t="shared" si="164"/>
        <v>2045.170044</v>
      </c>
      <c r="R1170" s="44">
        <f t="shared" si="165"/>
        <v>104.063811</v>
      </c>
    </row>
    <row r="1171" spans="2:18">
      <c r="B1171" s="39">
        <v>42466</v>
      </c>
      <c r="C1171" s="112">
        <v>2066.6599120000001</v>
      </c>
      <c r="D1171" s="20">
        <f t="shared" si="166"/>
        <v>1.0507619189438877E-2</v>
      </c>
      <c r="E1171" s="20">
        <f t="shared" si="170"/>
        <v>1.6135032271940997</v>
      </c>
      <c r="F1171" s="39">
        <v>42466</v>
      </c>
      <c r="G1171" s="112">
        <v>105.228145</v>
      </c>
      <c r="H1171" s="40">
        <f t="shared" si="167"/>
        <v>1.1188654238311502E-2</v>
      </c>
      <c r="I1171" s="20">
        <f t="shared" si="168"/>
        <v>1.8122059593237916</v>
      </c>
      <c r="N1171" s="42">
        <f t="shared" si="162"/>
        <v>42466</v>
      </c>
      <c r="O1171" s="43">
        <f t="shared" si="169"/>
        <v>175.31746494877851</v>
      </c>
      <c r="P1171" s="43">
        <f t="shared" si="163"/>
        <v>193.41788776995281</v>
      </c>
      <c r="Q1171" s="48">
        <f t="shared" si="164"/>
        <v>2066.6599120000001</v>
      </c>
      <c r="R1171" s="44">
        <f t="shared" si="165"/>
        <v>105.228145</v>
      </c>
    </row>
    <row r="1172" spans="2:18">
      <c r="B1172" s="39">
        <v>42467</v>
      </c>
      <c r="C1172" s="112">
        <v>2041.910034</v>
      </c>
      <c r="D1172" s="20">
        <f t="shared" si="166"/>
        <v>-1.1975786560861179E-2</v>
      </c>
      <c r="E1172" s="20">
        <f t="shared" si="170"/>
        <v>1.6015274406332385</v>
      </c>
      <c r="F1172" s="39">
        <v>42467</v>
      </c>
      <c r="G1172" s="112">
        <v>104.262839</v>
      </c>
      <c r="H1172" s="40">
        <f t="shared" si="167"/>
        <v>-9.1734582986329194E-3</v>
      </c>
      <c r="I1172" s="20">
        <f t="shared" si="168"/>
        <v>1.8030325010251587</v>
      </c>
      <c r="L1172" s="19"/>
      <c r="N1172" s="42">
        <f t="shared" si="162"/>
        <v>42467</v>
      </c>
      <c r="O1172" s="43">
        <f t="shared" si="169"/>
        <v>173.21790040816069</v>
      </c>
      <c r="P1172" s="43">
        <f t="shared" si="163"/>
        <v>191.64357684228548</v>
      </c>
      <c r="Q1172" s="48">
        <f t="shared" si="164"/>
        <v>2041.910034</v>
      </c>
      <c r="R1172" s="44">
        <f t="shared" si="165"/>
        <v>104.262839</v>
      </c>
    </row>
    <row r="1173" spans="2:18">
      <c r="B1173" s="39">
        <v>42468</v>
      </c>
      <c r="C1173" s="112">
        <v>2047.599976</v>
      </c>
      <c r="D1173" s="20">
        <f t="shared" si="166"/>
        <v>2.7865782063147826E-3</v>
      </c>
      <c r="E1173" s="20">
        <f t="shared" si="170"/>
        <v>1.6043140188395533</v>
      </c>
      <c r="F1173" s="39">
        <v>42468</v>
      </c>
      <c r="G1173" s="112">
        <v>105.32765999999999</v>
      </c>
      <c r="H1173" s="40">
        <f t="shared" si="167"/>
        <v>1.0212852538956874E-2</v>
      </c>
      <c r="I1173" s="20">
        <f t="shared" si="168"/>
        <v>1.8132453535641155</v>
      </c>
      <c r="N1173" s="42">
        <f t="shared" si="162"/>
        <v>42468</v>
      </c>
      <c r="O1173" s="43">
        <f t="shared" si="169"/>
        <v>173.70058563438167</v>
      </c>
      <c r="P1173" s="43">
        <f t="shared" si="163"/>
        <v>193.60080443261398</v>
      </c>
      <c r="Q1173" s="48">
        <f t="shared" si="164"/>
        <v>2047.599976</v>
      </c>
      <c r="R1173" s="44">
        <f t="shared" si="165"/>
        <v>105.32765999999999</v>
      </c>
    </row>
    <row r="1174" spans="2:18">
      <c r="B1174" s="39">
        <v>42471</v>
      </c>
      <c r="C1174" s="112">
        <v>2041.98999</v>
      </c>
      <c r="D1174" s="20">
        <f t="shared" si="166"/>
        <v>-2.7397861231465148E-3</v>
      </c>
      <c r="E1174" s="20">
        <f t="shared" si="170"/>
        <v>1.6015742327164069</v>
      </c>
      <c r="F1174" s="39">
        <v>42471</v>
      </c>
      <c r="G1174" s="112">
        <v>105.586403</v>
      </c>
      <c r="H1174" s="40">
        <f t="shared" si="167"/>
        <v>2.4565531978970601E-3</v>
      </c>
      <c r="I1174" s="20">
        <f t="shared" si="168"/>
        <v>1.8157019067620126</v>
      </c>
      <c r="N1174" s="42">
        <f t="shared" si="162"/>
        <v>42471</v>
      </c>
      <c r="O1174" s="43">
        <f t="shared" si="169"/>
        <v>173.22468318027816</v>
      </c>
      <c r="P1174" s="43">
        <f t="shared" si="163"/>
        <v>194.07639510785833</v>
      </c>
      <c r="Q1174" s="48">
        <f t="shared" si="164"/>
        <v>2041.98999</v>
      </c>
      <c r="R1174" s="44">
        <f t="shared" si="165"/>
        <v>105.586403</v>
      </c>
    </row>
    <row r="1175" spans="2:18">
      <c r="B1175" s="39">
        <v>42472</v>
      </c>
      <c r="C1175" s="112">
        <v>2061.719971</v>
      </c>
      <c r="D1175" s="20">
        <f t="shared" si="166"/>
        <v>9.6621340440556924E-3</v>
      </c>
      <c r="E1175" s="20">
        <f t="shared" si="170"/>
        <v>1.6112363667604626</v>
      </c>
      <c r="F1175" s="39">
        <v>42472</v>
      </c>
      <c r="G1175" s="112">
        <v>106.969674</v>
      </c>
      <c r="H1175" s="40">
        <f t="shared" si="167"/>
        <v>1.3100844054702687E-2</v>
      </c>
      <c r="I1175" s="20">
        <f t="shared" si="168"/>
        <v>1.8288027508167153</v>
      </c>
      <c r="N1175" s="42">
        <f t="shared" si="162"/>
        <v>42472</v>
      </c>
      <c r="O1175" s="43">
        <f t="shared" si="169"/>
        <v>174.89840328890509</v>
      </c>
      <c r="P1175" s="43">
        <f t="shared" si="163"/>
        <v>196.61895969486528</v>
      </c>
      <c r="Q1175" s="48">
        <f t="shared" si="164"/>
        <v>2061.719971</v>
      </c>
      <c r="R1175" s="44">
        <f t="shared" si="165"/>
        <v>106.969674</v>
      </c>
    </row>
    <row r="1176" spans="2:18">
      <c r="B1176" s="39">
        <v>42473</v>
      </c>
      <c r="C1176" s="112">
        <v>2082.419922</v>
      </c>
      <c r="D1176" s="20">
        <f t="shared" si="166"/>
        <v>1.0040137017230277E-2</v>
      </c>
      <c r="E1176" s="20">
        <f t="shared" si="170"/>
        <v>1.6212765037776928</v>
      </c>
      <c r="F1176" s="39">
        <v>42473</v>
      </c>
      <c r="G1176" s="112">
        <v>108.711203</v>
      </c>
      <c r="H1176" s="40">
        <f t="shared" si="167"/>
        <v>1.6280586215491333E-2</v>
      </c>
      <c r="I1176" s="20">
        <f t="shared" si="168"/>
        <v>1.8450833370322066</v>
      </c>
      <c r="N1176" s="42">
        <f t="shared" si="162"/>
        <v>42473</v>
      </c>
      <c r="O1176" s="43">
        <f t="shared" si="169"/>
        <v>176.6544072220205</v>
      </c>
      <c r="P1176" s="43">
        <f t="shared" si="163"/>
        <v>199.82003161977775</v>
      </c>
      <c r="Q1176" s="48">
        <f t="shared" si="164"/>
        <v>2082.419922</v>
      </c>
      <c r="R1176" s="44">
        <f t="shared" si="165"/>
        <v>108.711203</v>
      </c>
    </row>
    <row r="1177" spans="2:18">
      <c r="B1177" s="39">
        <v>42474</v>
      </c>
      <c r="C1177" s="112">
        <v>2082.780029</v>
      </c>
      <c r="D1177" s="20">
        <f t="shared" si="166"/>
        <v>1.7292717774908262E-4</v>
      </c>
      <c r="E1177" s="20">
        <f t="shared" si="170"/>
        <v>1.6214494309554419</v>
      </c>
      <c r="F1177" s="39">
        <v>42474</v>
      </c>
      <c r="G1177" s="112">
        <v>108.432559</v>
      </c>
      <c r="H1177" s="40">
        <f t="shared" si="167"/>
        <v>-2.5631580951228639E-3</v>
      </c>
      <c r="I1177" s="20">
        <f t="shared" si="168"/>
        <v>1.8425201789370838</v>
      </c>
      <c r="N1177" s="42">
        <f t="shared" si="162"/>
        <v>42474</v>
      </c>
      <c r="O1177" s="43">
        <f t="shared" si="169"/>
        <v>176.68495557009837</v>
      </c>
      <c r="P1177" s="43">
        <f t="shared" si="163"/>
        <v>199.30786128816379</v>
      </c>
      <c r="Q1177" s="48">
        <f t="shared" si="164"/>
        <v>2082.780029</v>
      </c>
      <c r="R1177" s="44">
        <f t="shared" si="165"/>
        <v>108.432559</v>
      </c>
    </row>
    <row r="1178" spans="2:18">
      <c r="B1178" s="39">
        <v>42475</v>
      </c>
      <c r="C1178" s="112">
        <v>2080.7299800000001</v>
      </c>
      <c r="D1178" s="20">
        <f t="shared" si="166"/>
        <v>-9.8428493237678882E-4</v>
      </c>
      <c r="E1178" s="20">
        <f t="shared" si="170"/>
        <v>1.620465146023065</v>
      </c>
      <c r="F1178" s="39">
        <v>42475</v>
      </c>
      <c r="G1178" s="112">
        <v>108.263384</v>
      </c>
      <c r="H1178" s="40">
        <f t="shared" si="167"/>
        <v>-1.5601863643188718E-3</v>
      </c>
      <c r="I1178" s="20">
        <f t="shared" si="168"/>
        <v>1.8409599925727649</v>
      </c>
      <c r="N1178" s="42">
        <f t="shared" si="162"/>
        <v>42475</v>
      </c>
      <c r="O1178" s="43">
        <f t="shared" si="169"/>
        <v>176.51104723055303</v>
      </c>
      <c r="P1178" s="43">
        <f t="shared" si="163"/>
        <v>198.99690388068046</v>
      </c>
      <c r="Q1178" s="48">
        <f t="shared" si="164"/>
        <v>2080.7299800000001</v>
      </c>
      <c r="R1178" s="44">
        <f t="shared" si="165"/>
        <v>108.263384</v>
      </c>
    </row>
    <row r="1179" spans="2:18">
      <c r="B1179" s="39">
        <v>42478</v>
      </c>
      <c r="C1179" s="112">
        <v>2094.3400879999999</v>
      </c>
      <c r="D1179" s="20">
        <f t="shared" si="166"/>
        <v>6.5410255683440166E-3</v>
      </c>
      <c r="E1179" s="20">
        <f t="shared" si="170"/>
        <v>1.627006171591409</v>
      </c>
      <c r="F1179" s="39">
        <v>42478</v>
      </c>
      <c r="G1179" s="112">
        <v>108.581835</v>
      </c>
      <c r="H1179" s="40">
        <f t="shared" si="167"/>
        <v>2.9414469438715507E-3</v>
      </c>
      <c r="I1179" s="20">
        <f t="shared" si="168"/>
        <v>1.8439014395166364</v>
      </c>
      <c r="N1179" s="42">
        <f t="shared" si="162"/>
        <v>42478</v>
      </c>
      <c r="O1179" s="43">
        <f t="shared" si="169"/>
        <v>177.66561050358328</v>
      </c>
      <c r="P1179" s="43">
        <f t="shared" si="163"/>
        <v>199.58224271544017</v>
      </c>
      <c r="Q1179" s="48">
        <f t="shared" si="164"/>
        <v>2094.3400879999999</v>
      </c>
      <c r="R1179" s="44">
        <f t="shared" si="165"/>
        <v>108.581835</v>
      </c>
    </row>
    <row r="1180" spans="2:18">
      <c r="B1180" s="39">
        <v>42479</v>
      </c>
      <c r="C1180" s="112">
        <v>2100.8000489999999</v>
      </c>
      <c r="D1180" s="20">
        <f t="shared" si="166"/>
        <v>3.0844851975158072E-3</v>
      </c>
      <c r="E1180" s="20">
        <f t="shared" si="170"/>
        <v>1.6300906567889248</v>
      </c>
      <c r="F1180" s="39">
        <v>42479</v>
      </c>
      <c r="G1180" s="112">
        <v>108.53207399999999</v>
      </c>
      <c r="H1180" s="40">
        <f t="shared" si="167"/>
        <v>-4.5828107436207688E-4</v>
      </c>
      <c r="I1180" s="20">
        <f t="shared" si="168"/>
        <v>1.8434431584422744</v>
      </c>
      <c r="N1180" s="42">
        <f t="shared" si="162"/>
        <v>42479</v>
      </c>
      <c r="O1180" s="43">
        <f t="shared" si="169"/>
        <v>178.21361744928919</v>
      </c>
      <c r="P1180" s="43">
        <f t="shared" si="163"/>
        <v>199.49077795082496</v>
      </c>
      <c r="Q1180" s="48">
        <f t="shared" si="164"/>
        <v>2100.8000489999999</v>
      </c>
      <c r="R1180" s="44">
        <f t="shared" si="165"/>
        <v>108.53207399999999</v>
      </c>
    </row>
    <row r="1181" spans="2:18">
      <c r="B1181" s="39">
        <v>42480</v>
      </c>
      <c r="C1181" s="112">
        <v>2102.3999020000001</v>
      </c>
      <c r="D1181" s="20">
        <f t="shared" si="166"/>
        <v>7.6154463189470611E-4</v>
      </c>
      <c r="E1181" s="20">
        <f t="shared" si="170"/>
        <v>1.6308522014208195</v>
      </c>
      <c r="F1181" s="39">
        <v>42480</v>
      </c>
      <c r="G1181" s="112">
        <v>107.696144</v>
      </c>
      <c r="H1181" s="40">
        <f t="shared" si="167"/>
        <v>-7.7021471090655824E-3</v>
      </c>
      <c r="I1181" s="20">
        <f t="shared" si="168"/>
        <v>1.8357410113332087</v>
      </c>
      <c r="N1181" s="42">
        <f t="shared" si="162"/>
        <v>42480</v>
      </c>
      <c r="O1181" s="43">
        <f t="shared" si="169"/>
        <v>178.34933507298823</v>
      </c>
      <c r="P1181" s="43">
        <f t="shared" si="163"/>
        <v>197.95427063214578</v>
      </c>
      <c r="Q1181" s="48">
        <f t="shared" si="164"/>
        <v>2102.3999020000001</v>
      </c>
      <c r="R1181" s="44">
        <f t="shared" si="165"/>
        <v>107.696144</v>
      </c>
    </row>
    <row r="1182" spans="2:18">
      <c r="B1182" s="39">
        <v>42481</v>
      </c>
      <c r="C1182" s="112">
        <v>2091.4799800000001</v>
      </c>
      <c r="D1182" s="20">
        <f t="shared" si="166"/>
        <v>-5.1940270685952861E-3</v>
      </c>
      <c r="E1182" s="20">
        <f t="shared" si="170"/>
        <v>1.6256581743522243</v>
      </c>
      <c r="F1182" s="39">
        <v>42481</v>
      </c>
      <c r="G1182" s="112">
        <v>111.726534</v>
      </c>
      <c r="H1182" s="40">
        <f t="shared" si="167"/>
        <v>3.7423716860280454E-2</v>
      </c>
      <c r="I1182" s="20">
        <f t="shared" si="168"/>
        <v>1.8731647281934891</v>
      </c>
      <c r="N1182" s="42">
        <f t="shared" si="162"/>
        <v>42481</v>
      </c>
      <c r="O1182" s="43">
        <f t="shared" si="169"/>
        <v>177.42298379895317</v>
      </c>
      <c r="P1182" s="43">
        <f t="shared" si="163"/>
        <v>205.36245520756654</v>
      </c>
      <c r="Q1182" s="48">
        <f t="shared" si="164"/>
        <v>2091.4799800000001</v>
      </c>
      <c r="R1182" s="44">
        <f t="shared" si="165"/>
        <v>111.726534</v>
      </c>
    </row>
    <row r="1183" spans="2:18">
      <c r="B1183" s="39">
        <v>42482</v>
      </c>
      <c r="C1183" s="112">
        <v>2091.580078</v>
      </c>
      <c r="D1183" s="20">
        <f t="shared" si="166"/>
        <v>4.78598891489046E-5</v>
      </c>
      <c r="E1183" s="20">
        <f t="shared" si="170"/>
        <v>1.6257060342413732</v>
      </c>
      <c r="F1183" s="39">
        <v>42482</v>
      </c>
      <c r="G1183" s="112">
        <v>111.12944</v>
      </c>
      <c r="H1183" s="40">
        <f t="shared" si="167"/>
        <v>-5.3442452622758374E-3</v>
      </c>
      <c r="I1183" s="20">
        <f t="shared" si="168"/>
        <v>1.8678204829312133</v>
      </c>
      <c r="N1183" s="42">
        <f t="shared" si="162"/>
        <v>42482</v>
      </c>
      <c r="O1183" s="43">
        <f t="shared" si="169"/>
        <v>177.43147524329024</v>
      </c>
      <c r="P1183" s="43">
        <f t="shared" si="163"/>
        <v>204.26494787927419</v>
      </c>
      <c r="Q1183" s="48">
        <f t="shared" si="164"/>
        <v>2091.580078</v>
      </c>
      <c r="R1183" s="44">
        <f t="shared" si="165"/>
        <v>111.12944</v>
      </c>
    </row>
    <row r="1184" spans="2:18">
      <c r="B1184" s="39">
        <v>42485</v>
      </c>
      <c r="C1184" s="112">
        <v>2087.790039</v>
      </c>
      <c r="D1184" s="20">
        <f t="shared" si="166"/>
        <v>-1.8120458498649405E-3</v>
      </c>
      <c r="E1184" s="20">
        <f t="shared" si="170"/>
        <v>1.6238939883915082</v>
      </c>
      <c r="F1184" s="39">
        <v>42485</v>
      </c>
      <c r="G1184" s="112">
        <v>110.980165</v>
      </c>
      <c r="H1184" s="40">
        <f t="shared" si="167"/>
        <v>-1.3432534169163235E-3</v>
      </c>
      <c r="I1184" s="20">
        <f t="shared" si="168"/>
        <v>1.8664772295142971</v>
      </c>
      <c r="N1184" s="42">
        <f t="shared" si="162"/>
        <v>42485</v>
      </c>
      <c r="O1184" s="43">
        <f t="shared" si="169"/>
        <v>177.10996127494022</v>
      </c>
      <c r="P1184" s="43">
        <f t="shared" si="163"/>
        <v>203.99056829007912</v>
      </c>
      <c r="Q1184" s="48">
        <f t="shared" si="164"/>
        <v>2087.790039</v>
      </c>
      <c r="R1184" s="44">
        <f t="shared" si="165"/>
        <v>110.980165</v>
      </c>
    </row>
    <row r="1185" spans="2:18">
      <c r="B1185" s="39">
        <v>42486</v>
      </c>
      <c r="C1185" s="112">
        <v>2091.6999510000001</v>
      </c>
      <c r="D1185" s="20">
        <f t="shared" si="166"/>
        <v>1.8727515348586632E-3</v>
      </c>
      <c r="E1185" s="20">
        <f t="shared" si="170"/>
        <v>1.6257667399263669</v>
      </c>
      <c r="F1185" s="39">
        <v>42486</v>
      </c>
      <c r="G1185" s="112">
        <v>112.23406799999999</v>
      </c>
      <c r="H1185" s="40">
        <f t="shared" si="167"/>
        <v>1.1298442383825824E-2</v>
      </c>
      <c r="I1185" s="20">
        <f t="shared" si="168"/>
        <v>1.8777756718981229</v>
      </c>
      <c r="N1185" s="42">
        <f t="shared" si="162"/>
        <v>42486</v>
      </c>
      <c r="O1185" s="43">
        <f t="shared" si="169"/>
        <v>177.44164422675667</v>
      </c>
      <c r="P1185" s="43">
        <f t="shared" si="163"/>
        <v>206.29534397274844</v>
      </c>
      <c r="Q1185" s="48">
        <f t="shared" si="164"/>
        <v>2091.6999510000001</v>
      </c>
      <c r="R1185" s="44">
        <f t="shared" si="165"/>
        <v>112.23406799999999</v>
      </c>
    </row>
    <row r="1186" spans="2:18">
      <c r="B1186" s="39">
        <v>42487</v>
      </c>
      <c r="C1186" s="112">
        <v>2095.1499020000001</v>
      </c>
      <c r="D1186" s="20">
        <f t="shared" si="166"/>
        <v>1.6493527182761536E-3</v>
      </c>
      <c r="E1186" s="20">
        <f t="shared" si="170"/>
        <v>1.627416092644643</v>
      </c>
      <c r="F1186" s="39">
        <v>42487</v>
      </c>
      <c r="G1186" s="112">
        <v>112.642087</v>
      </c>
      <c r="H1186" s="40">
        <f t="shared" si="167"/>
        <v>3.6354291283464679E-3</v>
      </c>
      <c r="I1186" s="20">
        <f t="shared" si="168"/>
        <v>1.8814111010264694</v>
      </c>
      <c r="N1186" s="42">
        <f t="shared" si="162"/>
        <v>42487</v>
      </c>
      <c r="O1186" s="43">
        <f t="shared" si="169"/>
        <v>177.73430808499745</v>
      </c>
      <c r="P1186" s="43">
        <f t="shared" si="163"/>
        <v>207.04531607526923</v>
      </c>
      <c r="Q1186" s="48">
        <f t="shared" si="164"/>
        <v>2095.1499020000001</v>
      </c>
      <c r="R1186" s="44">
        <f t="shared" si="165"/>
        <v>112.642087</v>
      </c>
    </row>
    <row r="1187" spans="2:18">
      <c r="B1187" s="39">
        <v>42488</v>
      </c>
      <c r="C1187" s="112">
        <v>2075.8100589999999</v>
      </c>
      <c r="D1187" s="20">
        <f t="shared" si="166"/>
        <v>-9.2307681572276756E-3</v>
      </c>
      <c r="E1187" s="20">
        <f t="shared" si="170"/>
        <v>1.6181853244874154</v>
      </c>
      <c r="F1187" s="39">
        <v>42488</v>
      </c>
      <c r="G1187" s="112">
        <v>111.865864</v>
      </c>
      <c r="H1187" s="40">
        <f t="shared" si="167"/>
        <v>-6.8910566261081163E-3</v>
      </c>
      <c r="I1187" s="20">
        <f t="shared" si="168"/>
        <v>1.8745200444003611</v>
      </c>
      <c r="N1187" s="42">
        <f t="shared" si="162"/>
        <v>42488</v>
      </c>
      <c r="O1187" s="43">
        <f t="shared" si="169"/>
        <v>176.09368389347958</v>
      </c>
      <c r="P1187" s="43">
        <f t="shared" si="163"/>
        <v>205.61855507802406</v>
      </c>
      <c r="Q1187" s="48">
        <f t="shared" si="164"/>
        <v>2075.8100589999999</v>
      </c>
      <c r="R1187" s="44">
        <f t="shared" si="165"/>
        <v>111.865864</v>
      </c>
    </row>
    <row r="1188" spans="2:18">
      <c r="B1188" s="39">
        <v>42489</v>
      </c>
      <c r="C1188" s="112">
        <v>2065.3000489999999</v>
      </c>
      <c r="D1188" s="20">
        <f t="shared" si="166"/>
        <v>-5.0630884817385313E-3</v>
      </c>
      <c r="E1188" s="20">
        <f t="shared" si="170"/>
        <v>1.6131222360056769</v>
      </c>
      <c r="F1188" s="39">
        <v>42489</v>
      </c>
      <c r="G1188" s="112">
        <v>111.37823</v>
      </c>
      <c r="H1188" s="40">
        <f t="shared" si="167"/>
        <v>-4.3590956397565606E-3</v>
      </c>
      <c r="I1188" s="20">
        <f t="shared" si="168"/>
        <v>1.8701609487606046</v>
      </c>
      <c r="N1188" s="42">
        <f t="shared" si="162"/>
        <v>42489</v>
      </c>
      <c r="O1188" s="43">
        <f t="shared" si="169"/>
        <v>175.20210599085158</v>
      </c>
      <c r="P1188" s="43">
        <f t="shared" si="163"/>
        <v>204.72224413113045</v>
      </c>
      <c r="Q1188" s="48">
        <f t="shared" si="164"/>
        <v>2065.3000489999999</v>
      </c>
      <c r="R1188" s="44">
        <f t="shared" si="165"/>
        <v>111.37823</v>
      </c>
    </row>
    <row r="1189" spans="2:18">
      <c r="B1189" s="39">
        <v>42492</v>
      </c>
      <c r="C1189" s="112">
        <v>2081.429932</v>
      </c>
      <c r="D1189" s="20">
        <f t="shared" si="166"/>
        <v>7.809946553678726E-3</v>
      </c>
      <c r="E1189" s="20">
        <f t="shared" si="170"/>
        <v>1.6209321825593557</v>
      </c>
      <c r="F1189" s="39">
        <v>42492</v>
      </c>
      <c r="G1189" s="112">
        <v>111.537459</v>
      </c>
      <c r="H1189" s="40">
        <f t="shared" si="167"/>
        <v>1.4296240836293439E-3</v>
      </c>
      <c r="I1189" s="20">
        <f t="shared" si="168"/>
        <v>1.8715905728442339</v>
      </c>
      <c r="L1189" s="19"/>
      <c r="N1189" s="42">
        <f t="shared" si="162"/>
        <v>42492</v>
      </c>
      <c r="O1189" s="43">
        <f t="shared" si="169"/>
        <v>176.57042507473207</v>
      </c>
      <c r="P1189" s="43">
        <f t="shared" si="163"/>
        <v>205.01491998179492</v>
      </c>
      <c r="Q1189" s="48">
        <f t="shared" si="164"/>
        <v>2081.429932</v>
      </c>
      <c r="R1189" s="44">
        <f t="shared" si="165"/>
        <v>111.537459</v>
      </c>
    </row>
    <row r="1190" spans="2:18">
      <c r="B1190" s="39">
        <v>42493</v>
      </c>
      <c r="C1190" s="112">
        <v>2063.3701169999999</v>
      </c>
      <c r="D1190" s="20">
        <f t="shared" si="166"/>
        <v>-8.6766384601026925E-3</v>
      </c>
      <c r="E1190" s="20">
        <f t="shared" si="170"/>
        <v>1.612255544099253</v>
      </c>
      <c r="F1190" s="39">
        <v>42493</v>
      </c>
      <c r="G1190" s="112">
        <v>110.04472</v>
      </c>
      <c r="H1190" s="40">
        <f t="shared" si="167"/>
        <v>-1.3383297534149463E-2</v>
      </c>
      <c r="I1190" s="20">
        <f t="shared" si="168"/>
        <v>1.8582072753100844</v>
      </c>
      <c r="N1190" s="42">
        <f t="shared" si="162"/>
        <v>42493</v>
      </c>
      <c r="O1190" s="43">
        <f t="shared" si="169"/>
        <v>175.03838733361198</v>
      </c>
      <c r="P1190" s="43">
        <f t="shared" si="163"/>
        <v>202.27114430873868</v>
      </c>
      <c r="Q1190" s="48">
        <f t="shared" si="164"/>
        <v>2063.3701169999999</v>
      </c>
      <c r="R1190" s="44">
        <f t="shared" si="165"/>
        <v>110.04472</v>
      </c>
    </row>
    <row r="1191" spans="2:18">
      <c r="B1191" s="39">
        <v>42494</v>
      </c>
      <c r="C1191" s="112">
        <v>2051.1201169999999</v>
      </c>
      <c r="D1191" s="20">
        <f t="shared" si="166"/>
        <v>-5.9368893147540014E-3</v>
      </c>
      <c r="E1191" s="20">
        <f t="shared" si="170"/>
        <v>1.606318654784499</v>
      </c>
      <c r="F1191" s="39">
        <v>42494</v>
      </c>
      <c r="G1191" s="113">
        <v>109.81583000000001</v>
      </c>
      <c r="H1191" s="40">
        <f t="shared" si="167"/>
        <v>-2.0799725784207412E-3</v>
      </c>
      <c r="I1191" s="20">
        <f t="shared" si="168"/>
        <v>1.8561273027316636</v>
      </c>
      <c r="N1191" s="42">
        <f t="shared" si="162"/>
        <v>42494</v>
      </c>
      <c r="O1191" s="43">
        <f t="shared" si="169"/>
        <v>173.9992038021793</v>
      </c>
      <c r="P1191" s="43">
        <f t="shared" si="163"/>
        <v>201.85042587517071</v>
      </c>
      <c r="Q1191" s="48">
        <f t="shared" si="164"/>
        <v>2051.1201169999999</v>
      </c>
      <c r="R1191" s="44">
        <f t="shared" si="165"/>
        <v>109.81583000000001</v>
      </c>
    </row>
    <row r="1192" spans="2:18">
      <c r="B1192" s="39">
        <v>42495</v>
      </c>
      <c r="C1192" s="112">
        <v>2050.6298830000001</v>
      </c>
      <c r="D1192" s="20">
        <f t="shared" si="166"/>
        <v>-2.390079429950287E-4</v>
      </c>
      <c r="E1192" s="20">
        <f t="shared" si="170"/>
        <v>1.6060796468415039</v>
      </c>
      <c r="F1192" s="39">
        <v>42495</v>
      </c>
      <c r="G1192" s="112">
        <v>109.825784</v>
      </c>
      <c r="H1192" s="40">
        <f t="shared" si="167"/>
        <v>9.0642669640539353E-5</v>
      </c>
      <c r="I1192" s="20">
        <f t="shared" si="168"/>
        <v>1.8562179454013041</v>
      </c>
      <c r="L1192" s="19"/>
      <c r="N1192" s="42">
        <f t="shared" si="162"/>
        <v>42495</v>
      </c>
      <c r="O1192" s="43">
        <f t="shared" si="169"/>
        <v>173.95761661039577</v>
      </c>
      <c r="P1192" s="43">
        <f t="shared" si="163"/>
        <v>201.86872213664014</v>
      </c>
      <c r="Q1192" s="48">
        <f t="shared" si="164"/>
        <v>2050.6298830000001</v>
      </c>
      <c r="R1192" s="44">
        <f t="shared" si="165"/>
        <v>109.825784</v>
      </c>
    </row>
    <row r="1193" spans="2:18">
      <c r="B1193" s="39">
        <v>42496</v>
      </c>
      <c r="C1193" s="112">
        <v>2057.139893</v>
      </c>
      <c r="D1193" s="20">
        <f t="shared" si="166"/>
        <v>3.1746391945073338E-3</v>
      </c>
      <c r="E1193" s="20">
        <f t="shared" si="170"/>
        <v>1.6092542860360113</v>
      </c>
      <c r="F1193" s="39">
        <v>42496</v>
      </c>
      <c r="G1193" s="112">
        <v>110.761236</v>
      </c>
      <c r="H1193" s="40">
        <f t="shared" si="167"/>
        <v>8.5175991095132186E-3</v>
      </c>
      <c r="I1193" s="20">
        <f t="shared" si="168"/>
        <v>1.8647355445108174</v>
      </c>
      <c r="N1193" s="42">
        <f t="shared" si="162"/>
        <v>42496</v>
      </c>
      <c r="O1193" s="43">
        <f t="shared" si="169"/>
        <v>174.50986927827023</v>
      </c>
      <c r="P1193" s="43">
        <f t="shared" si="163"/>
        <v>203.58815898454975</v>
      </c>
      <c r="Q1193" s="48">
        <f t="shared" si="164"/>
        <v>2057.139893</v>
      </c>
      <c r="R1193" s="44">
        <f t="shared" si="165"/>
        <v>110.761236</v>
      </c>
    </row>
    <row r="1194" spans="2:18">
      <c r="B1194" s="39">
        <v>42499</v>
      </c>
      <c r="C1194" s="112">
        <v>2058.6899410000001</v>
      </c>
      <c r="D1194" s="20">
        <f t="shared" si="166"/>
        <v>7.5349664127100091E-4</v>
      </c>
      <c r="E1194" s="20">
        <f t="shared" si="170"/>
        <v>1.6100077826772823</v>
      </c>
      <c r="F1194" s="39">
        <v>42499</v>
      </c>
      <c r="G1194" s="112">
        <v>110.323364</v>
      </c>
      <c r="H1194" s="40">
        <f t="shared" si="167"/>
        <v>-3.9532964402816395E-3</v>
      </c>
      <c r="I1194" s="20">
        <f t="shared" si="168"/>
        <v>1.8607822480705356</v>
      </c>
      <c r="L1194" s="19"/>
      <c r="N1194" s="42">
        <f t="shared" si="162"/>
        <v>42499</v>
      </c>
      <c r="O1194" s="43">
        <f t="shared" si="169"/>
        <v>174.64136187864005</v>
      </c>
      <c r="P1194" s="43">
        <f t="shared" si="163"/>
        <v>202.78331464035264</v>
      </c>
      <c r="Q1194" s="48">
        <f t="shared" si="164"/>
        <v>2058.6899410000001</v>
      </c>
      <c r="R1194" s="44">
        <f t="shared" si="165"/>
        <v>110.323364</v>
      </c>
    </row>
    <row r="1195" spans="2:18">
      <c r="B1195" s="39">
        <v>42500</v>
      </c>
      <c r="C1195" s="112">
        <v>2084.389893</v>
      </c>
      <c r="D1195" s="20">
        <f t="shared" si="166"/>
        <v>1.2483643839788838E-2</v>
      </c>
      <c r="E1195" s="20">
        <f t="shared" si="170"/>
        <v>1.6224914265170711</v>
      </c>
      <c r="F1195" s="39">
        <v>42500</v>
      </c>
      <c r="G1195" s="112">
        <v>112.44305</v>
      </c>
      <c r="H1195" s="40">
        <f t="shared" si="167"/>
        <v>1.9213391643858824E-2</v>
      </c>
      <c r="I1195" s="20">
        <f t="shared" si="168"/>
        <v>1.8799956397143944</v>
      </c>
      <c r="N1195" s="42">
        <f t="shared" si="162"/>
        <v>42500</v>
      </c>
      <c r="O1195" s="43">
        <f t="shared" si="169"/>
        <v>176.82152244002867</v>
      </c>
      <c r="P1195" s="43">
        <f t="shared" si="163"/>
        <v>206.67946988337761</v>
      </c>
      <c r="Q1195" s="48">
        <f t="shared" si="164"/>
        <v>2084.389893</v>
      </c>
      <c r="R1195" s="44">
        <f t="shared" si="165"/>
        <v>112.44305</v>
      </c>
    </row>
    <row r="1196" spans="2:18">
      <c r="B1196" s="39">
        <v>42501</v>
      </c>
      <c r="C1196" s="112">
        <v>2064.459961</v>
      </c>
      <c r="D1196" s="20">
        <f t="shared" si="166"/>
        <v>-9.5615182490236261E-3</v>
      </c>
      <c r="E1196" s="20">
        <f t="shared" si="170"/>
        <v>1.6129299082680475</v>
      </c>
      <c r="F1196" s="39">
        <v>42501</v>
      </c>
      <c r="G1196" s="112">
        <v>112.42315000000001</v>
      </c>
      <c r="H1196" s="40">
        <f t="shared" si="167"/>
        <v>-1.7697847932796051E-4</v>
      </c>
      <c r="I1196" s="20">
        <f t="shared" si="168"/>
        <v>1.8798186612350665</v>
      </c>
      <c r="N1196" s="42">
        <f t="shared" si="162"/>
        <v>42501</v>
      </c>
      <c r="O1196" s="43">
        <f t="shared" si="169"/>
        <v>175.13084022639816</v>
      </c>
      <c r="P1196" s="43">
        <f t="shared" si="163"/>
        <v>206.64289206508934</v>
      </c>
      <c r="Q1196" s="48">
        <f t="shared" si="164"/>
        <v>2064.459961</v>
      </c>
      <c r="R1196" s="44">
        <f t="shared" si="165"/>
        <v>112.42315000000001</v>
      </c>
    </row>
    <row r="1197" spans="2:18">
      <c r="B1197" s="39">
        <v>42502</v>
      </c>
      <c r="C1197" s="112">
        <v>2064.110107</v>
      </c>
      <c r="D1197" s="20">
        <f t="shared" si="166"/>
        <v>-1.694651417848414E-4</v>
      </c>
      <c r="E1197" s="20">
        <f t="shared" si="170"/>
        <v>1.6127604431262625</v>
      </c>
      <c r="F1197" s="39">
        <v>42502</v>
      </c>
      <c r="G1197" s="112">
        <v>113.099859</v>
      </c>
      <c r="H1197" s="40">
        <f t="shared" si="167"/>
        <v>6.0193029638466733E-3</v>
      </c>
      <c r="I1197" s="20">
        <f t="shared" si="168"/>
        <v>1.8858379641989131</v>
      </c>
      <c r="N1197" s="42">
        <f t="shared" si="162"/>
        <v>42502</v>
      </c>
      <c r="O1197" s="43">
        <f t="shared" si="169"/>
        <v>175.1011616537283</v>
      </c>
      <c r="P1197" s="43">
        <f t="shared" si="163"/>
        <v>207.8867382377546</v>
      </c>
      <c r="Q1197" s="48">
        <f t="shared" si="164"/>
        <v>2064.110107</v>
      </c>
      <c r="R1197" s="44">
        <f t="shared" si="165"/>
        <v>113.099859</v>
      </c>
    </row>
    <row r="1198" spans="2:18">
      <c r="B1198" s="39">
        <v>42503</v>
      </c>
      <c r="C1198" s="112">
        <v>2046.6099850000001</v>
      </c>
      <c r="D1198" s="20">
        <f t="shared" si="166"/>
        <v>-8.4782889927489391E-3</v>
      </c>
      <c r="E1198" s="20">
        <f t="shared" si="170"/>
        <v>1.6042821541335135</v>
      </c>
      <c r="F1198" s="39">
        <v>42503</v>
      </c>
      <c r="G1198" s="112">
        <v>112.661987</v>
      </c>
      <c r="H1198" s="40">
        <f t="shared" si="167"/>
        <v>-3.8715521298748889E-3</v>
      </c>
      <c r="I1198" s="20">
        <f t="shared" si="168"/>
        <v>1.8819664120690383</v>
      </c>
      <c r="N1198" s="42">
        <f t="shared" si="162"/>
        <v>42503</v>
      </c>
      <c r="O1198" s="43">
        <f t="shared" si="169"/>
        <v>173.61660340226194</v>
      </c>
      <c r="P1198" s="43">
        <f t="shared" si="163"/>
        <v>207.08189389355746</v>
      </c>
      <c r="Q1198" s="48">
        <f t="shared" si="164"/>
        <v>2046.6099850000001</v>
      </c>
      <c r="R1198" s="44">
        <f t="shared" si="165"/>
        <v>112.661987</v>
      </c>
    </row>
    <row r="1199" spans="2:18">
      <c r="B1199" s="39">
        <v>42506</v>
      </c>
      <c r="C1199" s="112">
        <v>2066.6599120000001</v>
      </c>
      <c r="D1199" s="20">
        <f t="shared" si="166"/>
        <v>9.7966525849819686E-3</v>
      </c>
      <c r="E1199" s="20">
        <f t="shared" si="170"/>
        <v>1.6140788067184955</v>
      </c>
      <c r="F1199" s="39">
        <v>42506</v>
      </c>
      <c r="G1199" s="112">
        <v>113.458117</v>
      </c>
      <c r="H1199" s="40">
        <f t="shared" si="167"/>
        <v>7.0665361156820872E-3</v>
      </c>
      <c r="I1199" s="20">
        <f t="shared" si="168"/>
        <v>1.8890329481847203</v>
      </c>
      <c r="N1199" s="42">
        <f t="shared" si="162"/>
        <v>42506</v>
      </c>
      <c r="O1199" s="43">
        <f t="shared" si="169"/>
        <v>175.31746494877851</v>
      </c>
      <c r="P1199" s="43">
        <f t="shared" si="163"/>
        <v>208.54524557566015</v>
      </c>
      <c r="Q1199" s="48">
        <f t="shared" si="164"/>
        <v>2066.6599120000001</v>
      </c>
      <c r="R1199" s="44">
        <f t="shared" si="165"/>
        <v>113.458117</v>
      </c>
    </row>
    <row r="1200" spans="2:18">
      <c r="B1200" s="39">
        <v>42507</v>
      </c>
      <c r="C1200" s="112">
        <v>2047.209961</v>
      </c>
      <c r="D1200" s="20">
        <f t="shared" si="166"/>
        <v>-9.4112973726661053E-3</v>
      </c>
      <c r="E1200" s="20">
        <f t="shared" si="170"/>
        <v>1.6046675093458294</v>
      </c>
      <c r="F1200" s="39">
        <v>42507</v>
      </c>
      <c r="G1200" s="112">
        <v>112.95058400000001</v>
      </c>
      <c r="H1200" s="40">
        <f t="shared" si="167"/>
        <v>-4.4733070971025857E-3</v>
      </c>
      <c r="I1200" s="20">
        <f t="shared" si="168"/>
        <v>1.8845596410876178</v>
      </c>
      <c r="N1200" s="42">
        <f t="shared" si="162"/>
        <v>42507</v>
      </c>
      <c r="O1200" s="43">
        <f t="shared" si="169"/>
        <v>173.66750015152357</v>
      </c>
      <c r="P1200" s="43">
        <f t="shared" si="163"/>
        <v>207.61235864855956</v>
      </c>
      <c r="Q1200" s="48">
        <f t="shared" si="164"/>
        <v>2047.209961</v>
      </c>
      <c r="R1200" s="44">
        <f t="shared" si="165"/>
        <v>112.95058400000001</v>
      </c>
    </row>
    <row r="1201" spans="2:18">
      <c r="B1201" s="39">
        <v>42508</v>
      </c>
      <c r="C1201" s="112">
        <v>2047.630005</v>
      </c>
      <c r="D1201" s="20">
        <f t="shared" si="166"/>
        <v>2.0517875938574903E-4</v>
      </c>
      <c r="E1201" s="20">
        <f t="shared" si="170"/>
        <v>1.6048726881052151</v>
      </c>
      <c r="F1201" s="39">
        <v>42508</v>
      </c>
      <c r="G1201" s="112">
        <v>112.70179400000001</v>
      </c>
      <c r="H1201" s="40">
        <f t="shared" si="167"/>
        <v>-2.2026446538779831E-3</v>
      </c>
      <c r="I1201" s="20">
        <f t="shared" si="168"/>
        <v>1.8823569964337397</v>
      </c>
      <c r="N1201" s="42">
        <f t="shared" si="162"/>
        <v>42508</v>
      </c>
      <c r="O1201" s="43">
        <f t="shared" si="169"/>
        <v>173.70313303375028</v>
      </c>
      <c r="P1201" s="43">
        <f t="shared" si="163"/>
        <v>207.1550623967033</v>
      </c>
      <c r="Q1201" s="48">
        <f t="shared" si="164"/>
        <v>2047.630005</v>
      </c>
      <c r="R1201" s="44">
        <f t="shared" si="165"/>
        <v>112.70179400000001</v>
      </c>
    </row>
    <row r="1202" spans="2:18">
      <c r="B1202" s="39">
        <v>42509</v>
      </c>
      <c r="C1202" s="112">
        <v>2040.040039</v>
      </c>
      <c r="D1202" s="20">
        <f t="shared" si="166"/>
        <v>-3.7067077457677566E-3</v>
      </c>
      <c r="E1202" s="20">
        <f t="shared" si="170"/>
        <v>1.6011659803594473</v>
      </c>
      <c r="F1202" s="39">
        <v>42509</v>
      </c>
      <c r="G1202" s="112">
        <v>111.786249</v>
      </c>
      <c r="H1202" s="40">
        <f t="shared" si="167"/>
        <v>-8.1236062666403264E-3</v>
      </c>
      <c r="I1202" s="20">
        <f t="shared" si="168"/>
        <v>1.8742333901670993</v>
      </c>
      <c r="N1202" s="42">
        <f t="shared" si="162"/>
        <v>42509</v>
      </c>
      <c r="O1202" s="43">
        <f t="shared" si="169"/>
        <v>173.05926628506992</v>
      </c>
      <c r="P1202" s="43">
        <f t="shared" si="163"/>
        <v>205.47221623365118</v>
      </c>
      <c r="Q1202" s="48">
        <f t="shared" si="164"/>
        <v>2040.040039</v>
      </c>
      <c r="R1202" s="44">
        <f t="shared" si="165"/>
        <v>111.786249</v>
      </c>
    </row>
    <row r="1203" spans="2:18">
      <c r="B1203" s="39">
        <v>42510</v>
      </c>
      <c r="C1203" s="112">
        <v>2052.320068</v>
      </c>
      <c r="D1203" s="20">
        <f t="shared" si="166"/>
        <v>6.0195039142563189E-3</v>
      </c>
      <c r="E1203" s="20">
        <f t="shared" si="170"/>
        <v>1.6071854842737037</v>
      </c>
      <c r="F1203" s="39">
        <v>42510</v>
      </c>
      <c r="G1203" s="112">
        <v>112.42315000000001</v>
      </c>
      <c r="H1203" s="40">
        <f t="shared" si="167"/>
        <v>5.6974896796118113E-3</v>
      </c>
      <c r="I1203" s="20">
        <f t="shared" si="168"/>
        <v>1.8799308798467111</v>
      </c>
      <c r="N1203" s="42">
        <f t="shared" si="162"/>
        <v>42510</v>
      </c>
      <c r="O1203" s="43">
        <f t="shared" si="169"/>
        <v>174.10099721587125</v>
      </c>
      <c r="P1203" s="43">
        <f t="shared" si="163"/>
        <v>206.64289206508934</v>
      </c>
      <c r="Q1203" s="48">
        <f t="shared" si="164"/>
        <v>2052.320068</v>
      </c>
      <c r="R1203" s="44">
        <f t="shared" si="165"/>
        <v>112.42315000000001</v>
      </c>
    </row>
    <row r="1204" spans="2:18">
      <c r="B1204" s="39">
        <v>42513</v>
      </c>
      <c r="C1204" s="112">
        <v>2048.040039</v>
      </c>
      <c r="D1204" s="20">
        <f t="shared" si="166"/>
        <v>-2.0854588262010365E-3</v>
      </c>
      <c r="E1204" s="20">
        <f t="shared" si="170"/>
        <v>1.6051000254475025</v>
      </c>
      <c r="F1204" s="39">
        <v>42513</v>
      </c>
      <c r="G1204" s="112">
        <v>112.383343</v>
      </c>
      <c r="H1204" s="40">
        <f t="shared" si="167"/>
        <v>-3.5408187726471141E-4</v>
      </c>
      <c r="I1204" s="20">
        <f t="shared" si="168"/>
        <v>1.8795767979694464</v>
      </c>
      <c r="N1204" s="42">
        <f t="shared" si="162"/>
        <v>42513</v>
      </c>
      <c r="O1204" s="43">
        <f t="shared" si="169"/>
        <v>173.73791675457701</v>
      </c>
      <c r="P1204" s="43">
        <f t="shared" si="163"/>
        <v>206.56972356194353</v>
      </c>
      <c r="Q1204" s="48">
        <f t="shared" si="164"/>
        <v>2048.040039</v>
      </c>
      <c r="R1204" s="44">
        <f t="shared" si="165"/>
        <v>112.383343</v>
      </c>
    </row>
    <row r="1205" spans="2:18">
      <c r="B1205" s="39">
        <v>42514</v>
      </c>
      <c r="C1205" s="112">
        <v>2076.0600589999999</v>
      </c>
      <c r="D1205" s="20">
        <f t="shared" si="166"/>
        <v>1.3681382915580853E-2</v>
      </c>
      <c r="E1205" s="20">
        <f t="shared" si="170"/>
        <v>1.6187814083630834</v>
      </c>
      <c r="F1205" s="39">
        <v>42514</v>
      </c>
      <c r="G1205" s="112">
        <v>113.91588900000001</v>
      </c>
      <c r="H1205" s="40">
        <f t="shared" si="167"/>
        <v>1.3636771776757151E-2</v>
      </c>
      <c r="I1205" s="20">
        <f t="shared" si="168"/>
        <v>1.8932135697462036</v>
      </c>
      <c r="N1205" s="42">
        <f t="shared" si="162"/>
        <v>42514</v>
      </c>
      <c r="O1205" s="43">
        <f t="shared" si="169"/>
        <v>176.11489172065166</v>
      </c>
      <c r="P1205" s="43">
        <f t="shared" si="163"/>
        <v>209.38666773814555</v>
      </c>
      <c r="Q1205" s="48">
        <f t="shared" si="164"/>
        <v>2076.0600589999999</v>
      </c>
      <c r="R1205" s="44">
        <f t="shared" si="165"/>
        <v>113.91588900000001</v>
      </c>
    </row>
    <row r="1206" spans="2:18">
      <c r="B1206" s="39">
        <v>42515</v>
      </c>
      <c r="C1206" s="112">
        <v>2090.540039</v>
      </c>
      <c r="D1206" s="20">
        <f t="shared" si="166"/>
        <v>6.974740416216374E-3</v>
      </c>
      <c r="E1206" s="20">
        <f t="shared" si="170"/>
        <v>1.6257561487792997</v>
      </c>
      <c r="F1206" s="39">
        <v>42515</v>
      </c>
      <c r="G1206" s="112">
        <v>113.657146</v>
      </c>
      <c r="H1206" s="40">
        <f t="shared" si="167"/>
        <v>-2.2713512774324984E-3</v>
      </c>
      <c r="I1206" s="20">
        <f t="shared" si="168"/>
        <v>1.890942218468771</v>
      </c>
      <c r="N1206" s="42">
        <f t="shared" si="162"/>
        <v>42515</v>
      </c>
      <c r="O1206" s="43">
        <f t="shared" si="169"/>
        <v>177.34324737383329</v>
      </c>
      <c r="P1206" s="43">
        <f t="shared" si="163"/>
        <v>208.9110770629012</v>
      </c>
      <c r="Q1206" s="48">
        <f t="shared" si="164"/>
        <v>2090.540039</v>
      </c>
      <c r="R1206" s="44">
        <f t="shared" si="165"/>
        <v>113.657146</v>
      </c>
    </row>
    <row r="1207" spans="2:18">
      <c r="B1207" s="39">
        <v>42516</v>
      </c>
      <c r="C1207" s="112">
        <v>2090.1000979999999</v>
      </c>
      <c r="D1207" s="20">
        <f t="shared" si="166"/>
        <v>-2.1044370918177346E-4</v>
      </c>
      <c r="E1207" s="20">
        <f t="shared" si="170"/>
        <v>1.6255457050701181</v>
      </c>
      <c r="F1207" s="39">
        <v>42516</v>
      </c>
      <c r="G1207" s="112">
        <v>113.07000600000001</v>
      </c>
      <c r="H1207" s="40">
        <f t="shared" si="167"/>
        <v>-5.1658872377455811E-3</v>
      </c>
      <c r="I1207" s="20">
        <f t="shared" si="168"/>
        <v>1.8857763312310254</v>
      </c>
      <c r="L1207" s="19"/>
      <c r="N1207" s="42">
        <f t="shared" si="162"/>
        <v>42516</v>
      </c>
      <c r="O1207" s="43">
        <f t="shared" si="169"/>
        <v>177.3059266030576</v>
      </c>
      <c r="P1207" s="43">
        <f t="shared" si="163"/>
        <v>207.83186599607825</v>
      </c>
      <c r="Q1207" s="48">
        <f t="shared" si="164"/>
        <v>2090.1000979999999</v>
      </c>
      <c r="R1207" s="44">
        <f t="shared" si="165"/>
        <v>113.07000600000001</v>
      </c>
    </row>
    <row r="1208" spans="2:18">
      <c r="B1208" s="39">
        <v>42517</v>
      </c>
      <c r="C1208" s="112">
        <v>2099.0600589999999</v>
      </c>
      <c r="D1208" s="20">
        <f t="shared" si="166"/>
        <v>4.2868573656227316E-3</v>
      </c>
      <c r="E1208" s="20">
        <f t="shared" si="170"/>
        <v>1.6298325624357408</v>
      </c>
      <c r="F1208" s="39">
        <v>42517</v>
      </c>
      <c r="G1208" s="112">
        <v>113.18</v>
      </c>
      <c r="H1208" s="40">
        <f t="shared" si="167"/>
        <v>9.7279556171603332E-4</v>
      </c>
      <c r="I1208" s="20">
        <f t="shared" si="168"/>
        <v>1.8867491267927414</v>
      </c>
      <c r="N1208" s="42">
        <f t="shared" si="162"/>
        <v>42517</v>
      </c>
      <c r="O1208" s="43">
        <f t="shared" si="169"/>
        <v>178.06601182048448</v>
      </c>
      <c r="P1208" s="43">
        <f t="shared" si="163"/>
        <v>208.03404391290238</v>
      </c>
      <c r="Q1208" s="48">
        <f t="shared" si="164"/>
        <v>2099.0600589999999</v>
      </c>
      <c r="R1208" s="44">
        <f t="shared" si="165"/>
        <v>113.18</v>
      </c>
    </row>
    <row r="1209" spans="2:18">
      <c r="B1209" s="39">
        <v>42521</v>
      </c>
      <c r="C1209" s="112">
        <v>2096.9499510000001</v>
      </c>
      <c r="D1209" s="20">
        <f t="shared" si="166"/>
        <v>-1.0052632800822137E-3</v>
      </c>
      <c r="E1209" s="20">
        <f t="shared" si="170"/>
        <v>1.6288272991556587</v>
      </c>
      <c r="F1209" s="39">
        <v>42521</v>
      </c>
      <c r="G1209" s="112">
        <v>113.18</v>
      </c>
      <c r="H1209" s="40">
        <f t="shared" si="167"/>
        <v>0</v>
      </c>
      <c r="I1209" s="20">
        <f t="shared" si="168"/>
        <v>1.8867491267927414</v>
      </c>
      <c r="L1209" s="19"/>
      <c r="N1209" s="42">
        <f t="shared" si="162"/>
        <v>42521</v>
      </c>
      <c r="O1209" s="43">
        <f t="shared" si="169"/>
        <v>177.88700859737065</v>
      </c>
      <c r="P1209" s="43">
        <f t="shared" si="163"/>
        <v>208.03404391290238</v>
      </c>
      <c r="Q1209" s="48">
        <f t="shared" si="164"/>
        <v>2096.9499510000001</v>
      </c>
      <c r="R1209" s="44">
        <f t="shared" si="165"/>
        <v>113.18</v>
      </c>
    </row>
    <row r="1210" spans="2:18">
      <c r="B1210" s="39">
        <v>42522</v>
      </c>
      <c r="C1210" s="112">
        <v>2099.330078</v>
      </c>
      <c r="D1210" s="20">
        <f t="shared" si="166"/>
        <v>1.1350423498972528E-3</v>
      </c>
      <c r="E1210" s="20">
        <f t="shared" si="170"/>
        <v>1.629962341505556</v>
      </c>
      <c r="F1210" s="39">
        <v>42522</v>
      </c>
      <c r="G1210" s="112">
        <v>113.540001</v>
      </c>
      <c r="H1210" s="40">
        <f t="shared" si="167"/>
        <v>3.1807828238203939E-3</v>
      </c>
      <c r="I1210" s="20">
        <f t="shared" si="168"/>
        <v>1.8899299096165618</v>
      </c>
      <c r="N1210" s="42">
        <f t="shared" si="162"/>
        <v>42522</v>
      </c>
      <c r="O1210" s="43">
        <f t="shared" si="169"/>
        <v>178.08891788562522</v>
      </c>
      <c r="P1210" s="43">
        <f t="shared" si="163"/>
        <v>208.69575502655047</v>
      </c>
      <c r="Q1210" s="48">
        <f t="shared" si="164"/>
        <v>2099.330078</v>
      </c>
      <c r="R1210" s="44">
        <f t="shared" si="165"/>
        <v>113.540001</v>
      </c>
    </row>
    <row r="1211" spans="2:18">
      <c r="B1211" s="39">
        <v>42523</v>
      </c>
      <c r="C1211" s="112">
        <v>2105.26001</v>
      </c>
      <c r="D1211" s="20">
        <f t="shared" si="166"/>
        <v>2.8246782448091423E-3</v>
      </c>
      <c r="E1211" s="20">
        <f t="shared" si="170"/>
        <v>1.6327870197503651</v>
      </c>
      <c r="F1211" s="39">
        <v>42523</v>
      </c>
      <c r="G1211" s="112">
        <v>113.980003</v>
      </c>
      <c r="H1211" s="40">
        <f t="shared" si="167"/>
        <v>3.875303823539733E-3</v>
      </c>
      <c r="I1211" s="20">
        <f t="shared" si="168"/>
        <v>1.8938052134401016</v>
      </c>
      <c r="N1211" s="42">
        <f t="shared" si="162"/>
        <v>42523</v>
      </c>
      <c r="O1211" s="43">
        <f t="shared" si="169"/>
        <v>178.59196177761834</v>
      </c>
      <c r="P1211" s="43">
        <f t="shared" si="163"/>
        <v>209.50451448396134</v>
      </c>
      <c r="Q1211" s="48">
        <f t="shared" si="164"/>
        <v>2105.26001</v>
      </c>
      <c r="R1211" s="44">
        <f t="shared" si="165"/>
        <v>113.980003</v>
      </c>
    </row>
    <row r="1212" spans="2:18">
      <c r="B1212" s="39">
        <v>42524</v>
      </c>
      <c r="C1212" s="112">
        <v>2099.1298830000001</v>
      </c>
      <c r="D1212" s="20">
        <f t="shared" si="166"/>
        <v>-2.9118146788909005E-3</v>
      </c>
      <c r="E1212" s="20">
        <f t="shared" si="170"/>
        <v>1.6298752050714742</v>
      </c>
      <c r="F1212" s="39">
        <v>42524</v>
      </c>
      <c r="G1212" s="112">
        <v>113.339996</v>
      </c>
      <c r="H1212" s="40">
        <f t="shared" si="167"/>
        <v>-5.6150814454707376E-3</v>
      </c>
      <c r="I1212" s="20">
        <f t="shared" si="168"/>
        <v>1.8881901319946308</v>
      </c>
      <c r="N1212" s="42">
        <f t="shared" si="162"/>
        <v>42524</v>
      </c>
      <c r="O1212" s="43">
        <f t="shared" si="169"/>
        <v>178.07193508178233</v>
      </c>
      <c r="P1212" s="43">
        <f t="shared" si="163"/>
        <v>208.32812957194008</v>
      </c>
      <c r="Q1212" s="48">
        <f t="shared" si="164"/>
        <v>2099.1298830000001</v>
      </c>
      <c r="R1212" s="44">
        <f t="shared" si="165"/>
        <v>113.339996</v>
      </c>
    </row>
    <row r="1213" spans="2:18">
      <c r="B1213" s="39">
        <v>42527</v>
      </c>
      <c r="C1213" s="112">
        <v>2109.4099120000001</v>
      </c>
      <c r="D1213" s="20">
        <f t="shared" si="166"/>
        <v>4.8972810511886955E-3</v>
      </c>
      <c r="E1213" s="20">
        <f t="shared" si="170"/>
        <v>1.6347724861226629</v>
      </c>
      <c r="F1213" s="39">
        <v>42527</v>
      </c>
      <c r="G1213" s="112">
        <v>113.730003</v>
      </c>
      <c r="H1213" s="40">
        <f t="shared" si="167"/>
        <v>3.4410359428633797E-3</v>
      </c>
      <c r="I1213" s="20">
        <f t="shared" si="168"/>
        <v>1.8916311679374942</v>
      </c>
      <c r="N1213" s="42">
        <f t="shared" si="162"/>
        <v>42527</v>
      </c>
      <c r="O1213" s="43">
        <f t="shared" si="169"/>
        <v>178.94400339520689</v>
      </c>
      <c r="P1213" s="43">
        <f t="shared" si="163"/>
        <v>209.04499415370665</v>
      </c>
      <c r="Q1213" s="48">
        <f t="shared" si="164"/>
        <v>2109.4099120000001</v>
      </c>
      <c r="R1213" s="44">
        <f t="shared" si="165"/>
        <v>113.730003</v>
      </c>
    </row>
    <row r="1214" spans="2:18">
      <c r="B1214" s="39">
        <v>42528</v>
      </c>
      <c r="C1214" s="112">
        <v>2112.1298830000001</v>
      </c>
      <c r="D1214" s="20">
        <f t="shared" si="166"/>
        <v>1.289446391868454E-3</v>
      </c>
      <c r="E1214" s="20">
        <f t="shared" si="170"/>
        <v>1.6360619325145314</v>
      </c>
      <c r="F1214" s="39">
        <v>42528</v>
      </c>
      <c r="G1214" s="112">
        <v>114.220001</v>
      </c>
      <c r="H1214" s="40">
        <f t="shared" si="167"/>
        <v>4.3084321381754442E-3</v>
      </c>
      <c r="I1214" s="20">
        <f t="shared" si="168"/>
        <v>1.8959396000756696</v>
      </c>
      <c r="N1214" s="42">
        <f t="shared" si="162"/>
        <v>42528</v>
      </c>
      <c r="O1214" s="43">
        <f t="shared" si="169"/>
        <v>179.17474209473133</v>
      </c>
      <c r="P1214" s="43">
        <f t="shared" si="163"/>
        <v>209.94565032484317</v>
      </c>
      <c r="Q1214" s="48">
        <f t="shared" si="164"/>
        <v>2112.1298830000001</v>
      </c>
      <c r="R1214" s="44">
        <f t="shared" si="165"/>
        <v>114.220001</v>
      </c>
    </row>
    <row r="1215" spans="2:18">
      <c r="B1215" s="39">
        <v>42529</v>
      </c>
      <c r="C1215" s="112">
        <v>2119.1201169999999</v>
      </c>
      <c r="D1215" s="20">
        <f t="shared" si="166"/>
        <v>3.3095663558677657E-3</v>
      </c>
      <c r="E1215" s="20">
        <f t="shared" si="170"/>
        <v>1.6393714988703991</v>
      </c>
      <c r="F1215" s="39">
        <v>42529</v>
      </c>
      <c r="G1215" s="112">
        <v>114.019997</v>
      </c>
      <c r="H1215" s="40">
        <f t="shared" si="167"/>
        <v>-1.7510418337327582E-3</v>
      </c>
      <c r="I1215" s="20">
        <f t="shared" si="168"/>
        <v>1.8941885582419369</v>
      </c>
      <c r="N1215" s="42">
        <f t="shared" si="162"/>
        <v>42529</v>
      </c>
      <c r="O1215" s="43">
        <f t="shared" si="169"/>
        <v>179.76773279298934</v>
      </c>
      <c r="P1215" s="43">
        <f t="shared" si="163"/>
        <v>209.57802670831418</v>
      </c>
      <c r="Q1215" s="48">
        <f t="shared" si="164"/>
        <v>2119.1201169999999</v>
      </c>
      <c r="R1215" s="44">
        <f t="shared" si="165"/>
        <v>114.019997</v>
      </c>
    </row>
    <row r="1216" spans="2:18">
      <c r="B1216" s="39">
        <v>42530</v>
      </c>
      <c r="C1216" s="112">
        <v>2115.4799800000001</v>
      </c>
      <c r="D1216" s="20">
        <f t="shared" si="166"/>
        <v>-1.717758691825888E-3</v>
      </c>
      <c r="E1216" s="20">
        <f t="shared" si="170"/>
        <v>1.6376537401785733</v>
      </c>
      <c r="F1216" s="39">
        <v>42530</v>
      </c>
      <c r="G1216" s="112">
        <v>114.370003</v>
      </c>
      <c r="H1216" s="40">
        <f t="shared" si="167"/>
        <v>3.0696896089199566E-3</v>
      </c>
      <c r="I1216" s="20">
        <f t="shared" si="168"/>
        <v>1.8972582478508568</v>
      </c>
      <c r="L1216" s="19"/>
      <c r="N1216" s="42">
        <f t="shared" si="162"/>
        <v>42530</v>
      </c>
      <c r="O1216" s="43">
        <f t="shared" si="169"/>
        <v>179.45893520747435</v>
      </c>
      <c r="P1216" s="43">
        <f t="shared" si="163"/>
        <v>210.22136619915864</v>
      </c>
      <c r="Q1216" s="48">
        <f t="shared" si="164"/>
        <v>2115.4799800000001</v>
      </c>
      <c r="R1216" s="44">
        <f t="shared" si="165"/>
        <v>114.370003</v>
      </c>
    </row>
    <row r="1217" spans="2:18">
      <c r="B1217" s="39">
        <v>42531</v>
      </c>
      <c r="C1217" s="112">
        <v>2096.070068</v>
      </c>
      <c r="D1217" s="20">
        <f t="shared" si="166"/>
        <v>-9.1751811331252098E-3</v>
      </c>
      <c r="E1217" s="20">
        <f t="shared" si="170"/>
        <v>1.628478559045448</v>
      </c>
      <c r="F1217" s="39">
        <v>42531</v>
      </c>
      <c r="G1217" s="112">
        <v>112.94000200000001</v>
      </c>
      <c r="H1217" s="40">
        <f t="shared" si="167"/>
        <v>-1.2503287247443651E-2</v>
      </c>
      <c r="I1217" s="20">
        <f t="shared" si="168"/>
        <v>1.8847549606034133</v>
      </c>
      <c r="N1217" s="42">
        <f t="shared" si="162"/>
        <v>42531</v>
      </c>
      <c r="O1217" s="43">
        <f t="shared" si="169"/>
        <v>177.81236697098799</v>
      </c>
      <c r="P1217" s="43">
        <f t="shared" si="163"/>
        <v>207.59290807202055</v>
      </c>
      <c r="Q1217" s="48">
        <f t="shared" si="164"/>
        <v>2096.070068</v>
      </c>
      <c r="R1217" s="44">
        <f t="shared" si="165"/>
        <v>112.94000200000001</v>
      </c>
    </row>
    <row r="1218" spans="2:18">
      <c r="B1218" s="39">
        <v>42534</v>
      </c>
      <c r="C1218" s="112">
        <v>2079.0600589999999</v>
      </c>
      <c r="D1218" s="20">
        <f t="shared" si="166"/>
        <v>-8.1151910232802882E-3</v>
      </c>
      <c r="E1218" s="20">
        <f t="shared" si="170"/>
        <v>1.6203633680221676</v>
      </c>
      <c r="F1218" s="39">
        <v>42534</v>
      </c>
      <c r="G1218" s="112">
        <v>112.33000199999999</v>
      </c>
      <c r="H1218" s="40">
        <f t="shared" si="167"/>
        <v>-5.4010978324581238E-3</v>
      </c>
      <c r="I1218" s="20">
        <f t="shared" si="168"/>
        <v>1.8793538627709552</v>
      </c>
      <c r="N1218" s="42">
        <f t="shared" si="162"/>
        <v>42534</v>
      </c>
      <c r="O1218" s="43">
        <f t="shared" si="169"/>
        <v>176.36938564671684</v>
      </c>
      <c r="P1218" s="43">
        <f t="shared" si="163"/>
        <v>206.47167846619908</v>
      </c>
      <c r="Q1218" s="48">
        <f t="shared" si="164"/>
        <v>2079.0600589999999</v>
      </c>
      <c r="R1218" s="44">
        <f t="shared" si="165"/>
        <v>112.33000199999999</v>
      </c>
    </row>
    <row r="1219" spans="2:18">
      <c r="B1219" s="39">
        <v>42535</v>
      </c>
      <c r="C1219" s="112">
        <v>2075.320068</v>
      </c>
      <c r="D1219" s="20">
        <f t="shared" si="166"/>
        <v>-1.7988855029992257E-3</v>
      </c>
      <c r="E1219" s="20">
        <f t="shared" si="170"/>
        <v>1.6185644825191683</v>
      </c>
      <c r="F1219" s="39">
        <v>42535</v>
      </c>
      <c r="G1219" s="112">
        <v>111.120003</v>
      </c>
      <c r="H1219" s="40">
        <f t="shared" si="167"/>
        <v>-1.077182389794662E-2</v>
      </c>
      <c r="I1219" s="20">
        <f t="shared" si="168"/>
        <v>1.8685820388730086</v>
      </c>
      <c r="N1219" s="42">
        <f t="shared" si="162"/>
        <v>42535</v>
      </c>
      <c r="O1219" s="43">
        <f t="shared" si="169"/>
        <v>176.05211731570404</v>
      </c>
      <c r="P1219" s="43">
        <f t="shared" si="163"/>
        <v>204.24760190584772</v>
      </c>
      <c r="Q1219" s="48">
        <f t="shared" si="164"/>
        <v>2075.320068</v>
      </c>
      <c r="R1219" s="44">
        <f t="shared" si="165"/>
        <v>111.120003</v>
      </c>
    </row>
    <row r="1220" spans="2:18">
      <c r="B1220" s="39">
        <v>42536</v>
      </c>
      <c r="C1220" s="112">
        <v>2071.5</v>
      </c>
      <c r="D1220" s="20">
        <f t="shared" si="166"/>
        <v>-1.8407126972377341E-3</v>
      </c>
      <c r="E1220" s="20">
        <f t="shared" si="170"/>
        <v>1.6167237698219306</v>
      </c>
      <c r="F1220" s="39">
        <v>42536</v>
      </c>
      <c r="G1220" s="112">
        <v>111.839996</v>
      </c>
      <c r="H1220" s="40">
        <f t="shared" si="167"/>
        <v>6.4794184715779579E-3</v>
      </c>
      <c r="I1220" s="20">
        <f t="shared" si="168"/>
        <v>1.8750614573445865</v>
      </c>
      <c r="N1220" s="42">
        <f t="shared" ref="N1220:N1248" si="171">B1220</f>
        <v>42536</v>
      </c>
      <c r="O1220" s="43">
        <f t="shared" si="169"/>
        <v>175.72805594798544</v>
      </c>
      <c r="P1220" s="43">
        <f t="shared" ref="P1220:P1248" si="172">(R1220/$R$3)*100</f>
        <v>205.57100759041197</v>
      </c>
      <c r="Q1220" s="48">
        <f t="shared" ref="Q1220:Q1248" si="173">C1220</f>
        <v>2071.5</v>
      </c>
      <c r="R1220" s="44">
        <f t="shared" ref="R1220:R1248" si="174">G1220</f>
        <v>111.839996</v>
      </c>
    </row>
    <row r="1221" spans="2:18">
      <c r="B1221" s="39">
        <v>42537</v>
      </c>
      <c r="C1221" s="112">
        <v>2077.98999</v>
      </c>
      <c r="D1221" s="20">
        <f t="shared" ref="D1221:D1248" si="175">C1221/C1220-1</f>
        <v>3.1329905865316032E-3</v>
      </c>
      <c r="E1221" s="20">
        <f t="shared" si="170"/>
        <v>1.6198567604084622</v>
      </c>
      <c r="F1221" s="39">
        <v>42537</v>
      </c>
      <c r="G1221" s="112">
        <v>112.019997</v>
      </c>
      <c r="H1221" s="40">
        <f t="shared" ref="H1221:H1248" si="176">G1221/G1220-1</f>
        <v>1.6094510589932387E-3</v>
      </c>
      <c r="I1221" s="20">
        <f t="shared" ref="I1221:I1248" si="177">I1220+H1221</f>
        <v>1.8766709084035798</v>
      </c>
      <c r="N1221" s="42">
        <f t="shared" si="171"/>
        <v>42537</v>
      </c>
      <c r="O1221" s="43">
        <f t="shared" ref="O1221:O1248" si="178">(Q1221/$Q$3)*100</f>
        <v>176.27861029305996</v>
      </c>
      <c r="P1221" s="43">
        <f t="shared" si="172"/>
        <v>205.90186406627669</v>
      </c>
      <c r="Q1221" s="48">
        <f t="shared" si="173"/>
        <v>2077.98999</v>
      </c>
      <c r="R1221" s="44">
        <f t="shared" si="174"/>
        <v>112.019997</v>
      </c>
    </row>
    <row r="1222" spans="2:18">
      <c r="B1222" s="39">
        <v>42538</v>
      </c>
      <c r="C1222" s="112">
        <v>2071.219971</v>
      </c>
      <c r="D1222" s="20">
        <f t="shared" si="175"/>
        <v>-3.2579651646926777E-3</v>
      </c>
      <c r="E1222" s="20">
        <f t="shared" ref="E1222:E1248" si="179">E1221+D1222</f>
        <v>1.6165987952437695</v>
      </c>
      <c r="F1222" s="39">
        <v>42538</v>
      </c>
      <c r="G1222" s="112">
        <v>112.589996</v>
      </c>
      <c r="H1222" s="40">
        <f t="shared" si="176"/>
        <v>5.0883682848161804E-3</v>
      </c>
      <c r="I1222" s="20">
        <f t="shared" si="177"/>
        <v>1.8817592766883959</v>
      </c>
      <c r="N1222" s="42">
        <f t="shared" si="171"/>
        <v>42538</v>
      </c>
      <c r="O1222" s="43">
        <f t="shared" si="178"/>
        <v>175.70430072144475</v>
      </c>
      <c r="P1222" s="43">
        <f t="shared" si="172"/>
        <v>206.94956858117601</v>
      </c>
      <c r="Q1222" s="48">
        <f t="shared" si="173"/>
        <v>2071.219971</v>
      </c>
      <c r="R1222" s="44">
        <f t="shared" si="174"/>
        <v>112.589996</v>
      </c>
    </row>
    <row r="1223" spans="2:18">
      <c r="B1223" s="39">
        <v>42541</v>
      </c>
      <c r="C1223" s="112">
        <v>2083.25</v>
      </c>
      <c r="D1223" s="20">
        <f t="shared" si="175"/>
        <v>5.8081851123672479E-3</v>
      </c>
      <c r="E1223" s="20">
        <f t="shared" si="179"/>
        <v>1.6224069803561367</v>
      </c>
      <c r="F1223" s="39">
        <v>42541</v>
      </c>
      <c r="G1223" s="112">
        <v>114.339996</v>
      </c>
      <c r="H1223" s="40">
        <f t="shared" si="176"/>
        <v>1.5543121610911204E-2</v>
      </c>
      <c r="I1223" s="20">
        <f t="shared" si="177"/>
        <v>1.8973023982993071</v>
      </c>
      <c r="N1223" s="42">
        <f t="shared" si="171"/>
        <v>42541</v>
      </c>
      <c r="O1223" s="43">
        <f t="shared" si="178"/>
        <v>176.72482382507394</v>
      </c>
      <c r="P1223" s="43">
        <f t="shared" si="172"/>
        <v>210.16621089295887</v>
      </c>
      <c r="Q1223" s="48">
        <f t="shared" si="173"/>
        <v>2083.25</v>
      </c>
      <c r="R1223" s="44">
        <f t="shared" si="174"/>
        <v>114.339996</v>
      </c>
    </row>
    <row r="1224" spans="2:18">
      <c r="B1224" s="39">
        <v>42542</v>
      </c>
      <c r="C1224" s="112">
        <v>2088.8999020000001</v>
      </c>
      <c r="D1224" s="20">
        <f t="shared" si="175"/>
        <v>2.712061442457836E-3</v>
      </c>
      <c r="E1224" s="20">
        <f t="shared" si="179"/>
        <v>1.6251190417985946</v>
      </c>
      <c r="F1224" s="39">
        <v>42542</v>
      </c>
      <c r="G1224" s="112">
        <v>114.07</v>
      </c>
      <c r="H1224" s="40">
        <f t="shared" si="176"/>
        <v>-2.3613434445108883E-3</v>
      </c>
      <c r="I1224" s="20">
        <f t="shared" si="177"/>
        <v>1.8949410548547962</v>
      </c>
      <c r="N1224" s="42">
        <f t="shared" si="171"/>
        <v>42542</v>
      </c>
      <c r="O1224" s="43">
        <f t="shared" si="178"/>
        <v>177.20411240569507</v>
      </c>
      <c r="P1224" s="43">
        <f t="shared" si="172"/>
        <v>209.66993628860905</v>
      </c>
      <c r="Q1224" s="48">
        <f t="shared" si="173"/>
        <v>2088.8999020000001</v>
      </c>
      <c r="R1224" s="44">
        <f t="shared" si="174"/>
        <v>114.07</v>
      </c>
    </row>
    <row r="1225" spans="2:18">
      <c r="B1225" s="39">
        <v>42543</v>
      </c>
      <c r="C1225" s="112">
        <v>2085.4499510000001</v>
      </c>
      <c r="D1225" s="20">
        <f t="shared" si="175"/>
        <v>-1.6515635798043382E-3</v>
      </c>
      <c r="E1225" s="20">
        <f t="shared" si="179"/>
        <v>1.6234674782187901</v>
      </c>
      <c r="F1225" s="39">
        <v>42543</v>
      </c>
      <c r="G1225" s="112">
        <v>113.650002</v>
      </c>
      <c r="H1225" s="40">
        <f t="shared" si="176"/>
        <v>-3.681932146927247E-3</v>
      </c>
      <c r="I1225" s="20">
        <f t="shared" si="177"/>
        <v>1.891259122707869</v>
      </c>
      <c r="N1225" s="42">
        <f t="shared" si="171"/>
        <v>42543</v>
      </c>
      <c r="O1225" s="43">
        <f t="shared" si="178"/>
        <v>176.91144854745426</v>
      </c>
      <c r="P1225" s="43">
        <f t="shared" si="172"/>
        <v>208.89794580994385</v>
      </c>
      <c r="Q1225" s="48">
        <f t="shared" si="173"/>
        <v>2085.4499510000001</v>
      </c>
      <c r="R1225" s="44">
        <f t="shared" si="174"/>
        <v>113.650002</v>
      </c>
    </row>
    <row r="1226" spans="2:18">
      <c r="B1226" s="39">
        <v>42544</v>
      </c>
      <c r="C1226" s="112">
        <v>2113.320068</v>
      </c>
      <c r="D1226" s="20">
        <f t="shared" si="175"/>
        <v>1.3364078570495375E-2</v>
      </c>
      <c r="E1226" s="20">
        <f t="shared" si="179"/>
        <v>1.6368315567892855</v>
      </c>
      <c r="F1226" s="39">
        <v>42544</v>
      </c>
      <c r="G1226" s="112">
        <v>115.050003</v>
      </c>
      <c r="H1226" s="40">
        <f t="shared" si="176"/>
        <v>1.2318530359550772E-2</v>
      </c>
      <c r="I1226" s="20">
        <f t="shared" si="177"/>
        <v>1.9035776530674198</v>
      </c>
      <c r="L1226" s="19"/>
      <c r="N1226" s="42">
        <f t="shared" si="171"/>
        <v>42544</v>
      </c>
      <c r="O1226" s="43">
        <f t="shared" si="178"/>
        <v>179.27570704586259</v>
      </c>
      <c r="P1226" s="43">
        <f t="shared" si="172"/>
        <v>211.47126149745142</v>
      </c>
      <c r="Q1226" s="48">
        <f t="shared" si="173"/>
        <v>2113.320068</v>
      </c>
      <c r="R1226" s="44">
        <f t="shared" si="174"/>
        <v>115.050003</v>
      </c>
    </row>
    <row r="1227" spans="2:18">
      <c r="B1227" s="39">
        <v>42545</v>
      </c>
      <c r="C1227" s="112">
        <v>2037.410034</v>
      </c>
      <c r="D1227" s="20">
        <f t="shared" si="175"/>
        <v>-3.591979991551375E-2</v>
      </c>
      <c r="E1227" s="20">
        <f t="shared" si="179"/>
        <v>1.6009117568737716</v>
      </c>
      <c r="F1227" s="39">
        <v>42545</v>
      </c>
      <c r="G1227" s="112">
        <v>107.230003</v>
      </c>
      <c r="H1227" s="40">
        <f t="shared" si="176"/>
        <v>-6.7970445859093176E-2</v>
      </c>
      <c r="I1227" s="20">
        <f t="shared" si="177"/>
        <v>1.8356072072083265</v>
      </c>
      <c r="N1227" s="42">
        <f t="shared" si="171"/>
        <v>42545</v>
      </c>
      <c r="O1227" s="43">
        <f t="shared" si="178"/>
        <v>172.83615951906296</v>
      </c>
      <c r="P1227" s="43">
        <f t="shared" si="172"/>
        <v>197.09746556708475</v>
      </c>
      <c r="Q1227" s="48">
        <f t="shared" si="173"/>
        <v>2037.410034</v>
      </c>
      <c r="R1227" s="44">
        <f t="shared" si="174"/>
        <v>107.230003</v>
      </c>
    </row>
    <row r="1228" spans="2:18">
      <c r="B1228" s="39">
        <v>42548</v>
      </c>
      <c r="C1228" s="112">
        <v>2000.540039</v>
      </c>
      <c r="D1228" s="20">
        <f t="shared" si="175"/>
        <v>-1.8096502120201086E-2</v>
      </c>
      <c r="E1228" s="20">
        <f t="shared" si="179"/>
        <v>1.5828152547535705</v>
      </c>
      <c r="F1228" s="39">
        <v>42548</v>
      </c>
      <c r="G1228" s="112">
        <v>104.239998</v>
      </c>
      <c r="H1228" s="40">
        <f t="shared" si="176"/>
        <v>-2.7884033538635555E-2</v>
      </c>
      <c r="I1228" s="20">
        <f t="shared" si="177"/>
        <v>1.8077231736696908</v>
      </c>
      <c r="L1228" s="19"/>
      <c r="N1228" s="42">
        <f t="shared" si="171"/>
        <v>42548</v>
      </c>
      <c r="O1228" s="43">
        <f t="shared" si="178"/>
        <v>169.70842959187883</v>
      </c>
      <c r="P1228" s="43">
        <f t="shared" si="172"/>
        <v>191.60159322683211</v>
      </c>
      <c r="Q1228" s="48">
        <f t="shared" si="173"/>
        <v>2000.540039</v>
      </c>
      <c r="R1228" s="44">
        <f t="shared" si="174"/>
        <v>104.239998</v>
      </c>
    </row>
    <row r="1229" spans="2:18">
      <c r="B1229" s="39">
        <v>42549</v>
      </c>
      <c r="C1229" s="112">
        <v>2036.089966</v>
      </c>
      <c r="D1229" s="20">
        <f t="shared" si="175"/>
        <v>1.777016520887531E-2</v>
      </c>
      <c r="E1229" s="20">
        <f t="shared" si="179"/>
        <v>1.6005854199624459</v>
      </c>
      <c r="F1229" s="39">
        <v>42549</v>
      </c>
      <c r="G1229" s="112">
        <v>106.220001</v>
      </c>
      <c r="H1229" s="40">
        <f t="shared" si="176"/>
        <v>1.8994656926221376E-2</v>
      </c>
      <c r="I1229" s="20">
        <f t="shared" si="177"/>
        <v>1.8267178305959122</v>
      </c>
      <c r="N1229" s="42">
        <f t="shared" si="171"/>
        <v>42549</v>
      </c>
      <c r="O1229" s="43">
        <f t="shared" si="178"/>
        <v>172.7241764230653</v>
      </c>
      <c r="P1229" s="43">
        <f t="shared" si="172"/>
        <v>195.24099975669318</v>
      </c>
      <c r="Q1229" s="48">
        <f t="shared" si="173"/>
        <v>2036.089966</v>
      </c>
      <c r="R1229" s="44">
        <f t="shared" si="174"/>
        <v>106.220001</v>
      </c>
    </row>
    <row r="1230" spans="2:18">
      <c r="B1230" s="39">
        <v>42550</v>
      </c>
      <c r="C1230" s="112">
        <v>2070.7700199999999</v>
      </c>
      <c r="D1230" s="20">
        <f t="shared" si="175"/>
        <v>1.7032672710494579E-2</v>
      </c>
      <c r="E1230" s="20">
        <f t="shared" si="179"/>
        <v>1.6176180926729404</v>
      </c>
      <c r="F1230" s="39">
        <v>42550</v>
      </c>
      <c r="G1230" s="112">
        <v>108.08000199999999</v>
      </c>
      <c r="H1230" s="40">
        <f t="shared" si="176"/>
        <v>1.751083583589863E-2</v>
      </c>
      <c r="I1230" s="20">
        <f t="shared" si="177"/>
        <v>1.8442286664318108</v>
      </c>
      <c r="N1230" s="42">
        <f t="shared" si="171"/>
        <v>42550</v>
      </c>
      <c r="O1230" s="43">
        <f t="shared" si="178"/>
        <v>175.66613078926909</v>
      </c>
      <c r="P1230" s="43">
        <f t="shared" si="172"/>
        <v>198.65983285186937</v>
      </c>
      <c r="Q1230" s="48">
        <f t="shared" si="173"/>
        <v>2070.7700199999999</v>
      </c>
      <c r="R1230" s="44">
        <f t="shared" si="174"/>
        <v>108.08000199999999</v>
      </c>
    </row>
    <row r="1231" spans="2:18">
      <c r="B1231" s="39">
        <v>42551</v>
      </c>
      <c r="C1231" s="112">
        <v>2098.860107</v>
      </c>
      <c r="D1231" s="20">
        <f t="shared" si="175"/>
        <v>1.3565044272757953E-2</v>
      </c>
      <c r="E1231" s="20">
        <f t="shared" si="179"/>
        <v>1.6311831369456984</v>
      </c>
      <c r="F1231" s="39">
        <v>42551</v>
      </c>
      <c r="G1231" s="112">
        <v>111.220001</v>
      </c>
      <c r="H1231" s="40">
        <f t="shared" si="176"/>
        <v>2.9052543873935299E-2</v>
      </c>
      <c r="I1231" s="20">
        <f t="shared" si="177"/>
        <v>1.8732812103057461</v>
      </c>
      <c r="N1231" s="42">
        <f t="shared" si="171"/>
        <v>42551</v>
      </c>
      <c r="O1231" s="43">
        <f t="shared" si="178"/>
        <v>178.04904963064962</v>
      </c>
      <c r="P1231" s="43">
        <f t="shared" si="172"/>
        <v>204.43140636178697</v>
      </c>
      <c r="Q1231" s="48">
        <f t="shared" si="173"/>
        <v>2098.860107</v>
      </c>
      <c r="R1231" s="44">
        <f t="shared" si="174"/>
        <v>111.220001</v>
      </c>
    </row>
    <row r="1232" spans="2:18">
      <c r="B1232" s="39">
        <v>42552</v>
      </c>
      <c r="C1232" s="112">
        <v>2102.9499510000001</v>
      </c>
      <c r="D1232" s="20">
        <f t="shared" si="175"/>
        <v>1.9486024753911924E-3</v>
      </c>
      <c r="E1232" s="20">
        <f t="shared" si="179"/>
        <v>1.6331317394210896</v>
      </c>
      <c r="F1232" s="39">
        <v>42552</v>
      </c>
      <c r="G1232" s="112">
        <v>112.32</v>
      </c>
      <c r="H1232" s="40">
        <f t="shared" si="176"/>
        <v>9.890298418537169E-3</v>
      </c>
      <c r="I1232" s="20">
        <f t="shared" si="177"/>
        <v>1.8831715087242833</v>
      </c>
      <c r="N1232" s="42">
        <f t="shared" si="171"/>
        <v>42552</v>
      </c>
      <c r="O1232" s="43">
        <f t="shared" si="178"/>
        <v>178.39599644950098</v>
      </c>
      <c r="P1232" s="43">
        <f t="shared" si="172"/>
        <v>206.45329397682625</v>
      </c>
      <c r="Q1232" s="48">
        <f t="shared" si="173"/>
        <v>2102.9499510000001</v>
      </c>
      <c r="R1232" s="44">
        <f t="shared" si="174"/>
        <v>112.32</v>
      </c>
    </row>
    <row r="1233" spans="2:18">
      <c r="B1233" s="39">
        <v>42556</v>
      </c>
      <c r="C1233" s="112">
        <v>2088.5500489999999</v>
      </c>
      <c r="D1233" s="20">
        <f t="shared" si="175"/>
        <v>-6.8474772750309887E-3</v>
      </c>
      <c r="E1233" s="20">
        <f t="shared" si="179"/>
        <v>1.6262842621460587</v>
      </c>
      <c r="F1233" s="39">
        <v>42556</v>
      </c>
      <c r="G1233" s="112">
        <v>111.400002</v>
      </c>
      <c r="H1233" s="40">
        <f t="shared" si="176"/>
        <v>-8.1908653846153312E-3</v>
      </c>
      <c r="I1233" s="20">
        <f t="shared" si="177"/>
        <v>1.8749806433396681</v>
      </c>
      <c r="N1233" s="42">
        <f t="shared" si="171"/>
        <v>42556</v>
      </c>
      <c r="O1233" s="43">
        <f t="shared" si="178"/>
        <v>177.1744339178565</v>
      </c>
      <c r="P1233" s="43">
        <f t="shared" si="172"/>
        <v>204.76226283765166</v>
      </c>
      <c r="Q1233" s="48">
        <f t="shared" si="173"/>
        <v>2088.5500489999999</v>
      </c>
      <c r="R1233" s="44">
        <f t="shared" si="174"/>
        <v>111.400002</v>
      </c>
    </row>
    <row r="1234" spans="2:18">
      <c r="B1234" s="39">
        <v>42557</v>
      </c>
      <c r="C1234" s="112">
        <v>2099.7299800000001</v>
      </c>
      <c r="D1234" s="20">
        <f t="shared" si="175"/>
        <v>5.3529629349093888E-3</v>
      </c>
      <c r="E1234" s="20">
        <f t="shared" si="179"/>
        <v>1.6316372250809681</v>
      </c>
      <c r="F1234" s="39">
        <v>42557</v>
      </c>
      <c r="G1234" s="112">
        <v>112.099998</v>
      </c>
      <c r="H1234" s="40">
        <f t="shared" si="176"/>
        <v>6.2836264581036527E-3</v>
      </c>
      <c r="I1234" s="20">
        <f t="shared" si="177"/>
        <v>1.8812642697977717</v>
      </c>
      <c r="N1234" s="42">
        <f t="shared" si="171"/>
        <v>42557</v>
      </c>
      <c r="O1234" s="43">
        <f t="shared" si="178"/>
        <v>178.12284209563231</v>
      </c>
      <c r="P1234" s="43">
        <f t="shared" si="172"/>
        <v>206.04891241003949</v>
      </c>
      <c r="Q1234" s="48">
        <f t="shared" si="173"/>
        <v>2099.7299800000001</v>
      </c>
      <c r="R1234" s="44">
        <f t="shared" si="174"/>
        <v>112.099998</v>
      </c>
    </row>
    <row r="1235" spans="2:18">
      <c r="B1235" s="39">
        <v>42558</v>
      </c>
      <c r="C1235" s="112">
        <v>2097.8999020000001</v>
      </c>
      <c r="D1235" s="20">
        <f t="shared" si="175"/>
        <v>-8.7157778258706298E-4</v>
      </c>
      <c r="E1235" s="20">
        <f t="shared" si="179"/>
        <v>1.6307656472983809</v>
      </c>
      <c r="F1235" s="39">
        <v>42558</v>
      </c>
      <c r="G1235" s="112">
        <v>112.970001</v>
      </c>
      <c r="H1235" s="40">
        <f t="shared" si="176"/>
        <v>7.7609546433712318E-3</v>
      </c>
      <c r="I1235" s="20">
        <f t="shared" si="177"/>
        <v>1.889025224441143</v>
      </c>
      <c r="N1235" s="42">
        <f t="shared" si="171"/>
        <v>42558</v>
      </c>
      <c r="O1235" s="43">
        <f t="shared" si="178"/>
        <v>177.9675941838905</v>
      </c>
      <c r="P1235" s="43">
        <f t="shared" si="172"/>
        <v>207.64804867356978</v>
      </c>
      <c r="Q1235" s="48">
        <f t="shared" si="173"/>
        <v>2097.8999020000001</v>
      </c>
      <c r="R1235" s="44">
        <f t="shared" si="174"/>
        <v>112.970001</v>
      </c>
    </row>
    <row r="1236" spans="2:18">
      <c r="B1236" s="39">
        <v>42559</v>
      </c>
      <c r="C1236" s="112">
        <v>2129.8999020000001</v>
      </c>
      <c r="D1236" s="20">
        <f t="shared" si="175"/>
        <v>1.5253349299217511E-2</v>
      </c>
      <c r="E1236" s="20">
        <f t="shared" si="179"/>
        <v>1.6460189965975984</v>
      </c>
      <c r="F1236" s="39">
        <v>42559</v>
      </c>
      <c r="G1236" s="112">
        <v>114.970001</v>
      </c>
      <c r="H1236" s="40">
        <f t="shared" si="176"/>
        <v>1.7703815015457147E-2</v>
      </c>
      <c r="I1236" s="20">
        <f t="shared" si="177"/>
        <v>1.9067290394566001</v>
      </c>
      <c r="L1236" s="19"/>
      <c r="N1236" s="42">
        <f t="shared" si="171"/>
        <v>42559</v>
      </c>
      <c r="O1236" s="43">
        <f t="shared" si="178"/>
        <v>180.68219606191877</v>
      </c>
      <c r="P1236" s="43">
        <f t="shared" si="172"/>
        <v>211.32421131560727</v>
      </c>
      <c r="Q1236" s="48">
        <f t="shared" si="173"/>
        <v>2129.8999020000001</v>
      </c>
      <c r="R1236" s="44">
        <f t="shared" si="174"/>
        <v>114.970001</v>
      </c>
    </row>
    <row r="1237" spans="2:18">
      <c r="B1237" s="39">
        <v>42562</v>
      </c>
      <c r="C1237" s="112">
        <v>2137.1599120000001</v>
      </c>
      <c r="D1237" s="20">
        <f t="shared" si="175"/>
        <v>3.408615584790109E-3</v>
      </c>
      <c r="E1237" s="20">
        <f t="shared" si="179"/>
        <v>1.6494276121823885</v>
      </c>
      <c r="F1237" s="39">
        <v>42562</v>
      </c>
      <c r="G1237" s="112">
        <v>115.860001</v>
      </c>
      <c r="H1237" s="40">
        <f t="shared" si="176"/>
        <v>7.7411497978503441E-3</v>
      </c>
      <c r="I1237" s="20">
        <f t="shared" si="177"/>
        <v>1.9144701892544504</v>
      </c>
      <c r="N1237" s="42">
        <f t="shared" si="171"/>
        <v>42562</v>
      </c>
      <c r="O1237" s="43">
        <f t="shared" si="178"/>
        <v>181.29807221130952</v>
      </c>
      <c r="P1237" s="43">
        <f t="shared" si="172"/>
        <v>212.96010369131398</v>
      </c>
      <c r="Q1237" s="48">
        <f t="shared" si="173"/>
        <v>2137.1599120000001</v>
      </c>
      <c r="R1237" s="44">
        <f t="shared" si="174"/>
        <v>115.860001</v>
      </c>
    </row>
    <row r="1238" spans="2:18">
      <c r="B1238" s="39">
        <v>42563</v>
      </c>
      <c r="C1238" s="112">
        <v>2152.139893</v>
      </c>
      <c r="D1238" s="20">
        <f t="shared" si="175"/>
        <v>7.0092934627346004E-3</v>
      </c>
      <c r="E1238" s="20">
        <f t="shared" si="179"/>
        <v>1.6564369056451231</v>
      </c>
      <c r="F1238" s="39">
        <v>42563</v>
      </c>
      <c r="G1238" s="112">
        <v>116.839996</v>
      </c>
      <c r="H1238" s="40">
        <f t="shared" si="176"/>
        <v>8.4584411491590572E-3</v>
      </c>
      <c r="I1238" s="20">
        <f t="shared" si="177"/>
        <v>1.9229286304036095</v>
      </c>
      <c r="N1238" s="42">
        <f t="shared" si="171"/>
        <v>42563</v>
      </c>
      <c r="O1238" s="43">
        <f t="shared" si="178"/>
        <v>182.56884360366661</v>
      </c>
      <c r="P1238" s="43">
        <f t="shared" si="172"/>
        <v>214.76141419550575</v>
      </c>
      <c r="Q1238" s="48">
        <f t="shared" si="173"/>
        <v>2152.139893</v>
      </c>
      <c r="R1238" s="44">
        <f t="shared" si="174"/>
        <v>116.839996</v>
      </c>
    </row>
    <row r="1239" spans="2:18">
      <c r="B1239" s="39">
        <v>42564</v>
      </c>
      <c r="C1239" s="112">
        <v>2152.429932</v>
      </c>
      <c r="D1239" s="20">
        <f t="shared" si="175"/>
        <v>1.3476772627241118E-4</v>
      </c>
      <c r="E1239" s="20">
        <f t="shared" si="179"/>
        <v>1.6565716733713955</v>
      </c>
      <c r="F1239" s="39">
        <v>42564</v>
      </c>
      <c r="G1239" s="112">
        <v>117.239998</v>
      </c>
      <c r="H1239" s="40">
        <f t="shared" si="176"/>
        <v>3.4235023424684652E-3</v>
      </c>
      <c r="I1239" s="20">
        <f t="shared" si="177"/>
        <v>1.926352132746078</v>
      </c>
      <c r="N1239" s="42">
        <f t="shared" si="171"/>
        <v>42564</v>
      </c>
      <c r="O1239" s="43">
        <f t="shared" si="178"/>
        <v>182.59344799160729</v>
      </c>
      <c r="P1239" s="43">
        <f t="shared" si="172"/>
        <v>215.49665040007588</v>
      </c>
      <c r="Q1239" s="48">
        <f t="shared" si="173"/>
        <v>2152.429932</v>
      </c>
      <c r="R1239" s="44">
        <f t="shared" si="174"/>
        <v>117.239998</v>
      </c>
    </row>
    <row r="1240" spans="2:18">
      <c r="B1240" s="39">
        <v>42565</v>
      </c>
      <c r="C1240" s="112">
        <v>2163.75</v>
      </c>
      <c r="D1240" s="20">
        <f t="shared" si="175"/>
        <v>5.2592039497805221E-3</v>
      </c>
      <c r="E1240" s="20">
        <f t="shared" si="179"/>
        <v>1.6618308773211761</v>
      </c>
      <c r="F1240" s="39">
        <v>42565</v>
      </c>
      <c r="G1240" s="112">
        <v>117.459999</v>
      </c>
      <c r="H1240" s="40">
        <f t="shared" si="176"/>
        <v>1.8765012261430236E-3</v>
      </c>
      <c r="I1240" s="20">
        <f t="shared" si="177"/>
        <v>1.928228633972221</v>
      </c>
      <c r="L1240" s="19"/>
      <c r="N1240" s="42">
        <f t="shared" si="171"/>
        <v>42565</v>
      </c>
      <c r="O1240" s="43">
        <f t="shared" si="178"/>
        <v>183.55374417448877</v>
      </c>
      <c r="P1240" s="43">
        <f t="shared" si="172"/>
        <v>215.90103012878131</v>
      </c>
      <c r="Q1240" s="48">
        <f t="shared" si="173"/>
        <v>2163.75</v>
      </c>
      <c r="R1240" s="44">
        <f t="shared" si="174"/>
        <v>117.459999</v>
      </c>
    </row>
    <row r="1241" spans="2:18">
      <c r="B1241" s="39">
        <v>42566</v>
      </c>
      <c r="C1241" s="112">
        <v>2161.73999</v>
      </c>
      <c r="D1241" s="20">
        <f t="shared" si="175"/>
        <v>-9.2894742923166351E-4</v>
      </c>
      <c r="E1241" s="20">
        <f t="shared" si="179"/>
        <v>1.6609019298919443</v>
      </c>
      <c r="F1241" s="39">
        <v>42566</v>
      </c>
      <c r="G1241" s="112">
        <v>117.339996</v>
      </c>
      <c r="H1241" s="40">
        <f t="shared" si="176"/>
        <v>-1.0216499320759853E-3</v>
      </c>
      <c r="I1241" s="20">
        <f t="shared" si="177"/>
        <v>1.9272069840401449</v>
      </c>
      <c r="N1241" s="42">
        <f t="shared" si="171"/>
        <v>42566</v>
      </c>
      <c r="O1241" s="43">
        <f t="shared" si="178"/>
        <v>183.38323239571204</v>
      </c>
      <c r="P1241" s="43">
        <f t="shared" si="172"/>
        <v>215.68045485601513</v>
      </c>
      <c r="Q1241" s="48">
        <f t="shared" si="173"/>
        <v>2161.73999</v>
      </c>
      <c r="R1241" s="44">
        <f t="shared" si="174"/>
        <v>117.339996</v>
      </c>
    </row>
    <row r="1242" spans="2:18">
      <c r="B1242" s="39">
        <v>42569</v>
      </c>
      <c r="C1242" s="112">
        <v>2166.889893</v>
      </c>
      <c r="D1242" s="20">
        <f t="shared" si="175"/>
        <v>2.382295291673886E-3</v>
      </c>
      <c r="E1242" s="20">
        <f t="shared" si="179"/>
        <v>1.6632842251836182</v>
      </c>
      <c r="F1242" s="39">
        <v>42569</v>
      </c>
      <c r="G1242" s="112">
        <v>117.33000199999999</v>
      </c>
      <c r="H1242" s="40">
        <f t="shared" si="176"/>
        <v>-8.5171299988862081E-5</v>
      </c>
      <c r="I1242" s="20">
        <f t="shared" si="177"/>
        <v>1.9271218127401561</v>
      </c>
      <c r="L1242" s="19"/>
      <c r="N1242" s="42">
        <f t="shared" si="171"/>
        <v>42569</v>
      </c>
      <c r="O1242" s="43">
        <f t="shared" si="178"/>
        <v>183.82010540682029</v>
      </c>
      <c r="P1242" s="43">
        <f t="shared" si="172"/>
        <v>215.66208507129284</v>
      </c>
      <c r="Q1242" s="48">
        <f t="shared" si="173"/>
        <v>2166.889893</v>
      </c>
      <c r="R1242" s="44">
        <f t="shared" si="174"/>
        <v>117.33000199999999</v>
      </c>
    </row>
    <row r="1243" spans="2:18">
      <c r="B1243" s="39">
        <v>42570</v>
      </c>
      <c r="C1243" s="112">
        <v>2163.780029</v>
      </c>
      <c r="D1243" s="20">
        <f t="shared" si="175"/>
        <v>-1.4351739837110689E-3</v>
      </c>
      <c r="E1243" s="20">
        <f t="shared" si="179"/>
        <v>1.6618490511999071</v>
      </c>
      <c r="F1243" s="39">
        <v>42570</v>
      </c>
      <c r="G1243" s="112">
        <v>116.589996</v>
      </c>
      <c r="H1243" s="40">
        <f t="shared" si="176"/>
        <v>-6.3070483881862982E-3</v>
      </c>
      <c r="I1243" s="20">
        <f t="shared" si="177"/>
        <v>1.9208147643519697</v>
      </c>
      <c r="N1243" s="42">
        <f t="shared" si="171"/>
        <v>42570</v>
      </c>
      <c r="O1243" s="43">
        <f t="shared" si="178"/>
        <v>183.55629157385738</v>
      </c>
      <c r="P1243" s="43">
        <f t="shared" si="172"/>
        <v>214.30189386525106</v>
      </c>
      <c r="Q1243" s="48">
        <f t="shared" si="173"/>
        <v>2163.780029</v>
      </c>
      <c r="R1243" s="44">
        <f t="shared" si="174"/>
        <v>116.589996</v>
      </c>
    </row>
    <row r="1244" spans="2:18">
      <c r="B1244" s="39">
        <v>42571</v>
      </c>
      <c r="C1244" s="112">
        <v>2173.0200199999999</v>
      </c>
      <c r="D1244" s="20">
        <f t="shared" si="175"/>
        <v>4.270300527854598E-3</v>
      </c>
      <c r="E1244" s="20">
        <f t="shared" si="179"/>
        <v>1.6661193517277617</v>
      </c>
      <c r="F1244" s="39">
        <v>42571</v>
      </c>
      <c r="G1244" s="112">
        <v>116.989998</v>
      </c>
      <c r="H1244" s="40">
        <f t="shared" si="176"/>
        <v>3.4308432431886526E-3</v>
      </c>
      <c r="I1244" s="20">
        <f t="shared" si="177"/>
        <v>1.9242456075951584</v>
      </c>
      <c r="L1244" s="19"/>
      <c r="N1244" s="42">
        <f t="shared" si="171"/>
        <v>42571</v>
      </c>
      <c r="O1244" s="43">
        <f t="shared" si="178"/>
        <v>184.34013210265624</v>
      </c>
      <c r="P1244" s="43">
        <f t="shared" si="172"/>
        <v>215.03713006982119</v>
      </c>
      <c r="Q1244" s="48">
        <f t="shared" si="173"/>
        <v>2173.0200199999999</v>
      </c>
      <c r="R1244" s="44">
        <f t="shared" si="174"/>
        <v>116.989998</v>
      </c>
    </row>
    <row r="1245" spans="2:18">
      <c r="B1245" s="39">
        <v>42572</v>
      </c>
      <c r="C1245" s="112">
        <v>2165.169922</v>
      </c>
      <c r="D1245" s="20">
        <f t="shared" si="175"/>
        <v>-3.6125290737081261E-3</v>
      </c>
      <c r="E1245" s="20">
        <f t="shared" si="179"/>
        <v>1.6625068226540536</v>
      </c>
      <c r="F1245" s="39">
        <v>42572</v>
      </c>
      <c r="G1245" s="112">
        <v>114.970001</v>
      </c>
      <c r="H1245" s="40">
        <f t="shared" si="176"/>
        <v>-1.726640768042409E-2</v>
      </c>
      <c r="I1245" s="20">
        <f t="shared" si="177"/>
        <v>1.9069791999147343</v>
      </c>
      <c r="N1245" s="42">
        <f t="shared" si="171"/>
        <v>42572</v>
      </c>
      <c r="O1245" s="43">
        <f t="shared" si="178"/>
        <v>183.67419801598422</v>
      </c>
      <c r="P1245" s="43">
        <f t="shared" si="172"/>
        <v>211.32421131560727</v>
      </c>
      <c r="Q1245" s="48">
        <f t="shared" si="173"/>
        <v>2165.169922</v>
      </c>
      <c r="R1245" s="44">
        <f t="shared" si="174"/>
        <v>114.970001</v>
      </c>
    </row>
    <row r="1246" spans="2:18">
      <c r="B1246" s="39">
        <v>42573</v>
      </c>
      <c r="C1246" s="112">
        <v>2175.030029</v>
      </c>
      <c r="D1246" s="20">
        <f t="shared" si="175"/>
        <v>4.5539645178942489E-3</v>
      </c>
      <c r="E1246" s="20">
        <f t="shared" si="179"/>
        <v>1.6670607871719478</v>
      </c>
      <c r="F1246" s="39">
        <v>42573</v>
      </c>
      <c r="G1246" s="112">
        <v>120.489998</v>
      </c>
      <c r="H1246" s="40">
        <f t="shared" si="176"/>
        <v>4.8012498495150879E-2</v>
      </c>
      <c r="I1246" s="20">
        <f t="shared" si="177"/>
        <v>1.9549916984098852</v>
      </c>
      <c r="N1246" s="42">
        <f t="shared" si="171"/>
        <v>42573</v>
      </c>
      <c r="O1246" s="43">
        <f t="shared" si="178"/>
        <v>184.5106437966017</v>
      </c>
      <c r="P1246" s="43">
        <f t="shared" si="172"/>
        <v>221.4704146933868</v>
      </c>
      <c r="Q1246" s="48">
        <f t="shared" si="173"/>
        <v>2175.030029</v>
      </c>
      <c r="R1246" s="44">
        <f t="shared" si="174"/>
        <v>120.489998</v>
      </c>
    </row>
    <row r="1247" spans="2:18">
      <c r="B1247" s="276">
        <v>42576</v>
      </c>
      <c r="C1247" s="277">
        <v>2168.48</v>
      </c>
      <c r="D1247" s="20">
        <f t="shared" si="175"/>
        <v>-3.0114660085918121E-3</v>
      </c>
      <c r="E1247" s="20">
        <f t="shared" si="179"/>
        <v>1.664049321163356</v>
      </c>
      <c r="F1247" s="276">
        <v>42576</v>
      </c>
      <c r="G1247" s="278">
        <v>121.49</v>
      </c>
      <c r="H1247" s="40">
        <f t="shared" si="176"/>
        <v>8.2994606739057453E-3</v>
      </c>
      <c r="I1247" s="20">
        <f t="shared" si="177"/>
        <v>1.9632911590837909</v>
      </c>
      <c r="L1247" s="19"/>
      <c r="N1247" s="42">
        <f t="shared" si="171"/>
        <v>42576</v>
      </c>
      <c r="O1247" s="43">
        <f t="shared" si="178"/>
        <v>183.95499626458482</v>
      </c>
      <c r="P1247" s="43">
        <f t="shared" si="172"/>
        <v>223.3084996905682</v>
      </c>
      <c r="Q1247" s="48">
        <f t="shared" si="173"/>
        <v>2168.48</v>
      </c>
      <c r="R1247" s="44">
        <f t="shared" si="174"/>
        <v>121.49</v>
      </c>
    </row>
    <row r="1248" spans="2:18">
      <c r="B1248" s="276">
        <v>42577</v>
      </c>
      <c r="C1248" s="277">
        <v>2166.79</v>
      </c>
      <c r="D1248" s="20">
        <f t="shared" si="175"/>
        <v>-7.7934774588650502E-4</v>
      </c>
      <c r="E1248" s="20">
        <f t="shared" si="179"/>
        <v>1.6632699734174694</v>
      </c>
      <c r="F1248" s="276">
        <v>42577</v>
      </c>
      <c r="G1248" s="277">
        <v>122.01</v>
      </c>
      <c r="H1248" s="40">
        <f t="shared" si="176"/>
        <v>4.2801876697671215E-3</v>
      </c>
      <c r="I1248" s="20">
        <f t="shared" si="177"/>
        <v>1.967571346753558</v>
      </c>
      <c r="L1248" s="19"/>
      <c r="N1248" s="45">
        <f t="shared" si="171"/>
        <v>42577</v>
      </c>
      <c r="O1248" s="46">
        <f t="shared" si="178"/>
        <v>183.81163135290146</v>
      </c>
      <c r="P1248" s="46">
        <f t="shared" si="172"/>
        <v>224.26430197749795</v>
      </c>
      <c r="Q1248" s="49">
        <f t="shared" si="173"/>
        <v>2166.79</v>
      </c>
      <c r="R1248" s="47">
        <f t="shared" si="174"/>
        <v>122.01</v>
      </c>
    </row>
    <row r="1249" spans="4:8">
      <c r="D1249" s="20">
        <f>VAR(D4:D1248)</f>
        <v>8.7352280197533361E-5</v>
      </c>
      <c r="E1249" s="18"/>
      <c r="H1249" s="19"/>
    </row>
    <row r="1250" spans="4:8">
      <c r="H1250" s="19"/>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M68"/>
  <sheetViews>
    <sheetView zoomScaleSheetLayoutView="100" workbookViewId="0">
      <selection activeCell="L59" sqref="L59"/>
    </sheetView>
  </sheetViews>
  <sheetFormatPr defaultColWidth="9.140625" defaultRowHeight="13.5"/>
  <cols>
    <col min="1" max="1" width="2.28515625" style="282" customWidth="1"/>
    <col min="2" max="2" width="2.140625" style="282" customWidth="1"/>
    <col min="3" max="3" width="42.7109375" style="282" bestFit="1" customWidth="1"/>
    <col min="4" max="4" width="6.28515625" style="282" customWidth="1"/>
    <col min="5" max="5" width="10.7109375" style="284" hidden="1" customWidth="1"/>
    <col min="6" max="6" width="2" style="284" hidden="1" customWidth="1"/>
    <col min="7" max="7" width="10.7109375" style="284" hidden="1" customWidth="1"/>
    <col min="8" max="8" width="2" style="284" customWidth="1"/>
    <col min="9" max="9" width="10.7109375" style="282" customWidth="1"/>
    <col min="10" max="10" width="2" style="282" customWidth="1"/>
    <col min="11" max="11" width="10.7109375" style="282" customWidth="1"/>
    <col min="12" max="16384" width="9.140625" style="282"/>
  </cols>
  <sheetData>
    <row r="1" spans="1:11">
      <c r="A1" s="461" t="s">
        <v>291</v>
      </c>
      <c r="B1" s="461"/>
      <c r="C1" s="461"/>
      <c r="D1" s="461"/>
      <c r="E1" s="461"/>
      <c r="F1" s="461"/>
      <c r="G1" s="461"/>
      <c r="H1" s="461"/>
    </row>
    <row r="3" spans="1:11">
      <c r="A3" s="457" t="s">
        <v>219</v>
      </c>
      <c r="B3" s="457"/>
      <c r="C3" s="457"/>
      <c r="D3" s="457"/>
      <c r="E3" s="457"/>
      <c r="F3" s="457"/>
      <c r="G3" s="457"/>
      <c r="H3" s="457"/>
      <c r="I3" s="457"/>
      <c r="J3" s="457"/>
      <c r="K3" s="457"/>
    </row>
    <row r="4" spans="1:11">
      <c r="A4" s="457" t="s">
        <v>220</v>
      </c>
      <c r="B4" s="457"/>
      <c r="C4" s="457"/>
      <c r="D4" s="457"/>
      <c r="E4" s="457"/>
      <c r="F4" s="457"/>
      <c r="G4" s="457"/>
      <c r="H4" s="457"/>
      <c r="I4" s="457"/>
      <c r="J4" s="457"/>
      <c r="K4" s="457"/>
    </row>
    <row r="5" spans="1:11" ht="13.5" customHeight="1">
      <c r="A5" s="457" t="s">
        <v>221</v>
      </c>
      <c r="B5" s="457"/>
      <c r="C5" s="457"/>
      <c r="D5" s="457"/>
      <c r="E5" s="457"/>
      <c r="F5" s="457"/>
      <c r="G5" s="457"/>
      <c r="H5" s="457"/>
      <c r="I5" s="457"/>
      <c r="J5" s="457"/>
      <c r="K5" s="457"/>
    </row>
    <row r="6" spans="1:11" ht="9" customHeight="1"/>
    <row r="7" spans="1:11" ht="9" customHeight="1"/>
    <row r="8" spans="1:11">
      <c r="E8" s="462" t="s">
        <v>222</v>
      </c>
      <c r="F8" s="462"/>
      <c r="G8" s="462"/>
      <c r="H8" s="295"/>
      <c r="I8" s="462" t="s">
        <v>223</v>
      </c>
      <c r="J8" s="462"/>
      <c r="K8" s="462"/>
    </row>
    <row r="9" spans="1:11" ht="30.75" customHeight="1">
      <c r="E9" s="296">
        <v>2016</v>
      </c>
      <c r="F9" s="297"/>
      <c r="G9" s="296">
        <v>2015</v>
      </c>
      <c r="H9" s="298"/>
      <c r="I9" s="296">
        <v>2016</v>
      </c>
      <c r="J9" s="297"/>
      <c r="K9" s="296">
        <v>2015</v>
      </c>
    </row>
    <row r="10" spans="1:11">
      <c r="E10" s="299"/>
      <c r="F10" s="299"/>
      <c r="G10" s="299"/>
      <c r="H10" s="299"/>
      <c r="I10" s="299"/>
      <c r="J10" s="299"/>
      <c r="K10" s="299"/>
    </row>
    <row r="11" spans="1:11">
      <c r="B11" s="283" t="s">
        <v>224</v>
      </c>
      <c r="C11" s="284"/>
      <c r="E11" s="300">
        <v>2932.4</v>
      </c>
      <c r="F11" s="301"/>
      <c r="G11" s="300">
        <v>2866.9</v>
      </c>
      <c r="H11" s="300"/>
      <c r="I11" s="300">
        <v>5604.5</v>
      </c>
      <c r="J11" s="301"/>
      <c r="K11" s="300">
        <v>5496.9</v>
      </c>
    </row>
    <row r="12" spans="1:11" ht="8.25" customHeight="1">
      <c r="B12" s="292"/>
      <c r="C12" s="284"/>
      <c r="D12" s="284"/>
      <c r="E12" s="302"/>
      <c r="F12" s="285"/>
      <c r="G12" s="302"/>
      <c r="H12" s="302"/>
      <c r="I12" s="302"/>
      <c r="J12" s="285"/>
      <c r="K12" s="302"/>
    </row>
    <row r="13" spans="1:11">
      <c r="B13" s="283" t="s">
        <v>225</v>
      </c>
      <c r="C13" s="284"/>
      <c r="D13" s="284"/>
      <c r="E13" s="302"/>
      <c r="F13" s="285"/>
      <c r="G13" s="302"/>
      <c r="H13" s="302"/>
      <c r="I13" s="302"/>
      <c r="J13" s="285"/>
      <c r="K13" s="302"/>
    </row>
    <row r="14" spans="1:11">
      <c r="B14" s="284"/>
      <c r="C14" s="284" t="s">
        <v>108</v>
      </c>
      <c r="D14" s="284"/>
      <c r="E14" s="303">
        <v>1803.5</v>
      </c>
      <c r="F14" s="285"/>
      <c r="G14" s="303">
        <v>1809.7</v>
      </c>
      <c r="H14" s="304"/>
      <c r="I14" s="303">
        <v>3498</v>
      </c>
      <c r="J14" s="285"/>
      <c r="K14" s="303">
        <v>3466.1</v>
      </c>
    </row>
    <row r="15" spans="1:11">
      <c r="B15" s="284"/>
      <c r="C15" s="305" t="s">
        <v>226</v>
      </c>
      <c r="D15" s="284"/>
      <c r="E15" s="285">
        <v>1128.9000000000001</v>
      </c>
      <c r="F15" s="285"/>
      <c r="G15" s="285">
        <v>1057.2</v>
      </c>
      <c r="H15" s="285"/>
      <c r="I15" s="285">
        <v>2106.5</v>
      </c>
      <c r="J15" s="285"/>
      <c r="K15" s="285">
        <v>2030.8</v>
      </c>
    </row>
    <row r="16" spans="1:11" ht="11.25" customHeight="1">
      <c r="B16" s="284"/>
      <c r="C16" s="306" t="s">
        <v>227</v>
      </c>
      <c r="D16" s="292"/>
      <c r="E16" s="307">
        <f>E15/E11</f>
        <v>0.38497476469785841</v>
      </c>
      <c r="F16" s="307"/>
      <c r="G16" s="307">
        <v>0.36899999999999999</v>
      </c>
      <c r="H16" s="307"/>
      <c r="I16" s="307">
        <f>I15/I11</f>
        <v>0.37585868498527969</v>
      </c>
      <c r="J16" s="307"/>
      <c r="K16" s="307">
        <v>0.36899999999999999</v>
      </c>
    </row>
    <row r="17" spans="2:13" ht="8.25" customHeight="1">
      <c r="B17" s="284"/>
      <c r="C17" s="308"/>
      <c r="D17" s="292"/>
      <c r="E17" s="309"/>
      <c r="F17" s="309"/>
      <c r="G17" s="309"/>
      <c r="H17" s="309"/>
      <c r="I17" s="309"/>
      <c r="J17" s="309"/>
      <c r="K17" s="309"/>
    </row>
    <row r="18" spans="2:13">
      <c r="B18" s="284"/>
      <c r="C18" s="290" t="s">
        <v>109</v>
      </c>
      <c r="D18" s="284"/>
      <c r="E18" s="302">
        <v>666.9</v>
      </c>
      <c r="F18" s="285"/>
      <c r="G18" s="302">
        <v>644.5</v>
      </c>
      <c r="H18" s="302"/>
      <c r="I18" s="302">
        <v>1294.7</v>
      </c>
      <c r="J18" s="285"/>
      <c r="K18" s="302">
        <v>1267.5</v>
      </c>
    </row>
    <row r="19" spans="2:13">
      <c r="B19" s="284"/>
      <c r="C19" s="310" t="s">
        <v>227</v>
      </c>
      <c r="D19" s="284"/>
      <c r="E19" s="311">
        <f>E18/E11</f>
        <v>0.22742463511117172</v>
      </c>
      <c r="F19" s="311"/>
      <c r="G19" s="311">
        <f>G18/G11</f>
        <v>0.22480728312811749</v>
      </c>
      <c r="H19" s="311"/>
      <c r="I19" s="311">
        <f>I18/I11</f>
        <v>0.23101079489695781</v>
      </c>
      <c r="J19" s="311"/>
      <c r="K19" s="311">
        <v>0.23100000000000001</v>
      </c>
    </row>
    <row r="20" spans="2:13" ht="8.25" customHeight="1">
      <c r="B20" s="284"/>
      <c r="C20" s="284"/>
      <c r="D20" s="284"/>
      <c r="E20" s="312"/>
      <c r="F20" s="312"/>
      <c r="G20" s="312"/>
      <c r="H20" s="312"/>
      <c r="I20" s="312"/>
      <c r="J20" s="312"/>
      <c r="K20" s="312"/>
    </row>
    <row r="21" spans="2:13">
      <c r="B21" s="284"/>
      <c r="C21" s="305" t="s">
        <v>228</v>
      </c>
      <c r="D21" s="284"/>
      <c r="E21" s="313">
        <v>462</v>
      </c>
      <c r="F21" s="313"/>
      <c r="G21" s="313">
        <v>412.7</v>
      </c>
      <c r="H21" s="313"/>
      <c r="I21" s="313">
        <v>811.8</v>
      </c>
      <c r="J21" s="313"/>
      <c r="K21" s="313">
        <v>763.3</v>
      </c>
      <c r="M21" s="286"/>
    </row>
    <row r="22" spans="2:13">
      <c r="B22" s="284"/>
      <c r="C22" s="306" t="s">
        <v>227</v>
      </c>
      <c r="D22" s="284"/>
      <c r="E22" s="311">
        <f>E21/E11</f>
        <v>0.15755012958668665</v>
      </c>
      <c r="F22" s="311"/>
      <c r="G22" s="311">
        <v>0.14399999999999999</v>
      </c>
      <c r="H22" s="311"/>
      <c r="I22" s="311">
        <f>I21/I11</f>
        <v>0.14484789008832188</v>
      </c>
      <c r="J22" s="311"/>
      <c r="K22" s="311">
        <v>0.13900000000000001</v>
      </c>
    </row>
    <row r="23" spans="2:13">
      <c r="B23" s="284"/>
      <c r="C23" s="314"/>
      <c r="D23" s="284"/>
      <c r="E23" s="315"/>
      <c r="F23" s="315"/>
      <c r="G23" s="315"/>
      <c r="H23" s="315"/>
      <c r="I23" s="315"/>
      <c r="J23" s="315"/>
      <c r="K23" s="315"/>
    </row>
    <row r="24" spans="2:13">
      <c r="B24" s="284"/>
      <c r="C24" s="316" t="s">
        <v>229</v>
      </c>
      <c r="D24" s="284"/>
      <c r="E24" s="315">
        <v>47.6</v>
      </c>
      <c r="F24" s="315"/>
      <c r="G24" s="315">
        <v>50.5</v>
      </c>
      <c r="H24" s="315"/>
      <c r="I24" s="315">
        <v>93.8</v>
      </c>
      <c r="J24" s="315"/>
      <c r="K24" s="315">
        <v>114.2</v>
      </c>
      <c r="M24" s="286"/>
    </row>
    <row r="25" spans="2:13">
      <c r="B25" s="284"/>
      <c r="C25" s="284" t="s">
        <v>230</v>
      </c>
      <c r="D25" s="284"/>
      <c r="E25" s="303">
        <v>10.199999999999999</v>
      </c>
      <c r="F25" s="317"/>
      <c r="G25" s="303">
        <v>5</v>
      </c>
      <c r="H25" s="304"/>
      <c r="I25" s="303">
        <v>18.2</v>
      </c>
      <c r="J25" s="317"/>
      <c r="K25" s="303">
        <v>29.9</v>
      </c>
    </row>
    <row r="26" spans="2:13">
      <c r="B26" s="284"/>
      <c r="C26" s="308" t="s">
        <v>231</v>
      </c>
      <c r="D26" s="284"/>
      <c r="E26" s="285">
        <v>404.2</v>
      </c>
      <c r="F26" s="285"/>
      <c r="G26" s="285">
        <v>357.2</v>
      </c>
      <c r="H26" s="285"/>
      <c r="I26" s="285">
        <v>699.8</v>
      </c>
      <c r="J26" s="285"/>
      <c r="K26" s="285">
        <v>619.20000000000005</v>
      </c>
      <c r="L26" s="318"/>
    </row>
    <row r="27" spans="2:13">
      <c r="B27" s="284"/>
      <c r="C27" s="284"/>
      <c r="D27" s="284"/>
      <c r="E27" s="285"/>
      <c r="F27" s="285"/>
      <c r="G27" s="285"/>
      <c r="H27" s="285"/>
      <c r="I27" s="285"/>
      <c r="J27" s="285"/>
      <c r="K27" s="285"/>
      <c r="L27" s="286"/>
    </row>
    <row r="28" spans="2:13">
      <c r="B28" s="284"/>
      <c r="C28" s="284" t="s">
        <v>232</v>
      </c>
      <c r="D28" s="284"/>
      <c r="E28" s="302">
        <v>42.2</v>
      </c>
      <c r="F28" s="285"/>
      <c r="G28" s="302">
        <v>43.2</v>
      </c>
      <c r="H28" s="302"/>
      <c r="I28" s="302">
        <v>83.7</v>
      </c>
      <c r="J28" s="285"/>
      <c r="K28" s="302">
        <v>83.9</v>
      </c>
      <c r="M28" s="319"/>
    </row>
    <row r="29" spans="2:13" ht="8.25" customHeight="1">
      <c r="B29" s="284"/>
      <c r="C29" s="284"/>
      <c r="D29" s="284"/>
      <c r="E29" s="320"/>
      <c r="F29" s="317"/>
      <c r="G29" s="320"/>
      <c r="H29" s="317"/>
      <c r="I29" s="320"/>
      <c r="J29" s="317"/>
      <c r="K29" s="320"/>
    </row>
    <row r="30" spans="2:13" ht="14.25" customHeight="1">
      <c r="B30" s="283" t="s">
        <v>233</v>
      </c>
      <c r="C30" s="283"/>
      <c r="D30" s="284"/>
      <c r="E30" s="304">
        <v>362</v>
      </c>
      <c r="F30" s="317"/>
      <c r="G30" s="304">
        <v>314</v>
      </c>
      <c r="H30" s="304"/>
      <c r="I30" s="304">
        <v>616.1</v>
      </c>
      <c r="J30" s="317"/>
      <c r="K30" s="304">
        <v>535.29999999999995</v>
      </c>
      <c r="L30" s="286"/>
    </row>
    <row r="31" spans="2:13">
      <c r="B31" s="284"/>
      <c r="C31" s="284" t="s">
        <v>117</v>
      </c>
      <c r="D31" s="284"/>
      <c r="E31" s="302">
        <v>90.5</v>
      </c>
      <c r="F31" s="285"/>
      <c r="G31" s="302">
        <v>78.5</v>
      </c>
      <c r="H31" s="302"/>
      <c r="I31" s="302">
        <v>156</v>
      </c>
      <c r="J31" s="285"/>
      <c r="K31" s="302">
        <v>133.80000000000001</v>
      </c>
    </row>
    <row r="32" spans="2:13" ht="16.5" customHeight="1">
      <c r="B32" s="283" t="s">
        <v>234</v>
      </c>
      <c r="C32" s="284"/>
      <c r="D32" s="284"/>
      <c r="E32" s="321">
        <v>271.5</v>
      </c>
      <c r="F32" s="317"/>
      <c r="G32" s="321">
        <v>235.5</v>
      </c>
      <c r="H32" s="317"/>
      <c r="I32" s="321">
        <v>460.1</v>
      </c>
      <c r="J32" s="317"/>
      <c r="K32" s="321">
        <v>401.5</v>
      </c>
      <c r="L32" s="286"/>
    </row>
    <row r="33" spans="2:11" ht="8.25" customHeight="1">
      <c r="B33" s="283"/>
      <c r="C33" s="284"/>
      <c r="D33" s="284"/>
      <c r="E33" s="317"/>
      <c r="F33" s="317"/>
      <c r="G33" s="317"/>
      <c r="H33" s="317"/>
      <c r="I33" s="317"/>
      <c r="J33" s="317"/>
      <c r="K33" s="317"/>
    </row>
    <row r="34" spans="2:11">
      <c r="B34" s="283"/>
      <c r="C34" s="284" t="s">
        <v>235</v>
      </c>
      <c r="D34" s="284"/>
      <c r="E34" s="303">
        <v>0</v>
      </c>
      <c r="F34" s="317"/>
      <c r="G34" s="303">
        <v>-0.2</v>
      </c>
      <c r="H34" s="304"/>
      <c r="I34" s="303">
        <v>-0.8</v>
      </c>
      <c r="J34" s="317"/>
      <c r="K34" s="303">
        <v>-1</v>
      </c>
    </row>
    <row r="35" spans="2:11" ht="8.25" customHeight="1">
      <c r="B35" s="283"/>
      <c r="C35" s="284"/>
      <c r="D35" s="284"/>
      <c r="E35" s="322"/>
      <c r="F35" s="322"/>
      <c r="G35" s="322"/>
      <c r="H35" s="322"/>
      <c r="I35" s="322"/>
      <c r="J35" s="322"/>
      <c r="K35" s="322"/>
    </row>
    <row r="36" spans="2:11">
      <c r="B36" s="283" t="s">
        <v>236</v>
      </c>
      <c r="C36" s="283"/>
      <c r="D36" s="284"/>
      <c r="E36" s="322"/>
      <c r="F36" s="322"/>
      <c r="G36" s="322"/>
      <c r="H36" s="322"/>
      <c r="I36" s="322"/>
      <c r="J36" s="322"/>
      <c r="K36" s="322"/>
    </row>
    <row r="37" spans="2:11">
      <c r="B37" s="283"/>
      <c r="C37" s="283" t="s">
        <v>237</v>
      </c>
      <c r="D37" s="284"/>
      <c r="E37" s="323">
        <v>271.5</v>
      </c>
      <c r="F37" s="317"/>
      <c r="G37" s="323">
        <v>235.7</v>
      </c>
      <c r="H37" s="317"/>
      <c r="I37" s="323">
        <v>460.9</v>
      </c>
      <c r="J37" s="317"/>
      <c r="K37" s="323">
        <v>402.5</v>
      </c>
    </row>
    <row r="38" spans="2:11" ht="8.25" customHeight="1">
      <c r="B38" s="283"/>
      <c r="C38" s="284"/>
      <c r="D38" s="284"/>
      <c r="E38" s="322"/>
      <c r="F38" s="322"/>
      <c r="G38" s="322"/>
      <c r="H38" s="322"/>
      <c r="I38" s="322"/>
      <c r="J38" s="322"/>
      <c r="K38" s="322"/>
    </row>
    <row r="39" spans="2:11">
      <c r="B39" s="283" t="s">
        <v>238</v>
      </c>
      <c r="C39" s="284"/>
      <c r="D39" s="284"/>
      <c r="E39" s="323">
        <v>0</v>
      </c>
      <c r="F39" s="322"/>
      <c r="G39" s="323">
        <v>-8.5</v>
      </c>
      <c r="H39" s="317"/>
      <c r="I39" s="323">
        <v>0</v>
      </c>
      <c r="J39" s="322"/>
      <c r="K39" s="323">
        <v>-13</v>
      </c>
    </row>
    <row r="40" spans="2:11" ht="8.25" customHeight="1">
      <c r="B40" s="283"/>
      <c r="C40" s="284"/>
      <c r="D40" s="284"/>
      <c r="E40" s="322"/>
      <c r="F40" s="322"/>
      <c r="G40" s="322"/>
      <c r="H40" s="322"/>
      <c r="I40" s="322"/>
      <c r="J40" s="322"/>
      <c r="K40" s="322"/>
    </row>
    <row r="41" spans="2:11" ht="16.5" customHeight="1" thickBot="1">
      <c r="B41" s="283" t="s">
        <v>239</v>
      </c>
      <c r="C41" s="287"/>
      <c r="D41" s="287"/>
      <c r="E41" s="324">
        <v>271.5</v>
      </c>
      <c r="F41" s="325"/>
      <c r="G41" s="324">
        <v>227.2</v>
      </c>
      <c r="H41" s="325"/>
      <c r="I41" s="324">
        <v>460.9</v>
      </c>
      <c r="J41" s="325"/>
      <c r="K41" s="324">
        <v>389.5</v>
      </c>
    </row>
    <row r="42" spans="2:11" s="284" customFormat="1" ht="14.25" thickTop="1">
      <c r="E42" s="326"/>
      <c r="F42" s="285"/>
      <c r="G42" s="326"/>
      <c r="H42" s="326"/>
      <c r="I42" s="326"/>
      <c r="J42" s="285"/>
      <c r="K42" s="326"/>
    </row>
    <row r="43" spans="2:11" s="284" customFormat="1" ht="6" customHeight="1">
      <c r="E43" s="326"/>
      <c r="F43" s="285"/>
      <c r="G43" s="326"/>
      <c r="H43" s="326"/>
      <c r="I43" s="326"/>
      <c r="J43" s="285"/>
      <c r="K43" s="326"/>
    </row>
    <row r="44" spans="2:11">
      <c r="B44" s="283" t="s">
        <v>240</v>
      </c>
      <c r="C44" s="283"/>
      <c r="D44" s="284"/>
      <c r="E44" s="288"/>
      <c r="F44" s="289"/>
      <c r="G44" s="288"/>
      <c r="H44" s="288"/>
      <c r="I44" s="288"/>
      <c r="J44" s="289"/>
      <c r="K44" s="288"/>
    </row>
    <row r="45" spans="2:11">
      <c r="B45" s="283"/>
      <c r="C45" s="284" t="s">
        <v>129</v>
      </c>
      <c r="D45" s="284"/>
      <c r="E45" s="327">
        <v>1.87</v>
      </c>
      <c r="F45" s="322"/>
      <c r="G45" s="327">
        <v>1.59</v>
      </c>
      <c r="H45" s="327"/>
      <c r="I45" s="327">
        <v>3.17</v>
      </c>
      <c r="J45" s="322"/>
      <c r="K45" s="327">
        <v>2.68</v>
      </c>
    </row>
    <row r="46" spans="2:11">
      <c r="B46" s="283"/>
      <c r="C46" s="284" t="s">
        <v>130</v>
      </c>
      <c r="D46" s="284"/>
      <c r="E46" s="328">
        <v>0</v>
      </c>
      <c r="F46" s="322"/>
      <c r="G46" s="328">
        <v>-0.06</v>
      </c>
      <c r="H46" s="329"/>
      <c r="I46" s="328">
        <v>0</v>
      </c>
      <c r="J46" s="322"/>
      <c r="K46" s="328">
        <v>-0.09</v>
      </c>
    </row>
    <row r="47" spans="2:11">
      <c r="B47" s="283"/>
      <c r="C47" s="290" t="s">
        <v>241</v>
      </c>
      <c r="D47" s="284"/>
      <c r="E47" s="330">
        <v>1.87</v>
      </c>
      <c r="F47" s="331"/>
      <c r="G47" s="330">
        <v>1.53</v>
      </c>
      <c r="H47" s="327"/>
      <c r="I47" s="330">
        <v>3.17</v>
      </c>
      <c r="J47" s="331"/>
      <c r="K47" s="330">
        <v>2.59</v>
      </c>
    </row>
    <row r="48" spans="2:11" ht="8.25" customHeight="1">
      <c r="B48" s="292"/>
      <c r="C48" s="292"/>
      <c r="D48" s="284"/>
      <c r="E48" s="285"/>
      <c r="F48" s="285"/>
      <c r="G48" s="285"/>
      <c r="H48" s="285"/>
      <c r="I48" s="285"/>
      <c r="J48" s="285"/>
      <c r="K48" s="285"/>
    </row>
    <row r="49" spans="1:11" s="284" customFormat="1">
      <c r="B49" s="283" t="s">
        <v>242</v>
      </c>
      <c r="C49" s="290"/>
      <c r="E49" s="291"/>
      <c r="F49" s="291"/>
      <c r="G49" s="291"/>
      <c r="H49" s="291"/>
      <c r="I49" s="291"/>
      <c r="J49" s="291"/>
      <c r="K49" s="291"/>
    </row>
    <row r="50" spans="1:11">
      <c r="B50" s="283"/>
      <c r="C50" s="284" t="s">
        <v>129</v>
      </c>
      <c r="D50" s="284"/>
      <c r="E50" s="327">
        <v>1.84</v>
      </c>
      <c r="F50" s="332"/>
      <c r="G50" s="327">
        <v>1.54</v>
      </c>
      <c r="H50" s="327"/>
      <c r="I50" s="327">
        <v>3.12</v>
      </c>
      <c r="J50" s="332"/>
      <c r="K50" s="327">
        <v>2.6</v>
      </c>
    </row>
    <row r="51" spans="1:11">
      <c r="B51" s="283"/>
      <c r="C51" s="284" t="s">
        <v>130</v>
      </c>
      <c r="D51" s="284"/>
      <c r="E51" s="328">
        <v>0</v>
      </c>
      <c r="F51" s="332"/>
      <c r="G51" s="328">
        <v>-0.06</v>
      </c>
      <c r="H51" s="329"/>
      <c r="I51" s="328">
        <v>0</v>
      </c>
      <c r="J51" s="332"/>
      <c r="K51" s="328">
        <v>-0.08</v>
      </c>
    </row>
    <row r="52" spans="1:11">
      <c r="B52" s="283"/>
      <c r="C52" s="290" t="s">
        <v>243</v>
      </c>
      <c r="D52" s="284"/>
      <c r="E52" s="330">
        <v>1.84</v>
      </c>
      <c r="F52" s="289"/>
      <c r="G52" s="330">
        <v>1.49</v>
      </c>
      <c r="H52" s="327"/>
      <c r="I52" s="330">
        <v>3.12</v>
      </c>
      <c r="J52" s="289"/>
      <c r="K52" s="330">
        <v>2.5099999999999998</v>
      </c>
    </row>
    <row r="53" spans="1:11">
      <c r="B53" s="292"/>
      <c r="C53" s="292"/>
      <c r="D53" s="284"/>
      <c r="E53" s="326"/>
      <c r="F53" s="285"/>
      <c r="G53" s="326"/>
      <c r="H53" s="326"/>
      <c r="I53" s="326"/>
      <c r="J53" s="285"/>
      <c r="K53" s="326"/>
    </row>
    <row r="54" spans="1:11" ht="14.25" thickBot="1">
      <c r="B54" s="283" t="s">
        <v>244</v>
      </c>
      <c r="C54" s="292"/>
      <c r="D54" s="284"/>
      <c r="E54" s="333">
        <v>0.55000000000000004</v>
      </c>
      <c r="F54" s="291"/>
      <c r="G54" s="333">
        <v>0.52</v>
      </c>
      <c r="H54" s="327"/>
      <c r="I54" s="333">
        <v>1.1000000000000001</v>
      </c>
      <c r="J54" s="291"/>
      <c r="K54" s="333">
        <v>1.04</v>
      </c>
    </row>
    <row r="55" spans="1:11" ht="9.75" customHeight="1" thickTop="1">
      <c r="B55" s="283"/>
      <c r="C55" s="292"/>
      <c r="D55" s="284"/>
      <c r="E55" s="326"/>
      <c r="F55" s="326"/>
      <c r="G55" s="326"/>
      <c r="H55" s="326"/>
      <c r="I55" s="326"/>
      <c r="J55" s="326"/>
      <c r="K55" s="326"/>
    </row>
    <row r="56" spans="1:11" s="284" customFormat="1">
      <c r="B56" s="283" t="s">
        <v>245</v>
      </c>
      <c r="C56" s="292"/>
      <c r="E56" s="293"/>
      <c r="F56" s="294"/>
      <c r="G56" s="293"/>
      <c r="H56" s="293"/>
      <c r="I56" s="293"/>
      <c r="J56" s="294"/>
      <c r="K56" s="293"/>
    </row>
    <row r="57" spans="1:11" ht="14.25" thickBot="1">
      <c r="B57" s="284"/>
      <c r="C57" s="290" t="s">
        <v>138</v>
      </c>
      <c r="D57" s="334"/>
      <c r="E57" s="335">
        <v>145135</v>
      </c>
      <c r="F57" s="336"/>
      <c r="G57" s="335">
        <v>148059</v>
      </c>
      <c r="H57" s="337"/>
      <c r="I57" s="335">
        <v>145583</v>
      </c>
      <c r="J57" s="336"/>
      <c r="K57" s="335">
        <v>150339</v>
      </c>
    </row>
    <row r="58" spans="1:11" ht="15" thickTop="1" thickBot="1">
      <c r="B58" s="284"/>
      <c r="C58" s="290" t="s">
        <v>139</v>
      </c>
      <c r="D58" s="334"/>
      <c r="E58" s="335">
        <v>147263</v>
      </c>
      <c r="F58" s="336"/>
      <c r="G58" s="335">
        <v>152663</v>
      </c>
      <c r="H58" s="337"/>
      <c r="I58" s="335">
        <v>147543</v>
      </c>
      <c r="J58" s="336"/>
      <c r="K58" s="335">
        <v>154881</v>
      </c>
    </row>
    <row r="59" spans="1:11" ht="14.25" thickTop="1"/>
    <row r="61" spans="1:11">
      <c r="A61" s="457"/>
      <c r="B61" s="457"/>
      <c r="C61" s="457"/>
      <c r="D61" s="457"/>
      <c r="E61" s="457"/>
      <c r="F61" s="457"/>
      <c r="G61" s="457"/>
      <c r="H61" s="457"/>
    </row>
    <row r="62" spans="1:11" ht="27.75" customHeight="1">
      <c r="B62" s="338"/>
      <c r="C62" s="458"/>
      <c r="D62" s="459"/>
      <c r="E62" s="459"/>
      <c r="F62" s="459"/>
      <c r="G62" s="460"/>
      <c r="H62" s="339"/>
    </row>
    <row r="63" spans="1:11">
      <c r="C63" s="340"/>
      <c r="D63" s="340"/>
      <c r="E63" s="341"/>
      <c r="F63" s="341"/>
      <c r="G63" s="341"/>
      <c r="H63" s="341"/>
    </row>
    <row r="64" spans="1:11" ht="40.5" customHeight="1">
      <c r="B64" s="338"/>
      <c r="C64" s="458"/>
      <c r="D64" s="459"/>
      <c r="E64" s="459"/>
      <c r="F64" s="459"/>
      <c r="G64" s="460"/>
      <c r="H64" s="339"/>
    </row>
    <row r="68" spans="3:3">
      <c r="C68" s="282" t="s">
        <v>246</v>
      </c>
    </row>
  </sheetData>
  <mergeCells count="9">
    <mergeCell ref="A61:H61"/>
    <mergeCell ref="C62:G62"/>
    <mergeCell ref="C64:G64"/>
    <mergeCell ref="A1:H1"/>
    <mergeCell ref="A3:K3"/>
    <mergeCell ref="A4:K4"/>
    <mergeCell ref="A5:K5"/>
    <mergeCell ref="E8:G8"/>
    <mergeCell ref="I8:K8"/>
  </mergeCells>
  <pageMargins left="0.75" right="0.75" top="1" bottom="1" header="0.5" footer="0.5"/>
  <pageSetup scale="82" orientation="portrait" r:id="rId1"/>
  <headerFooter alignWithMargins="0">
    <oddFooter>&amp;C&amp;"Times New Roman,Bold" 8</oddFooter>
  </headerFooter>
</worksheet>
</file>

<file path=xl/worksheets/sheet9.xml><?xml version="1.0" encoding="utf-8"?>
<worksheet xmlns="http://schemas.openxmlformats.org/spreadsheetml/2006/main" xmlns:r="http://schemas.openxmlformats.org/officeDocument/2006/relationships">
  <dimension ref="A1:H65"/>
  <sheetViews>
    <sheetView workbookViewId="0">
      <selection activeCell="G17" sqref="G17"/>
    </sheetView>
  </sheetViews>
  <sheetFormatPr defaultRowHeight="13.5"/>
  <cols>
    <col min="1" max="1" width="3.140625" style="342" customWidth="1"/>
    <col min="2" max="2" width="21.5703125" style="342" customWidth="1"/>
    <col min="3" max="3" width="11.28515625" style="342" customWidth="1"/>
    <col min="4" max="4" width="7.7109375" style="342" bestFit="1" customWidth="1"/>
    <col min="5" max="5" width="3.7109375" style="342" customWidth="1"/>
    <col min="6" max="6" width="7.7109375" style="342" bestFit="1" customWidth="1"/>
    <col min="7" max="16384" width="9.140625" style="342"/>
  </cols>
  <sheetData>
    <row r="1" spans="1:8">
      <c r="A1" s="461" t="s">
        <v>291</v>
      </c>
      <c r="B1" s="461"/>
      <c r="C1" s="461"/>
      <c r="D1" s="461"/>
      <c r="E1" s="461"/>
      <c r="F1" s="461"/>
      <c r="G1" s="461"/>
      <c r="H1" s="461"/>
    </row>
    <row r="2" spans="1:8">
      <c r="A2" s="463"/>
      <c r="B2" s="464"/>
      <c r="C2" s="464"/>
      <c r="D2" s="464"/>
      <c r="E2" s="464"/>
      <c r="F2" s="464"/>
    </row>
    <row r="3" spans="1:8">
      <c r="A3" s="343"/>
      <c r="B3" s="343"/>
      <c r="C3" s="343"/>
      <c r="D3" s="343"/>
      <c r="E3" s="343"/>
      <c r="F3" s="343"/>
    </row>
    <row r="4" spans="1:8">
      <c r="A4" s="465" t="s">
        <v>219</v>
      </c>
      <c r="B4" s="465"/>
      <c r="C4" s="465"/>
      <c r="D4" s="465"/>
      <c r="E4" s="465"/>
      <c r="F4" s="465"/>
    </row>
    <row r="5" spans="1:8">
      <c r="A5" s="463" t="s">
        <v>247</v>
      </c>
      <c r="B5" s="466"/>
      <c r="C5" s="466"/>
      <c r="D5" s="466"/>
      <c r="E5" s="466"/>
      <c r="F5" s="466"/>
    </row>
    <row r="6" spans="1:8">
      <c r="A6" s="467" t="s">
        <v>248</v>
      </c>
      <c r="B6" s="468"/>
      <c r="C6" s="468"/>
      <c r="D6" s="468"/>
      <c r="E6" s="468"/>
      <c r="F6" s="468"/>
      <c r="G6" s="344"/>
    </row>
    <row r="7" spans="1:8">
      <c r="A7" s="343"/>
      <c r="B7" s="343"/>
      <c r="C7" s="343"/>
      <c r="D7" s="343"/>
      <c r="E7" s="343"/>
      <c r="F7" s="343"/>
    </row>
    <row r="8" spans="1:8">
      <c r="A8" s="343"/>
      <c r="B8" s="343"/>
      <c r="C8" s="343"/>
      <c r="D8" s="345" t="s">
        <v>249</v>
      </c>
      <c r="E8" s="346"/>
      <c r="F8" s="345" t="s">
        <v>250</v>
      </c>
    </row>
    <row r="9" spans="1:8" ht="14.25" customHeight="1">
      <c r="A9" s="343"/>
      <c r="B9" s="343"/>
      <c r="C9" s="343"/>
      <c r="D9" s="347" t="s">
        <v>251</v>
      </c>
      <c r="E9" s="346"/>
      <c r="F9" s="347" t="s">
        <v>251</v>
      </c>
    </row>
    <row r="10" spans="1:8" ht="5.25" customHeight="1">
      <c r="A10" s="343"/>
      <c r="B10" s="343"/>
      <c r="C10" s="343"/>
      <c r="D10" s="348"/>
      <c r="E10" s="346"/>
      <c r="F10" s="348"/>
    </row>
    <row r="11" spans="1:8">
      <c r="A11" s="349" t="s">
        <v>146</v>
      </c>
      <c r="B11" s="350"/>
      <c r="C11" s="350"/>
      <c r="D11" s="350" t="s">
        <v>246</v>
      </c>
      <c r="E11" s="346"/>
      <c r="F11" s="350" t="s">
        <v>246</v>
      </c>
    </row>
    <row r="12" spans="1:8">
      <c r="A12" s="343"/>
      <c r="B12" s="350" t="s">
        <v>148</v>
      </c>
      <c r="C12" s="350"/>
      <c r="D12" s="351">
        <v>568.20000000000005</v>
      </c>
      <c r="E12" s="346"/>
      <c r="F12" s="351">
        <v>465.4</v>
      </c>
    </row>
    <row r="13" spans="1:8">
      <c r="A13" s="343"/>
      <c r="B13" s="350" t="s">
        <v>149</v>
      </c>
      <c r="C13" s="350"/>
      <c r="D13" s="352">
        <v>1571</v>
      </c>
      <c r="E13" s="350"/>
      <c r="F13" s="352">
        <v>1331.8</v>
      </c>
    </row>
    <row r="14" spans="1:8">
      <c r="A14" s="343"/>
      <c r="B14" s="350" t="s">
        <v>150</v>
      </c>
      <c r="C14" s="350"/>
      <c r="D14" s="352">
        <v>1688.6</v>
      </c>
      <c r="E14" s="350"/>
      <c r="F14" s="352">
        <v>1526.4</v>
      </c>
    </row>
    <row r="15" spans="1:8">
      <c r="A15" s="343"/>
      <c r="B15" s="350" t="s">
        <v>151</v>
      </c>
      <c r="C15" s="350"/>
      <c r="D15" s="352">
        <v>465.4</v>
      </c>
      <c r="E15" s="350"/>
      <c r="F15" s="352">
        <v>338.5</v>
      </c>
      <c r="G15" s="353"/>
    </row>
    <row r="16" spans="1:8">
      <c r="A16" s="343"/>
      <c r="B16" s="354" t="s">
        <v>252</v>
      </c>
      <c r="C16" s="350"/>
      <c r="D16" s="355">
        <v>4293.2</v>
      </c>
      <c r="E16" s="350"/>
      <c r="F16" s="355">
        <v>3662.1</v>
      </c>
    </row>
    <row r="17" spans="1:7">
      <c r="A17" s="343"/>
      <c r="B17" s="350" t="s">
        <v>253</v>
      </c>
      <c r="C17" s="350"/>
      <c r="D17" s="352">
        <v>1462.5</v>
      </c>
      <c r="E17" s="350"/>
      <c r="F17" s="352">
        <v>1450.2</v>
      </c>
      <c r="G17" s="356"/>
    </row>
    <row r="18" spans="1:7">
      <c r="A18" s="343"/>
      <c r="B18" s="350" t="s">
        <v>254</v>
      </c>
      <c r="C18" s="350"/>
      <c r="D18" s="352">
        <v>9592.6</v>
      </c>
      <c r="E18" s="350"/>
      <c r="F18" s="352">
        <v>9625.7999999999993</v>
      </c>
    </row>
    <row r="19" spans="1:7">
      <c r="A19" s="343"/>
      <c r="B19" s="350" t="s">
        <v>255</v>
      </c>
      <c r="C19" s="350"/>
      <c r="D19" s="352">
        <v>392.5</v>
      </c>
      <c r="E19" s="350"/>
      <c r="F19" s="352">
        <v>389.7</v>
      </c>
    </row>
    <row r="20" spans="1:7" ht="14.25" thickBot="1">
      <c r="A20" s="343"/>
      <c r="B20" s="354" t="s">
        <v>256</v>
      </c>
      <c r="C20" s="350"/>
      <c r="D20" s="357">
        <v>15740.8</v>
      </c>
      <c r="E20" s="350"/>
      <c r="F20" s="357">
        <v>15127.800000000003</v>
      </c>
    </row>
    <row r="21" spans="1:7" ht="14.25" thickTop="1">
      <c r="A21" s="343"/>
      <c r="B21" s="354"/>
      <c r="C21" s="350"/>
      <c r="D21" s="358"/>
      <c r="E21" s="350"/>
      <c r="F21" s="358"/>
    </row>
    <row r="22" spans="1:7">
      <c r="A22" s="343"/>
      <c r="B22" s="354"/>
      <c r="C22" s="350"/>
      <c r="D22" s="358"/>
      <c r="E22" s="350"/>
      <c r="F22" s="358"/>
    </row>
    <row r="23" spans="1:7">
      <c r="A23" s="349" t="s">
        <v>158</v>
      </c>
      <c r="B23" s="350"/>
      <c r="C23" s="350"/>
      <c r="D23" s="350"/>
      <c r="E23" s="350"/>
      <c r="F23" s="350"/>
    </row>
    <row r="24" spans="1:7">
      <c r="A24" s="343"/>
      <c r="B24" s="350" t="s">
        <v>160</v>
      </c>
      <c r="C24" s="350"/>
      <c r="D24" s="351">
        <v>357.9</v>
      </c>
      <c r="E24" s="350"/>
      <c r="F24" s="351">
        <v>7.6</v>
      </c>
    </row>
    <row r="25" spans="1:7">
      <c r="A25" s="343"/>
      <c r="B25" s="350" t="s">
        <v>162</v>
      </c>
      <c r="C25" s="350"/>
      <c r="D25" s="359">
        <v>1739</v>
      </c>
      <c r="E25" s="350"/>
      <c r="F25" s="359">
        <v>1533.1</v>
      </c>
    </row>
    <row r="26" spans="1:7">
      <c r="A26" s="343"/>
      <c r="B26" s="350" t="s">
        <v>163</v>
      </c>
      <c r="C26" s="350"/>
      <c r="D26" s="360">
        <v>1613</v>
      </c>
      <c r="E26" s="350"/>
      <c r="F26" s="360">
        <v>1261.9000000000001</v>
      </c>
    </row>
    <row r="27" spans="1:7">
      <c r="A27" s="343"/>
      <c r="B27" s="354" t="s">
        <v>257</v>
      </c>
      <c r="C27" s="350"/>
      <c r="D27" s="355">
        <v>3709.9</v>
      </c>
      <c r="E27" s="350"/>
      <c r="F27" s="355">
        <v>2802.6</v>
      </c>
    </row>
    <row r="28" spans="1:7">
      <c r="A28" s="343"/>
      <c r="B28" s="350" t="s">
        <v>258</v>
      </c>
      <c r="C28" s="350"/>
      <c r="D28" s="352">
        <v>3814.1</v>
      </c>
      <c r="E28" s="350"/>
      <c r="F28" s="352">
        <v>3792.1</v>
      </c>
    </row>
    <row r="29" spans="1:7">
      <c r="A29" s="343"/>
      <c r="B29" s="350" t="s">
        <v>259</v>
      </c>
      <c r="C29" s="350"/>
      <c r="D29" s="352">
        <v>2366.6999999999998</v>
      </c>
      <c r="E29" s="350"/>
      <c r="F29" s="352">
        <v>2673.9</v>
      </c>
    </row>
    <row r="30" spans="1:7">
      <c r="A30" s="343"/>
      <c r="B30" s="350" t="s">
        <v>260</v>
      </c>
      <c r="C30" s="350"/>
      <c r="D30" s="352">
        <v>5803.5</v>
      </c>
      <c r="E30" s="350"/>
      <c r="F30" s="352">
        <v>5811.6</v>
      </c>
    </row>
    <row r="31" spans="1:7">
      <c r="A31" s="343"/>
      <c r="B31" s="350" t="s">
        <v>261</v>
      </c>
      <c r="C31" s="350"/>
      <c r="D31" s="352">
        <v>46.6</v>
      </c>
      <c r="E31" s="350"/>
      <c r="F31" s="352">
        <v>47.6</v>
      </c>
    </row>
    <row r="32" spans="1:7" ht="14.25" thickBot="1">
      <c r="A32" s="343"/>
      <c r="B32" s="354" t="s">
        <v>262</v>
      </c>
      <c r="C32" s="350"/>
      <c r="D32" s="361">
        <v>15740.8</v>
      </c>
      <c r="E32" s="350"/>
      <c r="F32" s="361">
        <v>15127.800000000001</v>
      </c>
    </row>
    <row r="33" spans="1:6" ht="14.25" thickTop="1">
      <c r="A33" s="343"/>
      <c r="B33" s="343"/>
      <c r="C33" s="350"/>
      <c r="D33" s="362"/>
      <c r="E33" s="343"/>
      <c r="F33" s="363"/>
    </row>
    <row r="34" spans="1:6">
      <c r="A34" s="364"/>
      <c r="B34" s="364"/>
      <c r="C34" s="364"/>
      <c r="D34" s="364"/>
      <c r="E34" s="364"/>
      <c r="F34" s="364"/>
    </row>
    <row r="35" spans="1:6">
      <c r="B35" s="365"/>
      <c r="C35" s="366"/>
    </row>
    <row r="61" spans="2:7">
      <c r="B61" s="367"/>
      <c r="C61" s="367"/>
      <c r="D61" s="367"/>
      <c r="E61" s="367"/>
      <c r="F61" s="367"/>
      <c r="G61" s="367"/>
    </row>
    <row r="62" spans="2:7">
      <c r="B62" s="367"/>
      <c r="C62" s="367"/>
      <c r="D62" s="367"/>
      <c r="E62" s="367"/>
      <c r="F62" s="367"/>
      <c r="G62" s="367"/>
    </row>
    <row r="63" spans="2:7">
      <c r="B63" s="367"/>
      <c r="C63" s="367"/>
      <c r="D63" s="367"/>
      <c r="E63" s="367"/>
      <c r="F63" s="367"/>
      <c r="G63" s="367"/>
    </row>
    <row r="64" spans="2:7">
      <c r="B64" s="367"/>
      <c r="C64" s="367"/>
      <c r="D64" s="367"/>
      <c r="E64" s="367"/>
      <c r="F64" s="367"/>
      <c r="G64" s="367"/>
    </row>
    <row r="65" spans="2:7">
      <c r="B65" s="367"/>
      <c r="C65" s="367"/>
      <c r="D65" s="367"/>
      <c r="E65" s="367"/>
      <c r="F65" s="367"/>
      <c r="G65" s="367"/>
    </row>
  </sheetData>
  <mergeCells count="5">
    <mergeCell ref="A2:F2"/>
    <mergeCell ref="A4:F4"/>
    <mergeCell ref="A5:F5"/>
    <mergeCell ref="A6:F6"/>
    <mergeCell ref="A1:H1"/>
  </mergeCells>
  <pageMargins left="0.7" right="0.7" top="0.75" bottom="0.75" header="0.3" footer="0.3"/>
  <pageSetup paperSize="9" orientation="portrait" verticalDpi="0" r:id="rId1"/>
  <ignoredErrors>
    <ignoredError sqref="D9:F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15</vt:i4>
      </vt:variant>
      <vt:variant>
        <vt:lpstr>Περιοχές με ονόματα</vt:lpstr>
      </vt:variant>
      <vt:variant>
        <vt:i4>1</vt:i4>
      </vt:variant>
    </vt:vector>
  </HeadingPairs>
  <TitlesOfParts>
    <vt:vector size="16" baseType="lpstr">
      <vt:lpstr>Introduction</vt:lpstr>
      <vt:lpstr>Fundamentals</vt:lpstr>
      <vt:lpstr>Working_Cap_Ratios</vt:lpstr>
      <vt:lpstr>Equity_Debt_Cash</vt:lpstr>
      <vt:lpstr>Divisions_Table</vt:lpstr>
      <vt:lpstr>Stock_Graph</vt:lpstr>
      <vt:lpstr>Beta_Coefficient_Model_by_VRS</vt:lpstr>
      <vt:lpstr>Q2 2016 P&amp;L GAAP</vt:lpstr>
      <vt:lpstr>Q2 2016 BS</vt:lpstr>
      <vt:lpstr>Q2 2016 CF GAAP</vt:lpstr>
      <vt:lpstr>Q2 2016 SEGMENTS GAAP</vt:lpstr>
      <vt:lpstr>Q1 2016 Income Statement</vt:lpstr>
      <vt:lpstr>Q1 2016 Balance Sheet</vt:lpstr>
      <vt:lpstr>Q1 2016 Cash Flows</vt:lpstr>
      <vt:lpstr>Blank</vt:lpstr>
      <vt:lpstr>'Q2 2016 P&amp;L GAAP'!Print_Area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Georgiadis Nikos</dc:creator>
  <cp:lastModifiedBy>Nicholas Georgiadis</cp:lastModifiedBy>
  <cp:lastPrinted>2015-08-23T10:39:15Z</cp:lastPrinted>
  <dcterms:created xsi:type="dcterms:W3CDTF">2012-04-28T16:03:47Z</dcterms:created>
  <dcterms:modified xsi:type="dcterms:W3CDTF">2016-07-26T16:20:09Z</dcterms:modified>
</cp:coreProperties>
</file>