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5" windowWidth="18975" windowHeight="8130" tabRatio="622" firstSheet="1" activeTab="1"/>
  </bookViews>
  <sheets>
    <sheet name="Printout Form" sheetId="7" r:id="rId1"/>
    <sheet name="Greek Equities" sheetId="4" r:id="rId2"/>
  </sheets>
  <calcPr calcId="125725"/>
</workbook>
</file>

<file path=xl/calcChain.xml><?xml version="1.0" encoding="utf-8"?>
<calcChain xmlns="http://schemas.openxmlformats.org/spreadsheetml/2006/main">
  <c r="BU9" i="4"/>
  <c r="BU10"/>
  <c r="BU11"/>
  <c r="BU12"/>
  <c r="BU13"/>
  <c r="BU14"/>
  <c r="BU15"/>
  <c r="BU16"/>
  <c r="BU17"/>
  <c r="BU18"/>
  <c r="BU19"/>
  <c r="BU20"/>
  <c r="BU21"/>
  <c r="BU22"/>
  <c r="BU23"/>
  <c r="BU24"/>
  <c r="BU25"/>
  <c r="BU26"/>
  <c r="BU27"/>
  <c r="BU8"/>
  <c r="BQ8"/>
  <c r="BS8"/>
  <c r="BQ22"/>
  <c r="BS22"/>
  <c r="BK8"/>
  <c r="BM8"/>
  <c r="BK22"/>
  <c r="BM22"/>
  <c r="BO22"/>
  <c r="BO8"/>
  <c r="BI8"/>
  <c r="BE22"/>
  <c r="BG22"/>
  <c r="BC22"/>
  <c r="BE8"/>
  <c r="BG8"/>
  <c r="BA26"/>
  <c r="BA25"/>
  <c r="BA24"/>
  <c r="BA23"/>
  <c r="BA22"/>
  <c r="BA20"/>
  <c r="BA19"/>
  <c r="BA14"/>
  <c r="BA12"/>
  <c r="BA27"/>
  <c r="BA21"/>
  <c r="BA18"/>
  <c r="BA17"/>
  <c r="BA16"/>
  <c r="BA15"/>
  <c r="BA13"/>
  <c r="BA11"/>
  <c r="BA10"/>
  <c r="BA9"/>
  <c r="BA8"/>
  <c r="L27"/>
  <c r="AK27" s="1"/>
  <c r="M10"/>
  <c r="BQ10" s="1"/>
  <c r="AJ9"/>
  <c r="AK9"/>
  <c r="AL9"/>
  <c r="AM9"/>
  <c r="AJ10"/>
  <c r="AK10"/>
  <c r="AL10"/>
  <c r="AM10"/>
  <c r="AJ11"/>
  <c r="AK11"/>
  <c r="AL11"/>
  <c r="AM11"/>
  <c r="AJ13"/>
  <c r="AK13"/>
  <c r="AL13"/>
  <c r="AM13"/>
  <c r="AJ15"/>
  <c r="AK15"/>
  <c r="AL15"/>
  <c r="AM15"/>
  <c r="AJ16"/>
  <c r="AK16"/>
  <c r="AL16"/>
  <c r="AM16"/>
  <c r="AJ17"/>
  <c r="AK17"/>
  <c r="AL17"/>
  <c r="AM17"/>
  <c r="AJ18"/>
  <c r="AK18"/>
  <c r="AL18"/>
  <c r="AM18"/>
  <c r="AJ21"/>
  <c r="AK21"/>
  <c r="AL21"/>
  <c r="AM21"/>
  <c r="AJ27"/>
  <c r="AL27"/>
  <c r="AI27"/>
  <c r="AI21"/>
  <c r="AI18"/>
  <c r="AI17"/>
  <c r="AI16"/>
  <c r="AI15"/>
  <c r="AI13"/>
  <c r="AI11"/>
  <c r="AI10"/>
  <c r="AI9"/>
  <c r="W35"/>
  <c r="X35"/>
  <c r="Y35"/>
  <c r="Z35"/>
  <c r="AA35"/>
  <c r="W36"/>
  <c r="X36"/>
  <c r="Y36"/>
  <c r="Z36"/>
  <c r="AA36"/>
  <c r="W37"/>
  <c r="X37"/>
  <c r="Y37"/>
  <c r="Z37"/>
  <c r="AA37"/>
  <c r="W38"/>
  <c r="X38"/>
  <c r="Y38"/>
  <c r="Z38"/>
  <c r="AA38"/>
  <c r="W39"/>
  <c r="X39"/>
  <c r="Y39"/>
  <c r="Z39"/>
  <c r="AA39"/>
  <c r="W40"/>
  <c r="X40"/>
  <c r="Y40"/>
  <c r="Z40"/>
  <c r="AA40"/>
  <c r="W41"/>
  <c r="X41"/>
  <c r="Y41"/>
  <c r="Z41"/>
  <c r="AA41"/>
  <c r="W42"/>
  <c r="X42"/>
  <c r="Y42"/>
  <c r="Z42"/>
  <c r="AA42"/>
  <c r="W43"/>
  <c r="X43"/>
  <c r="Y43"/>
  <c r="Z43"/>
  <c r="AA43"/>
  <c r="W44"/>
  <c r="X44"/>
  <c r="Y44"/>
  <c r="Z44"/>
  <c r="AA44"/>
  <c r="W45"/>
  <c r="X45"/>
  <c r="Y45"/>
  <c r="Z45"/>
  <c r="AA45"/>
  <c r="W46"/>
  <c r="X46"/>
  <c r="Y46"/>
  <c r="Z46"/>
  <c r="AA46"/>
  <c r="W47"/>
  <c r="X47"/>
  <c r="Y47"/>
  <c r="Z47"/>
  <c r="AA47"/>
  <c r="W48"/>
  <c r="X48"/>
  <c r="Y48"/>
  <c r="Z48"/>
  <c r="AA48"/>
  <c r="W49"/>
  <c r="X49"/>
  <c r="Y49"/>
  <c r="Z49"/>
  <c r="AA49"/>
  <c r="W50"/>
  <c r="X50"/>
  <c r="Y50"/>
  <c r="Z50"/>
  <c r="AA50"/>
  <c r="W51"/>
  <c r="X51"/>
  <c r="Y51"/>
  <c r="Z51"/>
  <c r="AA51"/>
  <c r="W52"/>
  <c r="X52"/>
  <c r="Y52"/>
  <c r="Z52"/>
  <c r="AA52"/>
  <c r="W53"/>
  <c r="X53"/>
  <c r="Y53"/>
  <c r="Z53"/>
  <c r="AA53"/>
  <c r="X34"/>
  <c r="Y34"/>
  <c r="Z34"/>
  <c r="AA34"/>
  <c r="W34"/>
  <c r="AC35"/>
  <c r="AD35"/>
  <c r="AE35"/>
  <c r="AF35"/>
  <c r="AG35"/>
  <c r="AC36"/>
  <c r="AD36"/>
  <c r="AE36"/>
  <c r="AF36"/>
  <c r="AG36"/>
  <c r="AC37"/>
  <c r="AD37"/>
  <c r="AE37"/>
  <c r="AF37"/>
  <c r="AG37"/>
  <c r="AC38"/>
  <c r="AD38"/>
  <c r="AE38"/>
  <c r="AF38"/>
  <c r="AG38"/>
  <c r="AC39"/>
  <c r="AD39"/>
  <c r="AE39"/>
  <c r="AF39"/>
  <c r="AG39"/>
  <c r="AC40"/>
  <c r="AD40"/>
  <c r="AE40"/>
  <c r="AF40"/>
  <c r="AG40"/>
  <c r="AC41"/>
  <c r="AD41"/>
  <c r="AE41"/>
  <c r="AF41"/>
  <c r="AG41"/>
  <c r="AC42"/>
  <c r="AD42"/>
  <c r="AE42"/>
  <c r="AF42"/>
  <c r="AG42"/>
  <c r="AC43"/>
  <c r="AD43"/>
  <c r="AE43"/>
  <c r="AF43"/>
  <c r="AG43"/>
  <c r="AC44"/>
  <c r="AD44"/>
  <c r="AE44"/>
  <c r="AF44"/>
  <c r="AG44"/>
  <c r="AC45"/>
  <c r="AD45"/>
  <c r="AE45"/>
  <c r="AF45"/>
  <c r="AG45"/>
  <c r="AC46"/>
  <c r="AD46"/>
  <c r="AE46"/>
  <c r="AF46"/>
  <c r="AG46"/>
  <c r="AC47"/>
  <c r="AD47"/>
  <c r="AE47"/>
  <c r="AF47"/>
  <c r="AG47"/>
  <c r="AC48"/>
  <c r="AD48"/>
  <c r="AE48"/>
  <c r="AF48"/>
  <c r="AG48"/>
  <c r="AC49"/>
  <c r="AD49"/>
  <c r="AE49"/>
  <c r="AF49"/>
  <c r="AG49"/>
  <c r="AC50"/>
  <c r="AD50"/>
  <c r="AE50"/>
  <c r="AF50"/>
  <c r="AG50"/>
  <c r="AC51"/>
  <c r="AD51"/>
  <c r="AE51"/>
  <c r="AF51"/>
  <c r="AG51"/>
  <c r="AC52"/>
  <c r="AD52"/>
  <c r="AE52"/>
  <c r="AF52"/>
  <c r="AG52"/>
  <c r="AC53"/>
  <c r="AD53"/>
  <c r="AE53"/>
  <c r="AF53"/>
  <c r="AG53"/>
  <c r="O52"/>
  <c r="O51"/>
  <c r="O50"/>
  <c r="O49"/>
  <c r="O48"/>
  <c r="O46"/>
  <c r="O45"/>
  <c r="O40"/>
  <c r="O38"/>
  <c r="O53"/>
  <c r="O47"/>
  <c r="O44"/>
  <c r="O43"/>
  <c r="O42"/>
  <c r="O41"/>
  <c r="O39"/>
  <c r="O37"/>
  <c r="O36"/>
  <c r="O35"/>
  <c r="O34"/>
  <c r="AD34"/>
  <c r="AE34"/>
  <c r="AF34"/>
  <c r="AG34"/>
  <c r="AC34"/>
  <c r="AU26"/>
  <c r="AU25"/>
  <c r="AU24"/>
  <c r="AU23"/>
  <c r="AU22"/>
  <c r="AU20"/>
  <c r="AU19"/>
  <c r="AU14"/>
  <c r="AU12"/>
  <c r="AU27"/>
  <c r="AU21"/>
  <c r="AU18"/>
  <c r="AU17"/>
  <c r="AU16"/>
  <c r="AU15"/>
  <c r="AU13"/>
  <c r="AU11"/>
  <c r="AU10"/>
  <c r="AU9"/>
  <c r="AU8"/>
  <c r="B10"/>
  <c r="B11"/>
  <c r="B12" s="1"/>
  <c r="B13" s="1"/>
  <c r="B14" s="1"/>
  <c r="B15" s="1"/>
  <c r="B16" s="1"/>
  <c r="B17" s="1"/>
  <c r="B18" s="1"/>
  <c r="B19" s="1"/>
  <c r="B20" s="1"/>
  <c r="B21" s="1"/>
  <c r="B22" s="1"/>
  <c r="B23" s="1"/>
  <c r="B24" s="1"/>
  <c r="B25" s="1"/>
  <c r="B26" s="1"/>
  <c r="B27" s="1"/>
  <c r="B9"/>
  <c r="M25"/>
  <c r="BQ25" s="1"/>
  <c r="M8"/>
  <c r="BP8" s="1"/>
  <c r="M26"/>
  <c r="BQ26" s="1"/>
  <c r="M21"/>
  <c r="BQ21" s="1"/>
  <c r="M16"/>
  <c r="BQ16" s="1"/>
  <c r="M11"/>
  <c r="BQ11" s="1"/>
  <c r="M18"/>
  <c r="BQ18" s="1"/>
  <c r="M13"/>
  <c r="BQ13" s="1"/>
  <c r="M17"/>
  <c r="BQ17" s="1"/>
  <c r="M22"/>
  <c r="BP22" s="1"/>
  <c r="M24"/>
  <c r="BP24" s="1"/>
  <c r="M12"/>
  <c r="BQ12" s="1"/>
  <c r="M20"/>
  <c r="BQ20" s="1"/>
  <c r="M15"/>
  <c r="BP15" s="1"/>
  <c r="M9"/>
  <c r="BQ9" s="1"/>
  <c r="M23"/>
  <c r="BQ23" s="1"/>
  <c r="M14"/>
  <c r="BQ14" s="1"/>
  <c r="M19"/>
  <c r="BQ19" s="1"/>
  <c r="O25"/>
  <c r="O8"/>
  <c r="O27"/>
  <c r="O26"/>
  <c r="O21"/>
  <c r="O16"/>
  <c r="O11"/>
  <c r="O18"/>
  <c r="O13"/>
  <c r="O17"/>
  <c r="O22"/>
  <c r="O24"/>
  <c r="O12"/>
  <c r="O20"/>
  <c r="O15"/>
  <c r="O9"/>
  <c r="O23"/>
  <c r="O10"/>
  <c r="O14"/>
  <c r="O19"/>
  <c r="BC26" l="1"/>
  <c r="BG26"/>
  <c r="BE26"/>
  <c r="BL26"/>
  <c r="BJ26"/>
  <c r="BR26"/>
  <c r="BP26"/>
  <c r="BF26"/>
  <c r="BD26"/>
  <c r="BI26"/>
  <c r="BO26"/>
  <c r="BM26"/>
  <c r="BK26"/>
  <c r="BS26"/>
  <c r="BG25"/>
  <c r="BE25"/>
  <c r="BO25"/>
  <c r="BL25"/>
  <c r="BJ25"/>
  <c r="BR25"/>
  <c r="BP25"/>
  <c r="BC25"/>
  <c r="BF25"/>
  <c r="BD25"/>
  <c r="BI25"/>
  <c r="BM25"/>
  <c r="BK25"/>
  <c r="BS25"/>
  <c r="BF24"/>
  <c r="BD24"/>
  <c r="BI24"/>
  <c r="BO24"/>
  <c r="BM24"/>
  <c r="BK24"/>
  <c r="BS24"/>
  <c r="BQ24"/>
  <c r="BC24"/>
  <c r="BG24"/>
  <c r="BE24"/>
  <c r="BL24"/>
  <c r="BJ24"/>
  <c r="BR24"/>
  <c r="BG23"/>
  <c r="BE23"/>
  <c r="BO23"/>
  <c r="BL23"/>
  <c r="BJ23"/>
  <c r="BR23"/>
  <c r="BP23"/>
  <c r="BC23"/>
  <c r="BF23"/>
  <c r="BD23"/>
  <c r="BI23"/>
  <c r="BM23"/>
  <c r="BK23"/>
  <c r="BS23"/>
  <c r="BF22"/>
  <c r="BD22"/>
  <c r="BI22"/>
  <c r="BL22"/>
  <c r="BJ22"/>
  <c r="BR22"/>
  <c r="BC21"/>
  <c r="BF21"/>
  <c r="BD21"/>
  <c r="BI21"/>
  <c r="BO21"/>
  <c r="BL21"/>
  <c r="BJ21"/>
  <c r="BR21"/>
  <c r="BP21"/>
  <c r="BG21"/>
  <c r="BE21"/>
  <c r="BM21"/>
  <c r="BK21"/>
  <c r="BS21"/>
  <c r="BF20"/>
  <c r="BD20"/>
  <c r="BI20"/>
  <c r="BL20"/>
  <c r="BJ20"/>
  <c r="BR20"/>
  <c r="BP20"/>
  <c r="BC20"/>
  <c r="BG20"/>
  <c r="BE20"/>
  <c r="BO20"/>
  <c r="BM20"/>
  <c r="BK20"/>
  <c r="BS20"/>
  <c r="BC19"/>
  <c r="BF19"/>
  <c r="BD19"/>
  <c r="BI19"/>
  <c r="BO19"/>
  <c r="BL19"/>
  <c r="BJ19"/>
  <c r="BR19"/>
  <c r="BP19"/>
  <c r="BG19"/>
  <c r="BE19"/>
  <c r="BM19"/>
  <c r="BK19"/>
  <c r="BS19"/>
  <c r="BF18"/>
  <c r="BD18"/>
  <c r="BI18"/>
  <c r="BL18"/>
  <c r="BJ18"/>
  <c r="BR18"/>
  <c r="BP18"/>
  <c r="BC18"/>
  <c r="BG18"/>
  <c r="BE18"/>
  <c r="BO18"/>
  <c r="BM18"/>
  <c r="BK18"/>
  <c r="BS18"/>
  <c r="BC17"/>
  <c r="BF17"/>
  <c r="BD17"/>
  <c r="BI17"/>
  <c r="BO17"/>
  <c r="BL17"/>
  <c r="BJ17"/>
  <c r="BR17"/>
  <c r="BP17"/>
  <c r="BG17"/>
  <c r="BE17"/>
  <c r="BM17"/>
  <c r="BK17"/>
  <c r="BS17"/>
  <c r="BF16"/>
  <c r="BD16"/>
  <c r="BI16"/>
  <c r="BL16"/>
  <c r="BJ16"/>
  <c r="BR16"/>
  <c r="BP16"/>
  <c r="BC16"/>
  <c r="BG16"/>
  <c r="BE16"/>
  <c r="BO16"/>
  <c r="BM16"/>
  <c r="BK16"/>
  <c r="BS16"/>
  <c r="BG15"/>
  <c r="BE15"/>
  <c r="BM15"/>
  <c r="BK15"/>
  <c r="BS15"/>
  <c r="BQ15"/>
  <c r="BC15"/>
  <c r="BF15"/>
  <c r="BD15"/>
  <c r="BI15"/>
  <c r="BO15"/>
  <c r="BL15"/>
  <c r="BJ15"/>
  <c r="BR15"/>
  <c r="BF14"/>
  <c r="BD14"/>
  <c r="BI14"/>
  <c r="BL14"/>
  <c r="BJ14"/>
  <c r="BR14"/>
  <c r="BP14"/>
  <c r="BC14"/>
  <c r="BG14"/>
  <c r="BE14"/>
  <c r="BO14"/>
  <c r="BM14"/>
  <c r="BK14"/>
  <c r="BS14"/>
  <c r="BC13"/>
  <c r="BF13"/>
  <c r="BD13"/>
  <c r="BI13"/>
  <c r="BO13"/>
  <c r="BL13"/>
  <c r="BJ13"/>
  <c r="BR13"/>
  <c r="BP13"/>
  <c r="BG13"/>
  <c r="BE13"/>
  <c r="BM13"/>
  <c r="BK13"/>
  <c r="BS13"/>
  <c r="BF12"/>
  <c r="BD12"/>
  <c r="BI12"/>
  <c r="BL12"/>
  <c r="BJ12"/>
  <c r="BR12"/>
  <c r="BP12"/>
  <c r="BC12"/>
  <c r="BG12"/>
  <c r="BE12"/>
  <c r="BO12"/>
  <c r="BM12"/>
  <c r="BK12"/>
  <c r="BS12"/>
  <c r="BC11"/>
  <c r="BF11"/>
  <c r="BD11"/>
  <c r="BI11"/>
  <c r="BO11"/>
  <c r="BL11"/>
  <c r="BJ11"/>
  <c r="BR11"/>
  <c r="BP11"/>
  <c r="BG11"/>
  <c r="BE11"/>
  <c r="BM11"/>
  <c r="BK11"/>
  <c r="BS11"/>
  <c r="BF10"/>
  <c r="BD10"/>
  <c r="BI10"/>
  <c r="BL10"/>
  <c r="BJ10"/>
  <c r="BR10"/>
  <c r="BP10"/>
  <c r="BC10"/>
  <c r="BG10"/>
  <c r="BE10"/>
  <c r="BO10"/>
  <c r="BM10"/>
  <c r="BK10"/>
  <c r="BS10"/>
  <c r="BC9"/>
  <c r="BF9"/>
  <c r="BD9"/>
  <c r="BI9"/>
  <c r="BO9"/>
  <c r="BL9"/>
  <c r="BJ9"/>
  <c r="BR9"/>
  <c r="BP9"/>
  <c r="BG9"/>
  <c r="BE9"/>
  <c r="BM9"/>
  <c r="BK9"/>
  <c r="BS9"/>
  <c r="BF8"/>
  <c r="BD8"/>
  <c r="BC8"/>
  <c r="BL8"/>
  <c r="BJ8"/>
  <c r="BR8"/>
  <c r="M27"/>
  <c r="AM27"/>
  <c r="BQ27" l="1"/>
  <c r="BS27"/>
  <c r="BK27"/>
  <c r="BM27"/>
  <c r="BI27"/>
  <c r="BD27"/>
  <c r="BF27"/>
  <c r="BC27"/>
  <c r="BP27"/>
  <c r="BR27"/>
  <c r="BJ27"/>
  <c r="BL27"/>
  <c r="BO27"/>
  <c r="BE27"/>
  <c r="BG27"/>
</calcChain>
</file>

<file path=xl/sharedStrings.xml><?xml version="1.0" encoding="utf-8"?>
<sst xmlns="http://schemas.openxmlformats.org/spreadsheetml/2006/main" count="377" uniqueCount="144">
  <si>
    <t>MLS</t>
  </si>
  <si>
    <t>SARANTIS</t>
  </si>
  <si>
    <t>FG EUROPE</t>
  </si>
  <si>
    <t>TITAN</t>
  </si>
  <si>
    <t>OLP</t>
  </si>
  <si>
    <t>HELLENIC CABLES</t>
  </si>
  <si>
    <t>MEVACO</t>
  </si>
  <si>
    <t>IASO</t>
  </si>
  <si>
    <t>OPAP</t>
  </si>
  <si>
    <t>MOTOR OIL</t>
  </si>
  <si>
    <t>FOLLI FOLLIE</t>
  </si>
  <si>
    <t>OTE</t>
  </si>
  <si>
    <t>FOURLIS</t>
  </si>
  <si>
    <t>INTRALOT</t>
  </si>
  <si>
    <t>ΟΛΠ</t>
  </si>
  <si>
    <t>ΠΛΑΘ</t>
  </si>
  <si>
    <t>ΤΙΤΚ</t>
  </si>
  <si>
    <t>ΕΦΤΖΙ</t>
  </si>
  <si>
    <t>ΣΑΡ</t>
  </si>
  <si>
    <t>ΜΛΣ</t>
  </si>
  <si>
    <t>ΚΟΡΡΕΣ</t>
  </si>
  <si>
    <t>ΕΛΚΑ</t>
  </si>
  <si>
    <t>ΜΕΒΑ</t>
  </si>
  <si>
    <t>ΙΑΣΩ</t>
  </si>
  <si>
    <t>ΚΡΙ</t>
  </si>
  <si>
    <t>ΟΠΑΠ</t>
  </si>
  <si>
    <t>ΔΕΗ</t>
  </si>
  <si>
    <t>ΕΛΠΕ</t>
  </si>
  <si>
    <t>ΜΟΗ</t>
  </si>
  <si>
    <t>ΜΠΕΛΑ</t>
  </si>
  <si>
    <t>ΦΟΛΙ</t>
  </si>
  <si>
    <t>ΟΤΕ</t>
  </si>
  <si>
    <t>ΦΡΛΚ</t>
  </si>
  <si>
    <t>ΙΝΛΟΤ</t>
  </si>
  <si>
    <t>REUTERS</t>
  </si>
  <si>
    <t>BLOOMBERG</t>
  </si>
  <si>
    <t>REUTERS TICKER</t>
  </si>
  <si>
    <t>BLOOMBERG TICKER</t>
  </si>
  <si>
    <t>MLS Multimedia SA</t>
  </si>
  <si>
    <t>MLSr.AT</t>
  </si>
  <si>
    <t>ATHENS STOCK EXCHANGE</t>
  </si>
  <si>
    <t>MLS:GA</t>
  </si>
  <si>
    <t>Sarantis SA</t>
  </si>
  <si>
    <t>SAR:GA</t>
  </si>
  <si>
    <t>Gr Sarantis SA</t>
  </si>
  <si>
    <t>SRSr.AT</t>
  </si>
  <si>
    <t>FG Europe SA</t>
  </si>
  <si>
    <t>ESKr.AT</t>
  </si>
  <si>
    <t>FGE:GA</t>
  </si>
  <si>
    <t>Titan Cement Company SA</t>
  </si>
  <si>
    <t>TTNr.AT</t>
  </si>
  <si>
    <t>Titan Cement Co SA</t>
  </si>
  <si>
    <t>TITK:GA</t>
  </si>
  <si>
    <t>Thrace Plastics Co SA</t>
  </si>
  <si>
    <t>THRr.AT</t>
  </si>
  <si>
    <t>PLAT:GA</t>
  </si>
  <si>
    <t>Piraeus Port Authority</t>
  </si>
  <si>
    <t>PPA:GA</t>
  </si>
  <si>
    <t>Piraeus Port Authority SA</t>
  </si>
  <si>
    <t>OLPr.AT</t>
  </si>
  <si>
    <t>KORRES</t>
  </si>
  <si>
    <t>Korres Natural Products SA</t>
  </si>
  <si>
    <t>KRRr.AT</t>
  </si>
  <si>
    <t>Korres Natural Products</t>
  </si>
  <si>
    <t>KORRES:GA</t>
  </si>
  <si>
    <t>Hellenic Cables SA</t>
  </si>
  <si>
    <t>ELKA:GA</t>
  </si>
  <si>
    <t>HCAr.AT</t>
  </si>
  <si>
    <t>Mevaco SA</t>
  </si>
  <si>
    <t>MEVr.AT</t>
  </si>
  <si>
    <t>MEVA:GA</t>
  </si>
  <si>
    <t>Iaso SA</t>
  </si>
  <si>
    <t>IASO:GA</t>
  </si>
  <si>
    <t>Kri Kri Milk Industry SA</t>
  </si>
  <si>
    <t>KRIr.AT</t>
  </si>
  <si>
    <t>Kri-Kri Milk Industry SA</t>
  </si>
  <si>
    <t>KRI:GA</t>
  </si>
  <si>
    <t>OPAP SA</t>
  </si>
  <si>
    <t>OPAP:GA</t>
  </si>
  <si>
    <t>Greek Organisation of Football Prognostics SA </t>
  </si>
  <si>
    <t>OPAr.AT</t>
  </si>
  <si>
    <t>Public Power Corporation SA</t>
  </si>
  <si>
    <t>DEHr.AT</t>
  </si>
  <si>
    <t>Public Power Corp SA</t>
  </si>
  <si>
    <t>PPC:GA</t>
  </si>
  <si>
    <t>Hellenic Petroleum SA</t>
  </si>
  <si>
    <t>ELPE:GA</t>
  </si>
  <si>
    <t>HEPr.AT</t>
  </si>
  <si>
    <t>Motor Oil Hellas Corinth Refineries SA</t>
  </si>
  <si>
    <t>MORr.AT</t>
  </si>
  <si>
    <t>MOH:GA</t>
  </si>
  <si>
    <t>BELA:GA</t>
  </si>
  <si>
    <t>Jumbo SA</t>
  </si>
  <si>
    <t>BABr.AT</t>
  </si>
  <si>
    <t>Folli Follie Group</t>
  </si>
  <si>
    <t>FFGRP:GA</t>
  </si>
  <si>
    <t>HDFr.AT</t>
  </si>
  <si>
    <t>Hellenic Telecommunications Organization SA</t>
  </si>
  <si>
    <t>OTE:GR</t>
  </si>
  <si>
    <t>Hellenic Telecommunications Organization SA </t>
  </si>
  <si>
    <t>OTEr.AT</t>
  </si>
  <si>
    <t>Fourlis SA</t>
  </si>
  <si>
    <t>FRLr.AT</t>
  </si>
  <si>
    <t>Fourlis Holdings SA</t>
  </si>
  <si>
    <t>FOYRK:GA</t>
  </si>
  <si>
    <t>INLOT:GA</t>
  </si>
  <si>
    <t>INLr.AT</t>
  </si>
  <si>
    <t>Hellenic Cables SA </t>
  </si>
  <si>
    <t>IASr.AT</t>
  </si>
  <si>
    <t>Intralot SA </t>
  </si>
  <si>
    <t>Intralot SA</t>
  </si>
  <si>
    <t>KRI KRI</t>
  </si>
  <si>
    <t>STOCK PRICE (in EUR)</t>
  </si>
  <si>
    <t>TURNOVER (in EUR million)</t>
  </si>
  <si>
    <t>EBITDA (in EUR million)</t>
  </si>
  <si>
    <t>NET PROFIT (after tax &amp; minorities) (in EUR million)</t>
  </si>
  <si>
    <t>SHAREHOLDER'S EQUITY (excl. minoritites) (in EUR million)</t>
  </si>
  <si>
    <t>Notes:</t>
  </si>
  <si>
    <t>Estimates are based on historical consolidated financial accounts of listed companies.</t>
  </si>
  <si>
    <t>Historical accounts are based on International Financial Reporting Standards (IFRS).</t>
  </si>
  <si>
    <t>ESTIMATES UPDATE</t>
  </si>
  <si>
    <t>ANALYST NAME</t>
  </si>
  <si>
    <t>Christophoros Makrias</t>
  </si>
  <si>
    <t>EMAIL</t>
  </si>
  <si>
    <t>cmakrias@valueinvest.gr</t>
  </si>
  <si>
    <t>TELEPHONE NO.</t>
  </si>
  <si>
    <t>* Jumbo's financial year of 2012 refers to the period 1 July 2011 - 30 June 2012, and so on.</t>
  </si>
  <si>
    <t>JUMBO *</t>
  </si>
  <si>
    <t>CURRENT # of COMMON SHARES</t>
  </si>
  <si>
    <t>THRACE PLASTICS</t>
  </si>
  <si>
    <t>HEL. PETROLEUM (ELPE)</t>
  </si>
  <si>
    <t>PPC (DEI)</t>
  </si>
  <si>
    <t>MARKET CAP                        (in EUR million)</t>
  </si>
  <si>
    <t>NET PROFIT MARGIN</t>
  </si>
  <si>
    <t>EBITDA PROFIT MARGIN</t>
  </si>
  <si>
    <t>Nicholas Georgiadis</t>
  </si>
  <si>
    <t>ngeorgiadis@valueinvest.gr</t>
  </si>
  <si>
    <t>EPS (in EUR)</t>
  </si>
  <si>
    <t>June 2013</t>
  </si>
  <si>
    <t>3 June 2013</t>
  </si>
  <si>
    <t>P/E Ratio</t>
  </si>
  <si>
    <t>P/BV Ratio</t>
  </si>
  <si>
    <t>P/S Ratio</t>
  </si>
  <si>
    <t>Share price may be day's close or intraday.</t>
  </si>
</sst>
</file>

<file path=xl/styles.xml><?xml version="1.0" encoding="utf-8"?>
<styleSheet xmlns="http://schemas.openxmlformats.org/spreadsheetml/2006/main">
  <fonts count="8">
    <font>
      <sz val="11"/>
      <color theme="1"/>
      <name val="Calibri"/>
      <family val="2"/>
      <scheme val="minor"/>
    </font>
    <font>
      <b/>
      <sz val="11"/>
      <color theme="0"/>
      <name val="Calibri"/>
      <family val="2"/>
      <charset val="161"/>
      <scheme val="minor"/>
    </font>
    <font>
      <b/>
      <sz val="11"/>
      <color theme="1"/>
      <name val="Calibri"/>
      <family val="2"/>
      <scheme val="minor"/>
    </font>
    <font>
      <b/>
      <sz val="9"/>
      <color theme="1"/>
      <name val="Calibri"/>
      <family val="2"/>
      <scheme val="minor"/>
    </font>
    <font>
      <sz val="11"/>
      <name val="Calibri"/>
      <family val="2"/>
      <scheme val="minor"/>
    </font>
    <font>
      <sz val="11"/>
      <color theme="1"/>
      <name val="Calibri"/>
      <family val="2"/>
      <scheme val="minor"/>
    </font>
    <font>
      <sz val="11"/>
      <color rgb="FFC00000"/>
      <name val="Calibri"/>
      <family val="2"/>
      <scheme val="minor"/>
    </font>
    <font>
      <sz val="11"/>
      <color rgb="FF002060"/>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5"/>
        <bgColor indexed="64"/>
      </patternFill>
    </fill>
    <fill>
      <patternFill patternType="solid">
        <fgColor theme="4" tint="-0.49998474074526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3" tint="0.79998168889431442"/>
        <bgColor indexed="64"/>
      </patternFill>
    </fill>
  </fills>
  <borders count="5">
    <border>
      <left/>
      <right/>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top style="thin">
        <color indexed="64"/>
      </top>
      <bottom style="thin">
        <color indexed="64"/>
      </bottom>
      <diagonal/>
    </border>
    <border>
      <left style="dotted">
        <color indexed="64"/>
      </left>
      <right style="dotted">
        <color indexed="64"/>
      </right>
      <top/>
      <bottom style="dotted">
        <color indexed="64"/>
      </bottom>
      <diagonal/>
    </border>
  </borders>
  <cellStyleXfs count="2">
    <xf numFmtId="0" fontId="0" fillId="0" borderId="0"/>
    <xf numFmtId="9" fontId="5" fillId="0" borderId="0" applyFont="0" applyFill="0" applyBorder="0" applyAlignment="0" applyProtection="0"/>
  </cellStyleXfs>
  <cellXfs count="61">
    <xf numFmtId="0" fontId="0" fillId="0" borderId="0" xfId="0"/>
    <xf numFmtId="0" fontId="0" fillId="0" borderId="0" xfId="0" applyAlignment="1">
      <alignment horizontal="center"/>
    </xf>
    <xf numFmtId="4" fontId="0" fillId="2" borderId="1" xfId="0" applyNumberFormat="1" applyFill="1" applyBorder="1" applyAlignment="1">
      <alignment horizontal="center"/>
    </xf>
    <xf numFmtId="0" fontId="0" fillId="0" borderId="0" xfId="0" applyFont="1" applyAlignment="1">
      <alignment horizontal="center"/>
    </xf>
    <xf numFmtId="0" fontId="0" fillId="0" borderId="0" xfId="0" applyFont="1"/>
    <xf numFmtId="0" fontId="2" fillId="0" borderId="0" xfId="0" applyFont="1"/>
    <xf numFmtId="0" fontId="2" fillId="0" borderId="0" xfId="0" applyFont="1" applyAlignment="1">
      <alignment horizontal="left"/>
    </xf>
    <xf numFmtId="0" fontId="2" fillId="0" borderId="0" xfId="0" applyFont="1" applyAlignment="1">
      <alignment horizontal="center"/>
    </xf>
    <xf numFmtId="0" fontId="3" fillId="0" borderId="0" xfId="0" applyFont="1" applyAlignment="1">
      <alignment horizontal="left"/>
    </xf>
    <xf numFmtId="0" fontId="2" fillId="0" borderId="3" xfId="0" applyFont="1" applyFill="1" applyBorder="1" applyAlignment="1">
      <alignment horizontal="center"/>
    </xf>
    <xf numFmtId="0" fontId="2" fillId="0" borderId="3" xfId="0" applyFont="1" applyBorder="1"/>
    <xf numFmtId="0" fontId="2" fillId="0" borderId="3" xfId="0" applyFont="1" applyBorder="1" applyAlignment="1">
      <alignment horizontal="center" wrapText="1"/>
    </xf>
    <xf numFmtId="0" fontId="2" fillId="0" borderId="3" xfId="0" applyFont="1" applyBorder="1" applyAlignment="1">
      <alignment horizontal="center"/>
    </xf>
    <xf numFmtId="0" fontId="0" fillId="0" borderId="0" xfId="0" applyFont="1" applyFill="1" applyAlignment="1">
      <alignment horizontal="center"/>
    </xf>
    <xf numFmtId="0" fontId="2" fillId="0" borderId="0" xfId="0" applyFont="1" applyAlignment="1">
      <alignment horizontal="right"/>
    </xf>
    <xf numFmtId="0" fontId="2" fillId="0" borderId="0" xfId="0" applyFont="1" applyFill="1" applyBorder="1"/>
    <xf numFmtId="0" fontId="2" fillId="0" borderId="0" xfId="0" applyFont="1" applyAlignment="1">
      <alignment horizontal="center" wrapText="1"/>
    </xf>
    <xf numFmtId="0" fontId="0" fillId="0" borderId="2" xfId="0" applyFont="1" applyBorder="1"/>
    <xf numFmtId="0" fontId="2" fillId="0" borderId="0" xfId="0" applyFont="1" applyBorder="1" applyAlignment="1">
      <alignment horizontal="center"/>
    </xf>
    <xf numFmtId="0" fontId="0" fillId="0" borderId="0" xfId="0" applyFont="1" applyFill="1"/>
    <xf numFmtId="0" fontId="2" fillId="3" borderId="0" xfId="0" applyFont="1" applyFill="1" applyAlignment="1">
      <alignment horizontal="center" wrapText="1"/>
    </xf>
    <xf numFmtId="0" fontId="0" fillId="0" borderId="3" xfId="0" applyFont="1" applyBorder="1" applyAlignment="1">
      <alignment horizontal="center"/>
    </xf>
    <xf numFmtId="0" fontId="0" fillId="0" borderId="3" xfId="0" applyFont="1" applyBorder="1"/>
    <xf numFmtId="0" fontId="2" fillId="0" borderId="3" xfId="0" applyFont="1" applyBorder="1" applyAlignment="1">
      <alignment horizontal="right"/>
    </xf>
    <xf numFmtId="3" fontId="0" fillId="4" borderId="1" xfId="0" applyNumberFormat="1" applyFont="1" applyFill="1" applyBorder="1" applyAlignment="1">
      <alignment horizontal="center"/>
    </xf>
    <xf numFmtId="4" fontId="0" fillId="3" borderId="0" xfId="0" applyNumberFormat="1" applyFont="1" applyFill="1" applyBorder="1"/>
    <xf numFmtId="3" fontId="0" fillId="3" borderId="0" xfId="0" applyNumberFormat="1" applyFont="1" applyFill="1" applyBorder="1"/>
    <xf numFmtId="0" fontId="1" fillId="5" borderId="0" xfId="0" applyFont="1" applyFill="1" applyAlignment="1">
      <alignment horizontal="center"/>
    </xf>
    <xf numFmtId="1" fontId="0" fillId="0" borderId="0" xfId="0" applyNumberFormat="1" applyAlignment="1">
      <alignment horizontal="center"/>
    </xf>
    <xf numFmtId="0" fontId="2" fillId="6" borderId="0" xfId="0" applyFont="1" applyFill="1"/>
    <xf numFmtId="0" fontId="0" fillId="6" borderId="0" xfId="0" applyFont="1" applyFill="1" applyAlignment="1">
      <alignment horizontal="center"/>
    </xf>
    <xf numFmtId="0" fontId="0" fillId="6" borderId="0" xfId="0" applyFont="1" applyFill="1"/>
    <xf numFmtId="4" fontId="4" fillId="4" borderId="1" xfId="0" applyNumberFormat="1" applyFont="1" applyFill="1" applyBorder="1" applyAlignment="1">
      <alignment horizontal="center"/>
    </xf>
    <xf numFmtId="3" fontId="4" fillId="4" borderId="1" xfId="0" applyNumberFormat="1" applyFont="1" applyFill="1" applyBorder="1" applyAlignment="1">
      <alignment horizontal="center"/>
    </xf>
    <xf numFmtId="4" fontId="0" fillId="4" borderId="0" xfId="0" applyNumberFormat="1" applyFont="1" applyFill="1" applyBorder="1" applyAlignment="1">
      <alignment horizontal="center"/>
    </xf>
    <xf numFmtId="0" fontId="0" fillId="0" borderId="0" xfId="0" applyFont="1" applyBorder="1"/>
    <xf numFmtId="0" fontId="2" fillId="0" borderId="0" xfId="0" applyFont="1" applyBorder="1" applyAlignment="1">
      <alignment horizontal="center" wrapText="1"/>
    </xf>
    <xf numFmtId="3" fontId="4" fillId="4" borderId="4" xfId="0" applyNumberFormat="1" applyFont="1" applyFill="1" applyBorder="1" applyAlignment="1">
      <alignment horizontal="center"/>
    </xf>
    <xf numFmtId="4" fontId="6" fillId="4" borderId="1" xfId="0" applyNumberFormat="1" applyFont="1" applyFill="1" applyBorder="1" applyAlignment="1">
      <alignment horizontal="center"/>
    </xf>
    <xf numFmtId="0" fontId="2" fillId="7" borderId="0" xfId="0" applyFont="1" applyFill="1" applyAlignment="1">
      <alignment horizontal="center"/>
    </xf>
    <xf numFmtId="4" fontId="7" fillId="2" borderId="1" xfId="0" applyNumberFormat="1" applyFont="1" applyFill="1" applyBorder="1" applyAlignment="1">
      <alignment horizontal="center"/>
    </xf>
    <xf numFmtId="0" fontId="0" fillId="0" borderId="2" xfId="0" applyFont="1" applyBorder="1" applyAlignment="1">
      <alignment horizontal="center"/>
    </xf>
    <xf numFmtId="4" fontId="4" fillId="2" borderId="1" xfId="0" applyNumberFormat="1" applyFont="1" applyFill="1" applyBorder="1" applyAlignment="1">
      <alignment horizontal="center"/>
    </xf>
    <xf numFmtId="0" fontId="4" fillId="6" borderId="0" xfId="0" applyFont="1" applyFill="1" applyAlignment="1">
      <alignment horizontal="center"/>
    </xf>
    <xf numFmtId="4" fontId="6" fillId="8" borderId="1" xfId="0" applyNumberFormat="1" applyFont="1" applyFill="1" applyBorder="1" applyAlignment="1">
      <alignment horizontal="center"/>
    </xf>
    <xf numFmtId="4" fontId="0" fillId="8" borderId="1" xfId="0" applyNumberFormat="1" applyFont="1" applyFill="1" applyBorder="1" applyAlignment="1">
      <alignment horizontal="center"/>
    </xf>
    <xf numFmtId="4" fontId="4" fillId="2" borderId="1" xfId="0" applyNumberFormat="1" applyFont="1" applyFill="1" applyBorder="1"/>
    <xf numFmtId="4" fontId="0" fillId="0" borderId="0" xfId="0" applyNumberFormat="1" applyFont="1" applyAlignment="1">
      <alignment horizontal="center"/>
    </xf>
    <xf numFmtId="0" fontId="2" fillId="9" borderId="0" xfId="0" applyFont="1" applyFill="1" applyAlignment="1">
      <alignment horizontal="center"/>
    </xf>
    <xf numFmtId="0" fontId="3" fillId="9" borderId="0" xfId="0" applyFont="1" applyFill="1" applyAlignment="1">
      <alignment horizontal="center"/>
    </xf>
    <xf numFmtId="4" fontId="4" fillId="4" borderId="4" xfId="0" applyNumberFormat="1" applyFont="1" applyFill="1" applyBorder="1" applyAlignment="1">
      <alignment horizontal="center"/>
    </xf>
    <xf numFmtId="4" fontId="0" fillId="4" borderId="1" xfId="0" applyNumberFormat="1" applyFont="1" applyFill="1" applyBorder="1" applyAlignment="1">
      <alignment horizontal="center"/>
    </xf>
    <xf numFmtId="0" fontId="0" fillId="3" borderId="0" xfId="0" applyFont="1" applyFill="1" applyAlignment="1">
      <alignment horizontal="center"/>
    </xf>
    <xf numFmtId="0" fontId="2" fillId="3" borderId="0" xfId="0" applyFont="1" applyFill="1" applyAlignment="1">
      <alignment horizontal="center"/>
    </xf>
    <xf numFmtId="4" fontId="4" fillId="3" borderId="1" xfId="0" applyNumberFormat="1" applyFont="1" applyFill="1" applyBorder="1" applyAlignment="1">
      <alignment horizontal="center"/>
    </xf>
    <xf numFmtId="4" fontId="4" fillId="3" borderId="1" xfId="0" applyNumberFormat="1" applyFont="1" applyFill="1" applyBorder="1"/>
    <xf numFmtId="0" fontId="0" fillId="3" borderId="2" xfId="0" applyFont="1" applyFill="1" applyBorder="1" applyAlignment="1">
      <alignment horizontal="center"/>
    </xf>
    <xf numFmtId="0" fontId="0" fillId="3" borderId="0" xfId="0" applyFont="1" applyFill="1"/>
    <xf numFmtId="10" fontId="0" fillId="3" borderId="0" xfId="1" applyNumberFormat="1" applyFont="1" applyFill="1" applyAlignment="1">
      <alignment horizontal="center"/>
    </xf>
    <xf numFmtId="10" fontId="4" fillId="3" borderId="0" xfId="1" applyNumberFormat="1" applyFont="1" applyFill="1" applyAlignment="1">
      <alignment horizontal="center"/>
    </xf>
    <xf numFmtId="0" fontId="0" fillId="3" borderId="0" xfId="0" applyFill="1" applyAlignment="1">
      <alignment horizontal="center"/>
    </xf>
  </cellXfs>
  <cellStyles count="2">
    <cellStyle name="Κανονικό" xfId="0" builtinId="0"/>
    <cellStyle name="Ποσοστό"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190497</xdr:colOff>
      <xdr:row>41</xdr:row>
      <xdr:rowOff>153402</xdr:rowOff>
    </xdr:from>
    <xdr:to>
      <xdr:col>5</xdr:col>
      <xdr:colOff>482764</xdr:colOff>
      <xdr:row>105</xdr:row>
      <xdr:rowOff>80210</xdr:rowOff>
    </xdr:to>
    <xdr:sp macro="" textlink="">
      <xdr:nvSpPr>
        <xdr:cNvPr id="1025" name="Text Box 1"/>
        <xdr:cNvSpPr txBox="1">
          <a:spLocks noChangeArrowheads="1"/>
        </xdr:cNvSpPr>
      </xdr:nvSpPr>
      <xdr:spPr bwMode="auto">
        <a:xfrm>
          <a:off x="441155" y="7893718"/>
          <a:ext cx="6127583" cy="12118808"/>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r>
            <a:rPr lang="en-US" sz="1100" b="1">
              <a:latin typeface="+mn-lt"/>
              <a:ea typeface="+mn-ea"/>
              <a:cs typeface="+mn-cs"/>
            </a:rPr>
            <a:t>VALUATION &amp; RESEARCH SPECIALISTS (VRS)</a:t>
          </a:r>
          <a:endParaRPr lang="el-GR" sz="1100">
            <a:latin typeface="+mn-lt"/>
            <a:ea typeface="+mn-ea"/>
            <a:cs typeface="+mn-cs"/>
          </a:endParaRPr>
        </a:p>
        <a:p>
          <a:r>
            <a:rPr lang="en-US" sz="1100">
              <a:latin typeface="+mn-lt"/>
              <a:ea typeface="+mn-ea"/>
              <a:cs typeface="+mn-cs"/>
            </a:rPr>
            <a:t>Equity Research, Corporate Valuation</a:t>
          </a:r>
          <a:endParaRPr lang="el-GR" sz="1100">
            <a:latin typeface="+mn-lt"/>
            <a:ea typeface="+mn-ea"/>
            <a:cs typeface="+mn-cs"/>
          </a:endParaRPr>
        </a:p>
        <a:p>
          <a:r>
            <a:rPr lang="en-US" sz="1100">
              <a:latin typeface="+mn-lt"/>
              <a:ea typeface="+mn-ea"/>
              <a:cs typeface="+mn-cs"/>
            </a:rPr>
            <a:t>&amp; Financial Consultancy </a:t>
          </a:r>
          <a:endParaRPr lang="el-GR" sz="1100">
            <a:latin typeface="+mn-lt"/>
            <a:ea typeface="+mn-ea"/>
            <a:cs typeface="+mn-cs"/>
          </a:endParaRPr>
        </a:p>
        <a:p>
          <a:r>
            <a:rPr lang="en-US" sz="1100">
              <a:latin typeface="+mn-lt"/>
              <a:ea typeface="+mn-ea"/>
              <a:cs typeface="+mn-cs"/>
            </a:rPr>
            <a:t>104 Eolou St., 105 64 Athens, Greece, Tel. +30 210 32 19 557,</a:t>
          </a:r>
          <a:endParaRPr lang="el-GR" sz="1100">
            <a:latin typeface="+mn-lt"/>
            <a:ea typeface="+mn-ea"/>
            <a:cs typeface="+mn-cs"/>
          </a:endParaRPr>
        </a:p>
        <a:p>
          <a:r>
            <a:rPr lang="en-US" sz="1100">
              <a:latin typeface="+mn-lt"/>
              <a:ea typeface="+mn-ea"/>
              <a:cs typeface="+mn-cs"/>
            </a:rPr>
            <a:t>Fax: +30 210 33 16 358, Email: info@valueinvest.gr</a:t>
          </a:r>
          <a:endParaRPr lang="el-GR" sz="1100">
            <a:latin typeface="+mn-lt"/>
            <a:ea typeface="+mn-ea"/>
            <a:cs typeface="+mn-cs"/>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1" i="0" u="none" strike="noStrike" baseline="0">
              <a:solidFill>
                <a:srgbClr val="000000"/>
              </a:solidFill>
              <a:latin typeface="Arial"/>
              <a:cs typeface="Arial"/>
            </a:rPr>
            <a:t>DISCLOSURE STATEMENT (1)</a:t>
          </a:r>
          <a:endParaRPr lang="en-GB" sz="800" b="0" i="0" u="none" strike="noStrike" baseline="0">
            <a:solidFill>
              <a:srgbClr val="000000"/>
            </a:solidFill>
            <a:latin typeface="Arial"/>
            <a:cs typeface="Arial"/>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0" i="0" u="none" strike="noStrike" baseline="0">
              <a:solidFill>
                <a:srgbClr val="000000"/>
              </a:solidFill>
              <a:latin typeface="Arial"/>
              <a:cs typeface="Arial"/>
            </a:rPr>
            <a:t>VALUATION &amp; RESEARCH SPECIALISTS (VRS) is an independent firm providing advanced equity research, quality valuations and value-related advisory services to local and international business entities and / or communities. VRS services include valuations of intangible assets, business enterprises, and fixed assets. VRS’s focus business is in providing independent equity research to its institutional and retail clients / subscribers.</a:t>
          </a:r>
        </a:p>
        <a:p>
          <a:pPr algn="l" rtl="0">
            <a:defRPr sz="1000"/>
          </a:pPr>
          <a:endParaRPr lang="en-GB" sz="800" b="0" i="0" u="none" strike="noStrike" baseline="0">
            <a:solidFill>
              <a:srgbClr val="000000"/>
            </a:solidFill>
            <a:latin typeface="Arial"/>
            <a:cs typeface="Arial"/>
          </a:endParaRPr>
        </a:p>
        <a:p>
          <a:pPr algn="l" rtl="0">
            <a:defRPr sz="1000"/>
          </a:pPr>
          <a:r>
            <a:rPr lang="en-GB" sz="800" b="1" i="0" u="none" strike="noStrike" baseline="0">
              <a:solidFill>
                <a:srgbClr val="000000"/>
              </a:solidFill>
              <a:latin typeface="Arial"/>
              <a:cs typeface="Arial"/>
            </a:rPr>
            <a:t>VRS is not a brokerage firm and does not trade in securities of any kind. VRS is not an investment bank and does not act as an underwriter for any type of securities.</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VRS accepts fees from the companies it covers and researches (the “covered companies”), and from major financial institutions. The sole purpose of this policy is to defray the cost of researching small and medium capitalization stocks which otherwise receive little research coverage. In this manner VRS can minimize fees to its clients / subscribers and thus broaden investor’s attention to the “covered companies.”</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VRS analysts are compensated on a per-company basis and not on the basis of their recommendations. Analysts are not allowed to solicit prospective “covered companies” for research coverage by VRS and are not allowed to accept any fees or other consideration from the companies they cover for VRS. Analysts are also not allowed to trade in the shares, warrants, convertible securities, or options of companies they cover for VRS.</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Furthermore, VRS, its officers, and directors cannot trade in shares, warrants, convertible securities or options of any of the “covered companies.” VRS accepts payment for research only in cash and will not accept payment in shares, warrants, convertible securities or options of “covered companies” by no means.</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To ensure complete independence and editorial control over its research, VRS follows certain business practices and compliance procedures, which are also applied internationally. Among other things, fees from “covered companies” are due and payable prior to the commencement of research and, as a contractual right, VRS retains complete editorial control over the research process and the final equity analysis report.</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Information contained herein is based on data obtained from recognized statistical services, issue reports or communications, or other sources, believed to be reliable. However, such information has not been verified by VRS, and VRS does not make any representation as to its accuracy and completeness. Opinions, estimates, and statements nonfactual in nature expressed in its research represent VRS’s judgment as of the date of its reports, are subject to change without notice and are provided in good faith and without legal responsibility. In addition, there may be instances when fundamental, technical and quantitative opinions, estimates, and statements may not be in concert. Neither the information nor any opinion expressed shall constitute an offer to sell or a solicitation of an offer to buy any shares, warrants, convertible securities or options of “covered companies” by no means.</a:t>
          </a:r>
        </a:p>
        <a:p>
          <a:endParaRPr lang="en-US"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b="1">
              <a:latin typeface="+mn-lt"/>
              <a:ea typeface="+mn-ea"/>
              <a:cs typeface="+mn-cs"/>
            </a:rPr>
            <a:t>DISCLOSURE STATEMENT</a:t>
          </a:r>
          <a:r>
            <a:rPr lang="en-GB" sz="800" b="1">
              <a:latin typeface="+mn-lt"/>
              <a:ea typeface="+mn-ea"/>
              <a:cs typeface="+mn-cs"/>
            </a:rPr>
            <a:t> (2)</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a:latin typeface="+mn-lt"/>
              <a:ea typeface="+mn-ea"/>
              <a:cs typeface="+mn-cs"/>
            </a:rPr>
            <a:t>The current research report as well as other statements that VRS may proceed with may include future statements, regarding the future financial performance of a company or another entity or product, as well as strategies and expectations. Statements about the future may typically include expressions such as “trend”, “prospect”, “opportunity”, “course”, “believe”, “possibly”, “expect”, “current”, “intention”, “estimate”, “forecast”, continuation”, “remain”, “maintain”, “target” and other similar expressions or future or hypothetical verbs such as “will”, “must”, “could”, “may be” and other expressions.</a:t>
          </a:r>
          <a:endParaRPr lang="el-GR" sz="800">
            <a:latin typeface="+mn-lt"/>
            <a:ea typeface="+mn-ea"/>
            <a:cs typeface="+mn-cs"/>
          </a:endParaRPr>
        </a:p>
        <a:p>
          <a:r>
            <a:rPr lang="en-GB" sz="800">
              <a:latin typeface="+mn-lt"/>
              <a:ea typeface="+mn-ea"/>
              <a:cs typeface="+mn-cs"/>
            </a:rPr>
            <a:t> </a:t>
          </a:r>
          <a:endParaRPr lang="el-GR" sz="800">
            <a:latin typeface="+mn-lt"/>
            <a:ea typeface="+mn-ea"/>
            <a:cs typeface="+mn-cs"/>
          </a:endParaRPr>
        </a:p>
        <a:p>
          <a:r>
            <a:rPr lang="en-US" sz="800">
              <a:latin typeface="+mn-lt"/>
              <a:ea typeface="+mn-ea"/>
              <a:cs typeface="+mn-cs"/>
            </a:rPr>
            <a:t>VALUATION &amp; RESEARCH SPECIALISTS (VRS) caution that forward-looking statements are subject to numerous assumptions, risks and uncertainties, which change over time. Forward-looking statements speak only as of the date they are made, and VRS assumes no duty to and does not undertake to update forward-looking statements. Actual results could differ materially from those anticipated in forward-looking statements and future results could differ materially from historical performance.</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a:latin typeface="+mn-lt"/>
              <a:ea typeface="+mn-ea"/>
              <a:cs typeface="+mn-cs"/>
            </a:rPr>
            <a:t>In addition to factors previously disclosed in VRS reports and those identified elsewhere in this communication, the following factors, among others, could cause actual results to differ materially from forward-looking statements or historical performance: (1) the introduction, withdrawal, success and timing of business initiatives and strategies; (2) changes in political, economic or industry conditions, the interest rate environment or financial and capital markets, which could result in changes in demand for products or services or in the value of assets under management; (3) the impact of increased competition; (4) the impact of capital improvement projects; (5) the impact of future acquisitions or divestitures; (6) the unfavorable resolution of legal proceedings; (7) the extent and timing of any share repurchases; (8) the impact, extent and timing of technological changes and the adequacy of intellectual property protection; (9) the impact of legislative and regulatory actions and reforms and regulatory, supervisory or enforcement actions of government agencies; (10) terrorist activities and international hostilities, which may adversely affect the general economy, domestic and local financial and capital markets, as well as specific industries; (11) the ability to attract and retain highly talented professionals; (12) fluctuations in foreign currency exchange rates; (13) the impact of changes to tax legislation and, generally, the tax position of the covered company.</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b="1">
              <a:latin typeface="+mn-lt"/>
              <a:ea typeface="+mn-ea"/>
              <a:cs typeface="+mn-cs"/>
            </a:rPr>
            <a:t>COMPLIANCE WITH EU DIRECTIVES and GREEK LAWS</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a:latin typeface="+mn-lt"/>
              <a:ea typeface="+mn-ea"/>
              <a:cs typeface="+mn-cs"/>
            </a:rPr>
            <a:t>VRS prepares its equity research reports in a best effort to comply with the provisions of the EU Directive 2003/6/EK of the European Commission (L 339/73/24.12.2003, L 096/16/2003), the Guidelines 2003/125/EK and the Decision 4/347/12.7.2005 of the Hellenic Capital Markets Committee, as well as with the provisions of article 14, Greek Law 3340/2005, and the relevant clarifications with regard to the legal obligations of equity analysts. VRS analysts are certified by the Hellenic Capital Markets Committee. The latter may request from VRS analysts to justify their views and conclusions with regard to this research report.</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b="1">
              <a:latin typeface="+mn-lt"/>
              <a:ea typeface="+mn-ea"/>
              <a:cs typeface="+mn-cs"/>
            </a:rPr>
            <a:t>ANALYST CERTIFICATION</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a:latin typeface="+mn-lt"/>
              <a:ea typeface="+mn-ea"/>
              <a:cs typeface="+mn-cs"/>
            </a:rPr>
            <a:t>The views expressed in this report accurately reflect the personal views of the undersigned analyst(s) about the subject issuer and the securities of the issuer. In addition, the undersigned lead analyst(s) has not and will not receive any compensation for providing a specific recommendation or view in this research report.</a:t>
          </a:r>
          <a:endParaRPr lang="el-GR" sz="800">
            <a:latin typeface="+mn-lt"/>
            <a:ea typeface="+mn-ea"/>
            <a:cs typeface="+mn-cs"/>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0" i="0" u="none" strike="noStrike" baseline="0">
              <a:solidFill>
                <a:srgbClr val="000000"/>
              </a:solidFill>
              <a:latin typeface="Times New Roman"/>
              <a:cs typeface="Times New Roman"/>
            </a:rPr>
            <a:t> </a:t>
          </a:r>
        </a:p>
      </xdr:txBody>
    </xdr:sp>
    <xdr:clientData/>
  </xdr:twoCellAnchor>
  <xdr:twoCellAnchor editAs="oneCell">
    <xdr:from>
      <xdr:col>2</xdr:col>
      <xdr:colOff>20051</xdr:colOff>
      <xdr:row>42</xdr:row>
      <xdr:rowOff>53139</xdr:rowOff>
    </xdr:from>
    <xdr:to>
      <xdr:col>2</xdr:col>
      <xdr:colOff>1452431</xdr:colOff>
      <xdr:row>47</xdr:row>
      <xdr:rowOff>50125</xdr:rowOff>
    </xdr:to>
    <xdr:pic>
      <xdr:nvPicPr>
        <xdr:cNvPr id="4" name="3 - Εικόνα" descr="VRS LOGO 1.jpg"/>
        <xdr:cNvPicPr>
          <a:picLocks noChangeAspect="1"/>
        </xdr:cNvPicPr>
      </xdr:nvPicPr>
      <xdr:blipFill>
        <a:blip xmlns:r="http://schemas.openxmlformats.org/officeDocument/2006/relationships" r:embed="rId1" cstate="print"/>
        <a:stretch>
          <a:fillRect/>
        </a:stretch>
      </xdr:blipFill>
      <xdr:spPr>
        <a:xfrm>
          <a:off x="521367" y="7983955"/>
          <a:ext cx="1432380" cy="949486"/>
        </a:xfrm>
        <a:prstGeom prst="rect">
          <a:avLst/>
        </a:prstGeom>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K149"/>
  <sheetViews>
    <sheetView showGridLines="0" zoomScale="70" zoomScaleNormal="70" workbookViewId="0">
      <selection activeCell="G119" sqref="G119"/>
    </sheetView>
  </sheetViews>
  <sheetFormatPr defaultRowHeight="15"/>
  <cols>
    <col min="1" max="1" width="22.7109375" style="3" customWidth="1"/>
    <col min="2" max="2" width="5.7109375" style="4" customWidth="1"/>
    <col min="3" max="4" width="11.5703125" style="3" customWidth="1"/>
    <col min="5" max="7" width="11.5703125" style="4" customWidth="1"/>
    <col min="8" max="8" width="27.42578125" style="3" customWidth="1"/>
    <col min="9" max="11" width="11.5703125" style="4" customWidth="1"/>
    <col min="12" max="16384" width="9.140625" style="4"/>
  </cols>
  <sheetData>
    <row r="1" spans="1:11" ht="14.25" customHeight="1"/>
    <row r="2" spans="1:11" ht="14.25" customHeight="1"/>
    <row r="3" spans="1:11" ht="14.25" customHeight="1"/>
    <row r="4" spans="1:11" ht="14.25" customHeight="1"/>
    <row r="5" spans="1:11" ht="14.25" customHeight="1">
      <c r="A5" s="7"/>
      <c r="B5" s="29"/>
      <c r="C5" s="7"/>
      <c r="D5" s="7"/>
      <c r="E5" s="6" t="s">
        <v>113</v>
      </c>
      <c r="F5" s="7"/>
      <c r="G5" s="7"/>
      <c r="H5" s="7" t="s">
        <v>121</v>
      </c>
      <c r="I5" s="6" t="s">
        <v>113</v>
      </c>
      <c r="J5" s="7"/>
      <c r="K5" s="7"/>
    </row>
    <row r="6" spans="1:11" s="5" customFormat="1" ht="40.5" customHeight="1">
      <c r="A6" s="3"/>
      <c r="B6" s="30"/>
      <c r="C6" s="3">
        <v>2010</v>
      </c>
      <c r="D6" s="3">
        <v>2011</v>
      </c>
      <c r="E6" s="3">
        <v>2012</v>
      </c>
      <c r="F6" s="3">
        <v>2013</v>
      </c>
      <c r="G6" s="3">
        <v>2014</v>
      </c>
      <c r="H6" s="7"/>
      <c r="I6" s="3">
        <v>2012</v>
      </c>
      <c r="J6" s="3">
        <v>2013</v>
      </c>
      <c r="K6" s="3">
        <v>2014</v>
      </c>
    </row>
    <row r="7" spans="1:11" ht="14.25" customHeight="1">
      <c r="B7" s="30"/>
      <c r="E7" s="3"/>
      <c r="F7" s="3"/>
      <c r="G7" s="3"/>
      <c r="I7" s="3"/>
      <c r="J7" s="3"/>
      <c r="K7" s="3"/>
    </row>
    <row r="8" spans="1:11">
      <c r="A8" s="7" t="s">
        <v>2</v>
      </c>
      <c r="B8" s="30"/>
      <c r="C8" s="42">
        <v>96.370999999999995</v>
      </c>
      <c r="D8" s="42">
        <v>99.724000000000004</v>
      </c>
      <c r="E8" s="42"/>
      <c r="F8" s="32"/>
      <c r="G8" s="32"/>
      <c r="H8" s="1" t="s">
        <v>122</v>
      </c>
      <c r="I8" s="42">
        <v>111.122</v>
      </c>
      <c r="J8" s="32">
        <v>116.6781</v>
      </c>
      <c r="K8" s="32">
        <v>120.76183349999999</v>
      </c>
    </row>
    <row r="9" spans="1:11">
      <c r="A9" s="39" t="s">
        <v>10</v>
      </c>
      <c r="B9" s="30"/>
      <c r="C9" s="2">
        <v>989.60091699999998</v>
      </c>
      <c r="D9" s="2">
        <v>1021.4172160000001</v>
      </c>
      <c r="E9" s="44"/>
      <c r="F9" s="44"/>
      <c r="G9" s="44"/>
      <c r="H9" s="1" t="s">
        <v>135</v>
      </c>
      <c r="I9" s="44">
        <v>1123.5589376</v>
      </c>
      <c r="J9" s="44">
        <v>1235.9148313600001</v>
      </c>
      <c r="K9" s="44">
        <v>1359.5063144960002</v>
      </c>
    </row>
    <row r="10" spans="1:11">
      <c r="A10" s="39" t="s">
        <v>12</v>
      </c>
      <c r="B10" s="30"/>
      <c r="C10" s="2">
        <v>638.15</v>
      </c>
      <c r="D10" s="2">
        <v>438.24900000000002</v>
      </c>
      <c r="E10" s="44"/>
      <c r="F10" s="44"/>
      <c r="G10" s="44"/>
      <c r="H10" s="1" t="s">
        <v>135</v>
      </c>
      <c r="I10" s="44">
        <v>405</v>
      </c>
      <c r="J10" s="44">
        <v>390</v>
      </c>
      <c r="K10" s="44">
        <v>385</v>
      </c>
    </row>
    <row r="11" spans="1:11">
      <c r="A11" s="39" t="s">
        <v>5</v>
      </c>
      <c r="B11" s="30"/>
      <c r="C11" s="2">
        <v>351.88398100000001</v>
      </c>
      <c r="D11" s="2">
        <v>414.59344599999997</v>
      </c>
      <c r="E11" s="44"/>
      <c r="F11" s="44"/>
      <c r="G11" s="44"/>
      <c r="H11" s="1" t="s">
        <v>135</v>
      </c>
      <c r="I11" s="44">
        <v>430</v>
      </c>
      <c r="J11" s="44">
        <v>450</v>
      </c>
      <c r="K11" s="44">
        <v>470</v>
      </c>
    </row>
    <row r="12" spans="1:11">
      <c r="A12" s="7" t="s">
        <v>130</v>
      </c>
      <c r="B12" s="30"/>
      <c r="C12" s="42">
        <v>8476.8050000000003</v>
      </c>
      <c r="D12" s="42">
        <v>9307.5820000000003</v>
      </c>
      <c r="E12" s="42"/>
      <c r="F12" s="32"/>
      <c r="G12" s="32"/>
      <c r="H12" s="1" t="s">
        <v>122</v>
      </c>
      <c r="I12" s="42">
        <v>10468.870000000001</v>
      </c>
      <c r="J12" s="32">
        <v>10730.59175</v>
      </c>
      <c r="K12" s="32">
        <v>10998.856543749998</v>
      </c>
    </row>
    <row r="13" spans="1:11">
      <c r="A13" s="39" t="s">
        <v>7</v>
      </c>
      <c r="B13" s="30"/>
      <c r="C13" s="2">
        <v>149.07095000000001</v>
      </c>
      <c r="D13" s="2">
        <v>124.367193</v>
      </c>
      <c r="E13" s="44"/>
      <c r="F13" s="44"/>
      <c r="G13" s="44"/>
      <c r="H13" s="1" t="s">
        <v>135</v>
      </c>
      <c r="I13" s="44">
        <v>115</v>
      </c>
      <c r="J13" s="44">
        <v>110</v>
      </c>
      <c r="K13" s="44">
        <v>105</v>
      </c>
    </row>
    <row r="14" spans="1:11">
      <c r="A14" s="7" t="s">
        <v>13</v>
      </c>
      <c r="B14" s="30"/>
      <c r="C14" s="46">
        <v>1115.721</v>
      </c>
      <c r="D14" s="46">
        <v>1202.354</v>
      </c>
      <c r="E14" s="42"/>
      <c r="F14" s="32"/>
      <c r="G14" s="32"/>
      <c r="H14" s="1" t="s">
        <v>122</v>
      </c>
      <c r="I14" s="42">
        <v>1374.021</v>
      </c>
      <c r="J14" s="32">
        <v>1442.7220500000001</v>
      </c>
      <c r="K14" s="32">
        <v>1500.4309320000002</v>
      </c>
    </row>
    <row r="15" spans="1:11">
      <c r="A15" s="39" t="s">
        <v>127</v>
      </c>
      <c r="B15" s="30"/>
      <c r="C15" s="2">
        <v>487.33482700000002</v>
      </c>
      <c r="D15" s="2">
        <v>489.97216100000003</v>
      </c>
      <c r="E15" s="2"/>
      <c r="F15" s="44"/>
      <c r="G15" s="44"/>
      <c r="H15" s="1" t="s">
        <v>135</v>
      </c>
      <c r="I15" s="2">
        <v>494.28850299999999</v>
      </c>
      <c r="J15" s="44">
        <v>495</v>
      </c>
      <c r="K15" s="44">
        <v>505</v>
      </c>
    </row>
    <row r="16" spans="1:11">
      <c r="A16" s="39" t="s">
        <v>60</v>
      </c>
      <c r="B16" s="30"/>
      <c r="C16" s="2">
        <v>44.114725999999997</v>
      </c>
      <c r="D16" s="2">
        <v>42.679754000000003</v>
      </c>
      <c r="E16" s="45"/>
      <c r="F16" s="45"/>
      <c r="G16" s="45"/>
      <c r="H16" s="1" t="s">
        <v>135</v>
      </c>
      <c r="I16" s="45">
        <v>40</v>
      </c>
      <c r="J16" s="45">
        <v>38</v>
      </c>
      <c r="K16" s="45">
        <v>40</v>
      </c>
    </row>
    <row r="17" spans="1:11">
      <c r="A17" s="39" t="s">
        <v>111</v>
      </c>
      <c r="B17" s="30"/>
      <c r="C17" s="2">
        <v>47.195965000000001</v>
      </c>
      <c r="D17" s="2">
        <v>47.907032999999998</v>
      </c>
      <c r="E17" s="44"/>
      <c r="F17" s="44"/>
      <c r="G17" s="44"/>
      <c r="H17" s="1" t="s">
        <v>135</v>
      </c>
      <c r="I17" s="44">
        <v>52.697736300000003</v>
      </c>
      <c r="J17" s="44">
        <v>57.967509930000006</v>
      </c>
      <c r="K17" s="44">
        <v>63.764260923000009</v>
      </c>
    </row>
    <row r="18" spans="1:11">
      <c r="A18" s="39" t="s">
        <v>6</v>
      </c>
      <c r="B18" s="30"/>
      <c r="C18" s="2">
        <v>21.024526999999999</v>
      </c>
      <c r="D18" s="2">
        <v>29.617156999999999</v>
      </c>
      <c r="E18" s="44"/>
      <c r="F18" s="44"/>
      <c r="G18" s="44"/>
      <c r="H18" s="1" t="s">
        <v>135</v>
      </c>
      <c r="I18" s="44">
        <v>26.6554413</v>
      </c>
      <c r="J18" s="44">
        <v>23.989897169999999</v>
      </c>
      <c r="K18" s="44">
        <v>21.590907453</v>
      </c>
    </row>
    <row r="19" spans="1:11">
      <c r="A19" s="7" t="s">
        <v>0</v>
      </c>
      <c r="B19" s="30"/>
      <c r="C19" s="42">
        <v>10.016605</v>
      </c>
      <c r="D19" s="42">
        <v>7.5409160000000002</v>
      </c>
      <c r="E19" s="42"/>
      <c r="F19" s="32"/>
      <c r="G19" s="32"/>
      <c r="H19" s="1" t="s">
        <v>122</v>
      </c>
      <c r="I19" s="42">
        <v>7.47</v>
      </c>
      <c r="J19" s="32">
        <v>7.6722259199999998</v>
      </c>
      <c r="K19" s="32">
        <v>7.9</v>
      </c>
    </row>
    <row r="20" spans="1:11" ht="15" customHeight="1">
      <c r="A20" s="7" t="s">
        <v>9</v>
      </c>
      <c r="B20" s="30"/>
      <c r="C20" s="42">
        <v>6184.4350000000004</v>
      </c>
      <c r="D20" s="42">
        <v>8739.2749999999996</v>
      </c>
      <c r="E20" s="42"/>
      <c r="F20" s="32"/>
      <c r="G20" s="32"/>
      <c r="H20" s="1" t="s">
        <v>122</v>
      </c>
      <c r="I20" s="42">
        <v>9681.8829999999998</v>
      </c>
      <c r="J20" s="32">
        <v>9587.3067737500005</v>
      </c>
      <c r="K20" s="32">
        <v>9738.2394430937493</v>
      </c>
    </row>
    <row r="21" spans="1:11">
      <c r="A21" s="39" t="s">
        <v>4</v>
      </c>
      <c r="B21" s="30"/>
      <c r="C21" s="2">
        <v>116.720753</v>
      </c>
      <c r="D21" s="2">
        <v>105.12768800000001</v>
      </c>
      <c r="E21" s="44"/>
      <c r="F21" s="44"/>
      <c r="G21" s="44"/>
      <c r="H21" s="1" t="s">
        <v>135</v>
      </c>
      <c r="I21" s="44">
        <v>100</v>
      </c>
      <c r="J21" s="44">
        <v>110</v>
      </c>
      <c r="K21" s="44">
        <v>120</v>
      </c>
    </row>
    <row r="22" spans="1:11" ht="14.25" customHeight="1">
      <c r="A22" s="7" t="s">
        <v>8</v>
      </c>
      <c r="B22" s="30"/>
      <c r="C22" s="42">
        <v>5140.0150000000003</v>
      </c>
      <c r="D22" s="42">
        <v>4358.4870000000001</v>
      </c>
      <c r="E22" s="42"/>
      <c r="F22" s="32"/>
      <c r="G22" s="32"/>
      <c r="H22" s="1" t="s">
        <v>122</v>
      </c>
      <c r="I22" s="42">
        <v>3971.6280000000002</v>
      </c>
      <c r="J22" s="32">
        <v>3872.3373000000001</v>
      </c>
      <c r="K22" s="32">
        <v>3949.7840460000002</v>
      </c>
    </row>
    <row r="23" spans="1:11" ht="15" customHeight="1">
      <c r="A23" s="7" t="s">
        <v>11</v>
      </c>
      <c r="B23" s="30"/>
      <c r="C23" s="42">
        <v>5482.8</v>
      </c>
      <c r="D23" s="42">
        <v>5038.3</v>
      </c>
      <c r="E23" s="42"/>
      <c r="F23" s="32"/>
      <c r="G23" s="32"/>
      <c r="H23" s="1" t="s">
        <v>122</v>
      </c>
      <c r="I23" s="42">
        <v>4680.3</v>
      </c>
      <c r="J23" s="32">
        <v>4516.4894999999997</v>
      </c>
      <c r="K23" s="32">
        <v>4403.5772625</v>
      </c>
    </row>
    <row r="24" spans="1:11">
      <c r="A24" s="7" t="s">
        <v>131</v>
      </c>
      <c r="B24" s="30"/>
      <c r="C24" s="42">
        <v>5809.732</v>
      </c>
      <c r="D24" s="42">
        <v>5513.5519999999997</v>
      </c>
      <c r="E24" s="42"/>
      <c r="F24" s="32"/>
      <c r="G24" s="32"/>
      <c r="H24" s="1" t="s">
        <v>122</v>
      </c>
      <c r="I24" s="42">
        <v>5985.2219999999998</v>
      </c>
      <c r="J24" s="32">
        <v>6134.8525499999996</v>
      </c>
      <c r="K24" s="32">
        <v>6288.2238637499995</v>
      </c>
    </row>
    <row r="25" spans="1:11">
      <c r="A25" s="7" t="s">
        <v>1</v>
      </c>
      <c r="B25" s="30"/>
      <c r="C25" s="42">
        <v>223.34042299999999</v>
      </c>
      <c r="D25" s="42">
        <v>221.29339200000001</v>
      </c>
      <c r="E25" s="42"/>
      <c r="F25" s="32"/>
      <c r="G25" s="32"/>
      <c r="H25" s="1" t="s">
        <v>122</v>
      </c>
      <c r="I25" s="42">
        <v>235.99829</v>
      </c>
      <c r="J25" s="32">
        <v>245.43822159999999</v>
      </c>
      <c r="K25" s="32">
        <v>252.80136824799999</v>
      </c>
    </row>
    <row r="26" spans="1:11">
      <c r="A26" s="7" t="s">
        <v>129</v>
      </c>
      <c r="B26" s="30"/>
      <c r="C26" s="42">
        <v>234.52</v>
      </c>
      <c r="D26" s="42">
        <v>259.28500000000003</v>
      </c>
      <c r="E26" s="42"/>
      <c r="F26" s="32"/>
      <c r="G26" s="32"/>
      <c r="H26" s="1" t="s">
        <v>122</v>
      </c>
      <c r="I26" s="42">
        <v>264.74799999999999</v>
      </c>
      <c r="J26" s="32">
        <v>274.02256921999998</v>
      </c>
      <c r="K26" s="32">
        <v>283.98655081575009</v>
      </c>
    </row>
    <row r="27" spans="1:11">
      <c r="A27" s="39" t="s">
        <v>3</v>
      </c>
      <c r="B27" s="30"/>
      <c r="C27" s="2">
        <v>1350.4880000000001</v>
      </c>
      <c r="D27" s="2">
        <v>1091.404</v>
      </c>
      <c r="E27" s="44"/>
      <c r="F27" s="44"/>
      <c r="G27" s="44"/>
      <c r="H27" s="1" t="s">
        <v>135</v>
      </c>
      <c r="I27" s="44">
        <v>982.2636</v>
      </c>
      <c r="J27" s="44">
        <v>884.03724</v>
      </c>
      <c r="K27" s="44">
        <v>795.63351599999999</v>
      </c>
    </row>
    <row r="28" spans="1:11">
      <c r="B28" s="31"/>
    </row>
    <row r="29" spans="1:11">
      <c r="B29" s="31"/>
    </row>
    <row r="30" spans="1:11">
      <c r="B30" s="31"/>
    </row>
    <row r="31" spans="1:11">
      <c r="B31" s="31"/>
    </row>
    <row r="32" spans="1:11">
      <c r="B32" s="31"/>
    </row>
    <row r="33" spans="1:11">
      <c r="B33" s="31"/>
    </row>
    <row r="34" spans="1:11">
      <c r="B34" s="31"/>
    </row>
    <row r="35" spans="1:11">
      <c r="B35" s="31"/>
    </row>
    <row r="36" spans="1:11">
      <c r="B36" s="31"/>
    </row>
    <row r="37" spans="1:11">
      <c r="B37" s="31"/>
    </row>
    <row r="38" spans="1:11">
      <c r="B38" s="31"/>
    </row>
    <row r="39" spans="1:11">
      <c r="B39" s="31"/>
    </row>
    <row r="40" spans="1:11">
      <c r="B40" s="31"/>
    </row>
    <row r="41" spans="1:11">
      <c r="B41" s="31"/>
    </row>
    <row r="42" spans="1:11">
      <c r="B42" s="31"/>
    </row>
    <row r="43" spans="1:11">
      <c r="B43" s="31"/>
    </row>
    <row r="44" spans="1:11">
      <c r="A44" s="7"/>
      <c r="B44" s="29"/>
      <c r="C44" s="7"/>
      <c r="D44" s="7"/>
      <c r="E44" s="6" t="s">
        <v>114</v>
      </c>
      <c r="F44" s="6"/>
      <c r="G44" s="6"/>
      <c r="I44" s="6" t="s">
        <v>114</v>
      </c>
      <c r="J44" s="6"/>
      <c r="K44" s="6"/>
    </row>
    <row r="45" spans="1:11">
      <c r="B45" s="30"/>
      <c r="C45" s="3">
        <v>2010</v>
      </c>
      <c r="D45" s="3">
        <v>2011</v>
      </c>
      <c r="E45" s="3">
        <v>2012</v>
      </c>
      <c r="F45" s="3">
        <v>2013</v>
      </c>
      <c r="G45" s="3">
        <v>2014</v>
      </c>
      <c r="I45" s="3">
        <v>2012</v>
      </c>
      <c r="J45" s="3">
        <v>2013</v>
      </c>
      <c r="K45" s="3">
        <v>2014</v>
      </c>
    </row>
    <row r="46" spans="1:11">
      <c r="B46" s="30"/>
      <c r="E46" s="3"/>
      <c r="F46" s="3"/>
      <c r="G46" s="3"/>
      <c r="I46" s="3"/>
      <c r="J46" s="3"/>
      <c r="K46" s="3"/>
    </row>
    <row r="47" spans="1:11">
      <c r="A47" s="7" t="s">
        <v>2</v>
      </c>
      <c r="B47" s="43"/>
      <c r="C47" s="42">
        <v>11.766999999999999</v>
      </c>
      <c r="D47" s="42">
        <v>11.574</v>
      </c>
      <c r="E47" s="42"/>
      <c r="F47" s="32"/>
      <c r="G47" s="32"/>
      <c r="H47" s="1" t="s">
        <v>122</v>
      </c>
      <c r="I47" s="42">
        <v>15.972000000000001</v>
      </c>
      <c r="J47" s="32">
        <v>18.668496000000001</v>
      </c>
      <c r="K47" s="32">
        <v>19.9257025275</v>
      </c>
    </row>
    <row r="48" spans="1:11">
      <c r="A48" s="39" t="s">
        <v>10</v>
      </c>
      <c r="B48" s="30"/>
      <c r="C48" s="2">
        <v>193.347983</v>
      </c>
      <c r="D48" s="2">
        <v>198.748243</v>
      </c>
      <c r="E48" s="44"/>
      <c r="F48" s="44"/>
      <c r="G48" s="44"/>
      <c r="H48" s="1" t="s">
        <v>135</v>
      </c>
      <c r="I48" s="38">
        <v>205</v>
      </c>
      <c r="J48" s="38">
        <v>210</v>
      </c>
      <c r="K48" s="38">
        <v>215</v>
      </c>
    </row>
    <row r="49" spans="1:11">
      <c r="A49" s="39" t="s">
        <v>12</v>
      </c>
      <c r="B49" s="30"/>
      <c r="C49" s="40">
        <v>46.65</v>
      </c>
      <c r="D49" s="40">
        <v>27.97</v>
      </c>
      <c r="E49" s="44"/>
      <c r="F49" s="44"/>
      <c r="G49" s="44"/>
      <c r="H49" s="1" t="s">
        <v>135</v>
      </c>
      <c r="I49" s="38">
        <v>15</v>
      </c>
      <c r="J49" s="38">
        <v>12</v>
      </c>
      <c r="K49" s="38">
        <v>10</v>
      </c>
    </row>
    <row r="50" spans="1:11">
      <c r="A50" s="39" t="s">
        <v>5</v>
      </c>
      <c r="B50" s="30"/>
      <c r="C50" s="2">
        <v>13.224328</v>
      </c>
      <c r="D50" s="2">
        <v>20.850207000000001</v>
      </c>
      <c r="E50" s="44"/>
      <c r="F50" s="44"/>
      <c r="G50" s="44"/>
      <c r="H50" s="1" t="s">
        <v>135</v>
      </c>
      <c r="I50" s="38">
        <v>2.5</v>
      </c>
      <c r="J50" s="38">
        <v>5</v>
      </c>
      <c r="K50" s="38">
        <v>7</v>
      </c>
    </row>
    <row r="51" spans="1:11">
      <c r="A51" s="7" t="s">
        <v>130</v>
      </c>
      <c r="B51" s="43"/>
      <c r="C51" s="42">
        <v>496.84699999999998</v>
      </c>
      <c r="D51" s="42">
        <v>330.88900000000001</v>
      </c>
      <c r="E51" s="42"/>
      <c r="F51" s="32"/>
      <c r="G51" s="32"/>
      <c r="H51" s="1" t="s">
        <v>122</v>
      </c>
      <c r="I51" s="42">
        <v>298.28300000000002</v>
      </c>
      <c r="J51" s="32">
        <v>343.37893600000001</v>
      </c>
      <c r="K51" s="32">
        <v>384.95997903124999</v>
      </c>
    </row>
    <row r="52" spans="1:11">
      <c r="A52" s="39" t="s">
        <v>7</v>
      </c>
      <c r="B52" s="30"/>
      <c r="C52" s="2">
        <v>19.285926</v>
      </c>
      <c r="D52" s="2">
        <v>20.130265000000001</v>
      </c>
      <c r="E52" s="44"/>
      <c r="F52" s="44"/>
      <c r="G52" s="44"/>
      <c r="H52" s="1" t="s">
        <v>135</v>
      </c>
      <c r="I52" s="38">
        <v>18</v>
      </c>
      <c r="J52" s="38">
        <v>16</v>
      </c>
      <c r="K52" s="38">
        <v>15</v>
      </c>
    </row>
    <row r="53" spans="1:11">
      <c r="A53" s="7" t="s">
        <v>13</v>
      </c>
      <c r="B53" s="43"/>
      <c r="C53" s="42">
        <v>152.66200000000001</v>
      </c>
      <c r="D53" s="42">
        <v>153.80600000000001</v>
      </c>
      <c r="E53" s="42"/>
      <c r="F53" s="32"/>
      <c r="G53" s="32"/>
      <c r="H53" s="1" t="s">
        <v>122</v>
      </c>
      <c r="I53" s="42">
        <v>177.536</v>
      </c>
      <c r="J53" s="32">
        <v>190.43931060000003</v>
      </c>
      <c r="K53" s="32">
        <v>202.55817582000003</v>
      </c>
    </row>
    <row r="54" spans="1:11">
      <c r="A54" s="39" t="s">
        <v>127</v>
      </c>
      <c r="B54" s="30"/>
      <c r="C54" s="40">
        <v>130</v>
      </c>
      <c r="D54" s="40">
        <v>121</v>
      </c>
      <c r="E54" s="2"/>
      <c r="F54" s="44"/>
      <c r="G54" s="44"/>
      <c r="H54" s="1" t="s">
        <v>135</v>
      </c>
      <c r="I54" s="40">
        <v>119</v>
      </c>
      <c r="J54" s="38">
        <v>110</v>
      </c>
      <c r="K54" s="38">
        <v>110</v>
      </c>
    </row>
    <row r="55" spans="1:11">
      <c r="A55" s="39" t="s">
        <v>60</v>
      </c>
      <c r="B55" s="30"/>
      <c r="C55" s="2">
        <v>8.3465179999999997</v>
      </c>
      <c r="D55" s="2">
        <v>7.6227260000000001</v>
      </c>
      <c r="E55" s="45"/>
      <c r="F55" s="45"/>
      <c r="G55" s="45"/>
      <c r="H55" s="1" t="s">
        <v>135</v>
      </c>
      <c r="I55" s="38">
        <v>6.8604533999999999</v>
      </c>
      <c r="J55" s="38">
        <v>6.1744080600000002</v>
      </c>
      <c r="K55" s="38">
        <v>5.5569672539999999</v>
      </c>
    </row>
    <row r="56" spans="1:11">
      <c r="A56" s="39" t="s">
        <v>111</v>
      </c>
      <c r="B56" s="30"/>
      <c r="C56" s="2">
        <v>5.419721</v>
      </c>
      <c r="D56" s="2">
        <v>5.1699400000000004</v>
      </c>
      <c r="E56" s="44"/>
      <c r="F56" s="44"/>
      <c r="G56" s="44"/>
      <c r="H56" s="1" t="s">
        <v>135</v>
      </c>
      <c r="I56" s="38">
        <v>7.7549100000000006</v>
      </c>
      <c r="J56" s="38">
        <v>8.5</v>
      </c>
      <c r="K56" s="38">
        <v>10</v>
      </c>
    </row>
    <row r="57" spans="1:11">
      <c r="A57" s="39" t="s">
        <v>6</v>
      </c>
      <c r="B57" s="30"/>
      <c r="C57" s="2">
        <v>1.3816660000000001</v>
      </c>
      <c r="D57" s="2">
        <v>2.738359</v>
      </c>
      <c r="E57" s="44"/>
      <c r="F57" s="44"/>
      <c r="G57" s="44"/>
      <c r="H57" s="1" t="s">
        <v>135</v>
      </c>
      <c r="I57" s="38">
        <v>1.9168512999999998</v>
      </c>
      <c r="J57" s="38">
        <v>1.3417959099999999</v>
      </c>
      <c r="K57" s="38">
        <v>0.9392571369999998</v>
      </c>
    </row>
    <row r="58" spans="1:11">
      <c r="A58" s="7" t="s">
        <v>0</v>
      </c>
      <c r="B58" s="43"/>
      <c r="C58" s="42">
        <v>4.388617</v>
      </c>
      <c r="D58" s="42">
        <v>4.0660080000000001</v>
      </c>
      <c r="E58" s="42"/>
      <c r="F58" s="32"/>
      <c r="G58" s="32"/>
      <c r="H58" s="1" t="s">
        <v>122</v>
      </c>
      <c r="I58" s="42">
        <v>4.9580000000000002</v>
      </c>
      <c r="J58" s="32">
        <v>5.1403913664000003</v>
      </c>
      <c r="K58" s="32">
        <v>5.3720000000000008</v>
      </c>
    </row>
    <row r="59" spans="1:11">
      <c r="A59" s="7" t="s">
        <v>9</v>
      </c>
      <c r="B59" s="43"/>
      <c r="C59" s="42">
        <v>236.99100000000001</v>
      </c>
      <c r="D59" s="42">
        <v>338.93200000000002</v>
      </c>
      <c r="E59" s="42"/>
      <c r="F59" s="32"/>
      <c r="G59" s="32"/>
      <c r="H59" s="1" t="s">
        <v>122</v>
      </c>
      <c r="I59" s="42">
        <v>270.62</v>
      </c>
      <c r="J59" s="32">
        <v>287.6192032125</v>
      </c>
      <c r="K59" s="32">
        <v>311.62366217900001</v>
      </c>
    </row>
    <row r="60" spans="1:11">
      <c r="A60" s="39" t="s">
        <v>4</v>
      </c>
      <c r="B60" s="30"/>
      <c r="C60" s="2">
        <v>7.1263779999999999</v>
      </c>
      <c r="D60" s="2">
        <v>6.4661530000000003</v>
      </c>
      <c r="E60" s="44"/>
      <c r="F60" s="44"/>
      <c r="G60" s="44"/>
      <c r="H60" s="1" t="s">
        <v>135</v>
      </c>
      <c r="I60" s="38">
        <v>6</v>
      </c>
      <c r="J60" s="38">
        <v>5.5</v>
      </c>
      <c r="K60" s="38">
        <v>5</v>
      </c>
    </row>
    <row r="61" spans="1:11">
      <c r="A61" s="7" t="s">
        <v>8</v>
      </c>
      <c r="B61" s="43"/>
      <c r="C61" s="42"/>
      <c r="D61" s="42">
        <v>734.22400000000005</v>
      </c>
      <c r="E61" s="42"/>
      <c r="F61" s="32"/>
      <c r="G61" s="32"/>
      <c r="H61" s="1" t="s">
        <v>122</v>
      </c>
      <c r="I61" s="42">
        <v>673.80500000000006</v>
      </c>
      <c r="J61" s="32">
        <v>658.29734100000007</v>
      </c>
      <c r="K61" s="32">
        <v>671.46328782000012</v>
      </c>
    </row>
    <row r="62" spans="1:11">
      <c r="A62" s="7" t="s">
        <v>11</v>
      </c>
      <c r="B62" s="43"/>
      <c r="C62" s="42">
        <v>1747.9</v>
      </c>
      <c r="D62" s="42">
        <v>1662.8</v>
      </c>
      <c r="E62" s="42"/>
      <c r="F62" s="32"/>
      <c r="G62" s="32"/>
      <c r="H62" s="1" t="s">
        <v>122</v>
      </c>
      <c r="I62" s="42">
        <v>1533.9</v>
      </c>
      <c r="J62" s="32">
        <v>1476.8920665000001</v>
      </c>
      <c r="K62" s="32">
        <v>1439.9697648375</v>
      </c>
    </row>
    <row r="63" spans="1:11">
      <c r="A63" s="7" t="s">
        <v>131</v>
      </c>
      <c r="B63" s="43"/>
      <c r="C63" s="42">
        <v>1497.7</v>
      </c>
      <c r="D63" s="42">
        <v>779.82</v>
      </c>
      <c r="E63" s="42"/>
      <c r="F63" s="32"/>
      <c r="G63" s="32"/>
      <c r="H63" s="1" t="s">
        <v>122</v>
      </c>
      <c r="I63" s="42">
        <v>990.85500000000002</v>
      </c>
      <c r="J63" s="32">
        <v>1010.52</v>
      </c>
      <c r="K63" s="32">
        <v>1036.47</v>
      </c>
    </row>
    <row r="64" spans="1:11">
      <c r="A64" s="7" t="s">
        <v>1</v>
      </c>
      <c r="B64" s="43"/>
      <c r="C64" s="42">
        <v>20.481794000000001</v>
      </c>
      <c r="D64" s="42">
        <v>19.619</v>
      </c>
      <c r="E64" s="42"/>
      <c r="F64" s="32"/>
      <c r="G64" s="32"/>
      <c r="H64" s="1" t="s">
        <v>122</v>
      </c>
      <c r="I64" s="42">
        <v>21.166</v>
      </c>
      <c r="J64" s="32">
        <v>21.598563500800001</v>
      </c>
      <c r="K64" s="32">
        <v>22.246520405824</v>
      </c>
    </row>
    <row r="65" spans="1:11">
      <c r="A65" s="7" t="s">
        <v>129</v>
      </c>
      <c r="B65" s="43"/>
      <c r="C65" s="42">
        <v>18.459</v>
      </c>
      <c r="D65" s="42">
        <v>22.08</v>
      </c>
      <c r="E65" s="42"/>
      <c r="F65" s="32"/>
      <c r="G65" s="32"/>
      <c r="H65" s="1" t="s">
        <v>122</v>
      </c>
      <c r="I65" s="42">
        <v>24.896999999999998</v>
      </c>
      <c r="J65" s="32">
        <v>27.523954611557492</v>
      </c>
      <c r="K65" s="32">
        <v>28.790938094082733</v>
      </c>
    </row>
    <row r="66" spans="1:11">
      <c r="A66" s="39" t="s">
        <v>3</v>
      </c>
      <c r="B66" s="30"/>
      <c r="C66" s="2">
        <v>315.08499999999998</v>
      </c>
      <c r="D66" s="2">
        <v>242.667</v>
      </c>
      <c r="E66" s="44"/>
      <c r="F66" s="44"/>
      <c r="G66" s="44"/>
      <c r="H66" s="1" t="s">
        <v>135</v>
      </c>
      <c r="I66" s="38">
        <v>206.26695000000001</v>
      </c>
      <c r="J66" s="38">
        <v>175.3269075</v>
      </c>
      <c r="K66" s="38">
        <v>149.02787137499999</v>
      </c>
    </row>
    <row r="67" spans="1:11">
      <c r="B67" s="31"/>
    </row>
    <row r="68" spans="1:11">
      <c r="B68" s="31"/>
    </row>
    <row r="69" spans="1:11">
      <c r="B69" s="31"/>
    </row>
    <row r="70" spans="1:11">
      <c r="B70" s="31"/>
    </row>
    <row r="71" spans="1:11">
      <c r="B71" s="31"/>
    </row>
    <row r="72" spans="1:11">
      <c r="B72" s="31"/>
    </row>
    <row r="73" spans="1:11">
      <c r="B73" s="31"/>
    </row>
    <row r="74" spans="1:11">
      <c r="B74" s="31"/>
    </row>
    <row r="75" spans="1:11">
      <c r="B75" s="31"/>
    </row>
    <row r="76" spans="1:11">
      <c r="B76" s="31"/>
    </row>
    <row r="77" spans="1:11">
      <c r="B77" s="31"/>
    </row>
    <row r="78" spans="1:11">
      <c r="B78" s="31"/>
    </row>
    <row r="79" spans="1:11">
      <c r="B79" s="31"/>
    </row>
    <row r="80" spans="1:11">
      <c r="B80" s="31"/>
    </row>
    <row r="81" spans="1:11">
      <c r="B81" s="31"/>
    </row>
    <row r="82" spans="1:11">
      <c r="B82" s="31"/>
    </row>
    <row r="83" spans="1:11">
      <c r="B83" s="31"/>
    </row>
    <row r="84" spans="1:11">
      <c r="B84" s="31"/>
    </row>
    <row r="85" spans="1:11">
      <c r="A85" s="7"/>
      <c r="B85" s="29"/>
      <c r="C85" s="7"/>
      <c r="D85" s="6" t="s">
        <v>115</v>
      </c>
      <c r="E85" s="6"/>
      <c r="F85" s="8"/>
      <c r="G85" s="8"/>
      <c r="I85" s="6"/>
      <c r="J85" s="8"/>
      <c r="K85" s="8"/>
    </row>
    <row r="86" spans="1:11">
      <c r="B86" s="30"/>
      <c r="C86" s="3">
        <v>2010</v>
      </c>
      <c r="D86" s="3">
        <v>2011</v>
      </c>
      <c r="E86" s="3">
        <v>2012</v>
      </c>
      <c r="F86" s="3">
        <v>2013</v>
      </c>
      <c r="G86" s="3">
        <v>2014</v>
      </c>
      <c r="I86" s="3">
        <v>2012</v>
      </c>
      <c r="J86" s="3">
        <v>2013</v>
      </c>
      <c r="K86" s="3">
        <v>2014</v>
      </c>
    </row>
    <row r="87" spans="1:11">
      <c r="B87" s="30"/>
      <c r="E87" s="3"/>
      <c r="F87" s="3"/>
      <c r="G87" s="3"/>
      <c r="I87" s="3"/>
      <c r="J87" s="3"/>
      <c r="K87" s="3"/>
    </row>
    <row r="88" spans="1:11">
      <c r="A88" s="7" t="s">
        <v>2</v>
      </c>
      <c r="B88" s="43"/>
      <c r="C88" s="42">
        <v>3.4630000000000001</v>
      </c>
      <c r="D88" s="42">
        <v>4.1719999999999997</v>
      </c>
      <c r="E88" s="42"/>
      <c r="F88" s="32"/>
      <c r="G88" s="32"/>
      <c r="H88" s="1" t="s">
        <v>122</v>
      </c>
      <c r="I88" s="42">
        <v>4.7919999999999998</v>
      </c>
      <c r="J88" s="32">
        <v>5.6005488000000003</v>
      </c>
      <c r="K88" s="32">
        <v>5.9777107582499998</v>
      </c>
    </row>
    <row r="89" spans="1:11">
      <c r="A89" s="39" t="s">
        <v>10</v>
      </c>
      <c r="B89" s="30"/>
      <c r="C89" s="2">
        <v>99.246442000000002</v>
      </c>
      <c r="D89" s="2">
        <v>114.716081</v>
      </c>
      <c r="E89" s="44"/>
      <c r="F89" s="44"/>
      <c r="G89" s="44"/>
      <c r="H89" s="1" t="s">
        <v>135</v>
      </c>
      <c r="I89" s="38">
        <v>120</v>
      </c>
      <c r="J89" s="38">
        <v>125</v>
      </c>
      <c r="K89" s="38">
        <v>125</v>
      </c>
    </row>
    <row r="90" spans="1:11">
      <c r="A90" s="39" t="s">
        <v>12</v>
      </c>
      <c r="B90" s="30"/>
      <c r="C90" s="2">
        <v>15.295999999999999</v>
      </c>
      <c r="D90" s="2">
        <v>1.776</v>
      </c>
      <c r="E90" s="44"/>
      <c r="F90" s="44"/>
      <c r="G90" s="44"/>
      <c r="H90" s="1" t="s">
        <v>135</v>
      </c>
      <c r="I90" s="38">
        <v>-10</v>
      </c>
      <c r="J90" s="38">
        <v>-10</v>
      </c>
      <c r="K90" s="38">
        <v>-5</v>
      </c>
    </row>
    <row r="91" spans="1:11">
      <c r="A91" s="39" t="s">
        <v>5</v>
      </c>
      <c r="B91" s="30"/>
      <c r="C91" s="2">
        <v>9.3357999999999997E-2</v>
      </c>
      <c r="D91" s="2">
        <v>1.7546010000000001</v>
      </c>
      <c r="E91" s="44"/>
      <c r="F91" s="44"/>
      <c r="G91" s="44"/>
      <c r="H91" s="1" t="s">
        <v>135</v>
      </c>
      <c r="I91" s="38">
        <v>-12</v>
      </c>
      <c r="J91" s="38">
        <v>-5</v>
      </c>
      <c r="K91" s="38">
        <v>-2</v>
      </c>
    </row>
    <row r="92" spans="1:11">
      <c r="A92" s="7" t="s">
        <v>130</v>
      </c>
      <c r="B92" s="43"/>
      <c r="C92" s="42">
        <v>155.773</v>
      </c>
      <c r="D92" s="42">
        <v>114.15</v>
      </c>
      <c r="E92" s="42"/>
      <c r="F92" s="32"/>
      <c r="G92" s="32"/>
      <c r="H92" s="1" t="s">
        <v>122</v>
      </c>
      <c r="I92" s="42">
        <v>84.191000000000003</v>
      </c>
      <c r="J92" s="32">
        <v>103.0136808</v>
      </c>
      <c r="K92" s="32">
        <v>115.48799370937499</v>
      </c>
    </row>
    <row r="93" spans="1:11">
      <c r="A93" s="39" t="s">
        <v>7</v>
      </c>
      <c r="B93" s="30"/>
      <c r="C93" s="2">
        <v>-3.6665999999999997E-2</v>
      </c>
      <c r="D93" s="2">
        <v>-0.22763600000000001</v>
      </c>
      <c r="E93" s="44"/>
      <c r="F93" s="44"/>
      <c r="G93" s="44"/>
      <c r="H93" s="1" t="s">
        <v>135</v>
      </c>
      <c r="I93" s="38">
        <v>-3</v>
      </c>
      <c r="J93" s="38">
        <v>-2</v>
      </c>
      <c r="K93" s="38">
        <v>-2</v>
      </c>
    </row>
    <row r="94" spans="1:11">
      <c r="A94" s="7" t="s">
        <v>13</v>
      </c>
      <c r="B94" s="43"/>
      <c r="C94" s="42">
        <v>33.917000000000002</v>
      </c>
      <c r="D94" s="42">
        <v>17.701000000000001</v>
      </c>
      <c r="E94" s="42"/>
      <c r="F94" s="32"/>
      <c r="G94" s="32"/>
      <c r="H94" s="1" t="s">
        <v>122</v>
      </c>
      <c r="I94" s="42">
        <v>6.1159999999999997</v>
      </c>
      <c r="J94" s="32">
        <v>7.0462544922000019</v>
      </c>
      <c r="K94" s="32">
        <v>8.1023270328000017</v>
      </c>
    </row>
    <row r="95" spans="1:11">
      <c r="A95" s="39" t="s">
        <v>127</v>
      </c>
      <c r="B95" s="30"/>
      <c r="C95" s="2">
        <v>79.162994999999995</v>
      </c>
      <c r="D95" s="2">
        <v>94.669262000000003</v>
      </c>
      <c r="E95" s="2"/>
      <c r="F95" s="44"/>
      <c r="G95" s="44"/>
      <c r="H95" s="1" t="s">
        <v>135</v>
      </c>
      <c r="I95" s="2">
        <v>97.373379999999997</v>
      </c>
      <c r="J95" s="38">
        <v>80</v>
      </c>
      <c r="K95" s="38">
        <v>75</v>
      </c>
    </row>
    <row r="96" spans="1:11">
      <c r="A96" s="39" t="s">
        <v>60</v>
      </c>
      <c r="B96" s="30"/>
      <c r="C96" s="2">
        <v>1.8532740000000001</v>
      </c>
      <c r="D96" s="2">
        <v>-3.3587370000000001</v>
      </c>
      <c r="E96" s="45"/>
      <c r="F96" s="45"/>
      <c r="G96" s="45"/>
      <c r="H96" s="1" t="s">
        <v>135</v>
      </c>
      <c r="I96" s="38">
        <v>-2.5</v>
      </c>
      <c r="J96" s="38">
        <v>-2</v>
      </c>
      <c r="K96" s="38">
        <v>-2</v>
      </c>
    </row>
    <row r="97" spans="1:11">
      <c r="A97" s="39" t="s">
        <v>111</v>
      </c>
      <c r="B97" s="30"/>
      <c r="C97" s="2">
        <v>2.513592</v>
      </c>
      <c r="D97" s="2">
        <v>2.21753</v>
      </c>
      <c r="E97" s="44"/>
      <c r="F97" s="44"/>
      <c r="G97" s="44"/>
      <c r="H97" s="1" t="s">
        <v>135</v>
      </c>
      <c r="I97" s="38">
        <v>3</v>
      </c>
      <c r="J97" s="38">
        <v>3.5</v>
      </c>
      <c r="K97" s="38">
        <v>4</v>
      </c>
    </row>
    <row r="98" spans="1:11">
      <c r="A98" s="39" t="s">
        <v>6</v>
      </c>
      <c r="B98" s="30"/>
      <c r="C98" s="2">
        <v>0.11808299999999999</v>
      </c>
      <c r="D98" s="2">
        <v>0.94010899999999997</v>
      </c>
      <c r="E98" s="44"/>
      <c r="F98" s="44"/>
      <c r="G98" s="44"/>
      <c r="H98" s="1" t="s">
        <v>135</v>
      </c>
      <c r="I98" s="38">
        <v>0.65807629999999995</v>
      </c>
      <c r="J98" s="38">
        <v>0.46065340999999993</v>
      </c>
      <c r="K98" s="38">
        <v>0.32245738699999993</v>
      </c>
    </row>
    <row r="99" spans="1:11">
      <c r="A99" s="7" t="s">
        <v>0</v>
      </c>
      <c r="B99" s="43"/>
      <c r="C99" s="42">
        <v>1.6396569999999999</v>
      </c>
      <c r="D99" s="42">
        <v>1.3328759999999999</v>
      </c>
      <c r="E99" s="42"/>
      <c r="F99" s="32"/>
      <c r="G99" s="32"/>
      <c r="H99" s="1" t="s">
        <v>122</v>
      </c>
      <c r="I99" s="42">
        <v>0.94277999999999995</v>
      </c>
      <c r="J99" s="32">
        <v>1.130886100608</v>
      </c>
      <c r="K99" s="32">
        <v>1.3430000000000002</v>
      </c>
    </row>
    <row r="100" spans="1:11">
      <c r="A100" s="7" t="s">
        <v>9</v>
      </c>
      <c r="B100" s="43"/>
      <c r="C100" s="42">
        <v>164.11199999999999</v>
      </c>
      <c r="D100" s="42">
        <v>142.804</v>
      </c>
      <c r="E100" s="42"/>
      <c r="F100" s="32"/>
      <c r="G100" s="32"/>
      <c r="H100" s="1" t="s">
        <v>122</v>
      </c>
      <c r="I100" s="42">
        <v>78.019000000000005</v>
      </c>
      <c r="J100" s="32">
        <v>89.161952995874998</v>
      </c>
      <c r="K100" s="32">
        <v>102.83580851907001</v>
      </c>
    </row>
    <row r="101" spans="1:11">
      <c r="A101" s="39" t="s">
        <v>4</v>
      </c>
      <c r="B101" s="30"/>
      <c r="C101" s="40">
        <v>7.13</v>
      </c>
      <c r="D101" s="40">
        <v>6.47</v>
      </c>
      <c r="E101" s="44"/>
      <c r="F101" s="44"/>
      <c r="G101" s="44"/>
      <c r="H101" s="1" t="s">
        <v>135</v>
      </c>
      <c r="I101" s="38">
        <v>7</v>
      </c>
      <c r="J101" s="38">
        <v>6.5</v>
      </c>
      <c r="K101" s="38">
        <v>6.5</v>
      </c>
    </row>
    <row r="102" spans="1:11">
      <c r="A102" s="7" t="s">
        <v>8</v>
      </c>
      <c r="B102" s="43"/>
      <c r="C102" s="42">
        <v>575.80200000000002</v>
      </c>
      <c r="D102" s="42">
        <v>537.45799999999997</v>
      </c>
      <c r="E102" s="42"/>
      <c r="F102" s="32"/>
      <c r="G102" s="32"/>
      <c r="H102" s="1" t="s">
        <v>122</v>
      </c>
      <c r="I102" s="42">
        <v>505.48700000000002</v>
      </c>
      <c r="J102" s="32">
        <v>263.31893640000004</v>
      </c>
      <c r="K102" s="32">
        <v>268.58531512800005</v>
      </c>
    </row>
    <row r="103" spans="1:11">
      <c r="A103" s="7" t="s">
        <v>11</v>
      </c>
      <c r="B103" s="43"/>
      <c r="C103" s="42">
        <v>54.3</v>
      </c>
      <c r="D103" s="42">
        <v>119.7</v>
      </c>
      <c r="E103" s="42"/>
      <c r="F103" s="32"/>
      <c r="G103" s="32"/>
      <c r="H103" s="1" t="s">
        <v>122</v>
      </c>
      <c r="I103" s="42">
        <v>476.4</v>
      </c>
      <c r="J103" s="32">
        <v>472.60546128000004</v>
      </c>
      <c r="K103" s="32">
        <v>460.79032474799999</v>
      </c>
    </row>
    <row r="104" spans="1:11">
      <c r="A104" s="7" t="s">
        <v>131</v>
      </c>
      <c r="B104" s="43"/>
      <c r="C104" s="42">
        <v>557.92499999999995</v>
      </c>
      <c r="D104" s="42">
        <v>-148.947</v>
      </c>
      <c r="E104" s="42"/>
      <c r="F104" s="32"/>
      <c r="G104" s="32"/>
      <c r="H104" s="1" t="s">
        <v>122</v>
      </c>
      <c r="I104" s="42">
        <v>30.529</v>
      </c>
      <c r="J104" s="32">
        <v>42.5</v>
      </c>
      <c r="K104" s="32">
        <v>45.5</v>
      </c>
    </row>
    <row r="105" spans="1:11">
      <c r="A105" s="7" t="s">
        <v>1</v>
      </c>
      <c r="B105" s="43"/>
      <c r="C105" s="42">
        <v>9.5226950000000006</v>
      </c>
      <c r="D105" s="42">
        <v>9.7358740000000008</v>
      </c>
      <c r="E105" s="42"/>
      <c r="F105" s="32"/>
      <c r="G105" s="32"/>
      <c r="H105" s="1" t="s">
        <v>122</v>
      </c>
      <c r="I105" s="42">
        <v>12.154275999999999</v>
      </c>
      <c r="J105" s="32">
        <v>11.879209925440001</v>
      </c>
      <c r="K105" s="32">
        <v>12.235586223203201</v>
      </c>
    </row>
    <row r="106" spans="1:11">
      <c r="A106" s="7" t="s">
        <v>129</v>
      </c>
      <c r="B106" s="43"/>
      <c r="C106" s="42">
        <v>1.07</v>
      </c>
      <c r="D106" s="42">
        <v>4.4779999999999998</v>
      </c>
      <c r="E106" s="42"/>
      <c r="F106" s="32"/>
      <c r="G106" s="32"/>
      <c r="H106" s="1" t="s">
        <v>122</v>
      </c>
      <c r="I106" s="42">
        <v>7.2510000000000003</v>
      </c>
      <c r="J106" s="32">
        <v>8.6191914586681442</v>
      </c>
      <c r="K106" s="32">
        <v>9.4814290705620312</v>
      </c>
    </row>
    <row r="107" spans="1:11">
      <c r="A107" s="39" t="s">
        <v>3</v>
      </c>
      <c r="B107" s="30"/>
      <c r="C107" s="2">
        <v>103.075</v>
      </c>
      <c r="D107" s="2">
        <v>11.010999999999999</v>
      </c>
      <c r="E107" s="44"/>
      <c r="F107" s="44"/>
      <c r="G107" s="44"/>
      <c r="H107" s="1" t="s">
        <v>135</v>
      </c>
      <c r="I107" s="38">
        <v>5</v>
      </c>
      <c r="J107" s="38">
        <v>10</v>
      </c>
      <c r="K107" s="38">
        <v>40</v>
      </c>
    </row>
    <row r="108" spans="1:11">
      <c r="B108" s="31"/>
    </row>
    <row r="109" spans="1:11">
      <c r="B109" s="31"/>
    </row>
    <row r="110" spans="1:11">
      <c r="B110" s="31"/>
    </row>
    <row r="111" spans="1:11">
      <c r="B111" s="31"/>
    </row>
    <row r="112" spans="1:11">
      <c r="B112" s="31"/>
    </row>
    <row r="113" spans="1:11">
      <c r="B113" s="31"/>
    </row>
    <row r="114" spans="1:11">
      <c r="B114" s="31"/>
    </row>
    <row r="115" spans="1:11">
      <c r="B115" s="31"/>
    </row>
    <row r="116" spans="1:11">
      <c r="B116" s="31"/>
    </row>
    <row r="117" spans="1:11">
      <c r="B117" s="31"/>
    </row>
    <row r="118" spans="1:11">
      <c r="B118" s="31"/>
    </row>
    <row r="119" spans="1:11">
      <c r="B119" s="31"/>
    </row>
    <row r="120" spans="1:11">
      <c r="B120" s="31"/>
    </row>
    <row r="121" spans="1:11">
      <c r="B121" s="31"/>
    </row>
    <row r="122" spans="1:11">
      <c r="B122" s="31"/>
    </row>
    <row r="123" spans="1:11">
      <c r="B123" s="31"/>
    </row>
    <row r="124" spans="1:11">
      <c r="B124" s="31"/>
    </row>
    <row r="125" spans="1:11">
      <c r="A125" s="7"/>
      <c r="B125" s="29"/>
      <c r="C125" s="6" t="s">
        <v>116</v>
      </c>
      <c r="D125" s="6"/>
      <c r="E125" s="6"/>
      <c r="F125" s="8"/>
      <c r="G125" s="8"/>
      <c r="I125" s="6"/>
      <c r="J125" s="8"/>
      <c r="K125" s="8"/>
    </row>
    <row r="126" spans="1:11">
      <c r="B126" s="30"/>
      <c r="C126" s="3">
        <v>2010</v>
      </c>
      <c r="D126" s="3">
        <v>2011</v>
      </c>
      <c r="E126" s="3">
        <v>2012</v>
      </c>
      <c r="F126" s="3">
        <v>2013</v>
      </c>
      <c r="G126" s="3">
        <v>2014</v>
      </c>
      <c r="I126" s="3">
        <v>2012</v>
      </c>
      <c r="J126" s="3">
        <v>2013</v>
      </c>
      <c r="K126" s="3">
        <v>2014</v>
      </c>
    </row>
    <row r="127" spans="1:11">
      <c r="B127" s="30"/>
      <c r="E127" s="3"/>
      <c r="F127" s="3"/>
      <c r="G127" s="3"/>
      <c r="I127" s="3"/>
      <c r="J127" s="3"/>
      <c r="K127" s="3"/>
    </row>
    <row r="128" spans="1:11">
      <c r="A128" s="7" t="s">
        <v>2</v>
      </c>
      <c r="B128" s="43"/>
      <c r="C128" s="42">
        <v>28.552</v>
      </c>
      <c r="D128" s="42">
        <v>31.158000000000001</v>
      </c>
      <c r="E128" s="42"/>
      <c r="F128" s="32"/>
      <c r="G128" s="32"/>
      <c r="H128" s="1" t="s">
        <v>122</v>
      </c>
      <c r="I128" s="42">
        <v>35.22</v>
      </c>
      <c r="J128" s="32">
        <v>38.020274399999998</v>
      </c>
      <c r="K128" s="32">
        <v>41.009129779124997</v>
      </c>
    </row>
    <row r="129" spans="1:11">
      <c r="A129" s="39" t="s">
        <v>10</v>
      </c>
      <c r="B129" s="30"/>
      <c r="C129" s="2">
        <v>529.17355899999995</v>
      </c>
      <c r="D129" s="2">
        <v>721.377972</v>
      </c>
      <c r="E129" s="44"/>
      <c r="F129" s="44"/>
      <c r="G129" s="44"/>
      <c r="H129" s="1" t="s">
        <v>135</v>
      </c>
      <c r="I129" s="38">
        <v>820</v>
      </c>
      <c r="J129" s="38">
        <v>900</v>
      </c>
      <c r="K129" s="38">
        <v>980</v>
      </c>
    </row>
    <row r="130" spans="1:11">
      <c r="A130" s="39" t="s">
        <v>12</v>
      </c>
      <c r="B130" s="30"/>
      <c r="C130" s="2">
        <v>187.95699999999999</v>
      </c>
      <c r="D130" s="2">
        <v>187.79900000000001</v>
      </c>
      <c r="E130" s="44"/>
      <c r="F130" s="44"/>
      <c r="G130" s="44"/>
      <c r="H130" s="1" t="s">
        <v>135</v>
      </c>
      <c r="I130" s="38">
        <v>175</v>
      </c>
      <c r="J130" s="38">
        <v>165</v>
      </c>
      <c r="K130" s="38">
        <v>160</v>
      </c>
    </row>
    <row r="131" spans="1:11">
      <c r="A131" s="39" t="s">
        <v>5</v>
      </c>
      <c r="B131" s="30"/>
      <c r="C131" s="2">
        <v>103.947293</v>
      </c>
      <c r="D131" s="2">
        <v>115.295816</v>
      </c>
      <c r="E131" s="44"/>
      <c r="F131" s="44"/>
      <c r="G131" s="44"/>
      <c r="H131" s="1" t="s">
        <v>135</v>
      </c>
      <c r="I131" s="38">
        <v>100</v>
      </c>
      <c r="J131" s="38">
        <v>95</v>
      </c>
      <c r="K131" s="38">
        <v>90</v>
      </c>
    </row>
    <row r="132" spans="1:11">
      <c r="A132" s="7" t="s">
        <v>130</v>
      </c>
      <c r="B132" s="43"/>
      <c r="C132" s="42">
        <v>2386.884</v>
      </c>
      <c r="D132" s="42">
        <v>2397.5970000000002</v>
      </c>
      <c r="E132" s="42"/>
      <c r="F132" s="32"/>
      <c r="G132" s="32"/>
      <c r="H132" s="1" t="s">
        <v>122</v>
      </c>
      <c r="I132" s="42">
        <v>2373.5300000000002</v>
      </c>
      <c r="J132" s="32">
        <v>2425.0368404000001</v>
      </c>
      <c r="K132" s="32">
        <v>2482.7808372546874</v>
      </c>
    </row>
    <row r="133" spans="1:11">
      <c r="A133" s="39" t="s">
        <v>7</v>
      </c>
      <c r="B133" s="30"/>
      <c r="C133" s="2">
        <v>129.420286</v>
      </c>
      <c r="D133" s="2">
        <v>129.09230500000001</v>
      </c>
      <c r="E133" s="44"/>
      <c r="F133" s="44"/>
      <c r="G133" s="44"/>
      <c r="H133" s="1" t="s">
        <v>135</v>
      </c>
      <c r="I133" s="38">
        <v>130</v>
      </c>
      <c r="J133" s="38">
        <v>130</v>
      </c>
      <c r="K133" s="38">
        <v>132</v>
      </c>
    </row>
    <row r="134" spans="1:11">
      <c r="A134" s="7" t="s">
        <v>13</v>
      </c>
      <c r="B134" s="43"/>
      <c r="C134" s="42">
        <v>284.09800000000001</v>
      </c>
      <c r="D134" s="42">
        <v>299.36</v>
      </c>
      <c r="E134" s="42"/>
      <c r="F134" s="32"/>
      <c r="G134" s="32"/>
      <c r="H134" s="1" t="s">
        <v>122</v>
      </c>
      <c r="I134" s="42">
        <v>303.23</v>
      </c>
      <c r="J134" s="32">
        <v>306.75312724610001</v>
      </c>
      <c r="K134" s="32">
        <v>310.80429076249999</v>
      </c>
    </row>
    <row r="135" spans="1:11">
      <c r="A135" s="39" t="s">
        <v>127</v>
      </c>
      <c r="B135" s="30"/>
      <c r="C135" s="2">
        <v>452.473185</v>
      </c>
      <c r="D135" s="2">
        <v>522.94993199999999</v>
      </c>
      <c r="E135" s="2"/>
      <c r="F135" s="44"/>
      <c r="G135" s="44"/>
      <c r="H135" s="1" t="s">
        <v>135</v>
      </c>
      <c r="I135" s="2">
        <v>592.91241300000002</v>
      </c>
      <c r="J135" s="38">
        <v>640</v>
      </c>
      <c r="K135" s="38">
        <v>700</v>
      </c>
    </row>
    <row r="136" spans="1:11">
      <c r="A136" s="39" t="s">
        <v>60</v>
      </c>
      <c r="B136" s="30"/>
      <c r="C136" s="2">
        <v>23.276216000000002</v>
      </c>
      <c r="D136" s="2">
        <v>28.068154</v>
      </c>
      <c r="E136" s="45"/>
      <c r="F136" s="45"/>
      <c r="G136" s="45"/>
      <c r="H136" s="1" t="s">
        <v>135</v>
      </c>
      <c r="I136" s="38">
        <v>29</v>
      </c>
      <c r="J136" s="38">
        <v>30</v>
      </c>
      <c r="K136" s="38">
        <v>30</v>
      </c>
    </row>
    <row r="137" spans="1:11">
      <c r="A137" s="39" t="s">
        <v>111</v>
      </c>
      <c r="B137" s="30"/>
      <c r="C137" s="2">
        <v>26.789527</v>
      </c>
      <c r="D137" s="2">
        <v>29.007057</v>
      </c>
      <c r="E137" s="44"/>
      <c r="F137" s="44"/>
      <c r="G137" s="44"/>
      <c r="H137" s="1" t="s">
        <v>135</v>
      </c>
      <c r="I137" s="38">
        <v>32.5</v>
      </c>
      <c r="J137" s="38">
        <v>35</v>
      </c>
      <c r="K137" s="38">
        <v>37</v>
      </c>
    </row>
    <row r="138" spans="1:11">
      <c r="A138" s="39" t="s">
        <v>6</v>
      </c>
      <c r="B138" s="30"/>
      <c r="C138" s="2">
        <v>27.932486999999998</v>
      </c>
      <c r="D138" s="2">
        <v>31.882652</v>
      </c>
      <c r="E138" s="44"/>
      <c r="F138" s="44"/>
      <c r="G138" s="44"/>
      <c r="H138" s="1" t="s">
        <v>135</v>
      </c>
      <c r="I138" s="38">
        <v>31.563825479999998</v>
      </c>
      <c r="J138" s="38">
        <v>31.248187225199999</v>
      </c>
      <c r="K138" s="38">
        <v>30.935705352947998</v>
      </c>
    </row>
    <row r="139" spans="1:11">
      <c r="A139" s="7" t="s">
        <v>0</v>
      </c>
      <c r="B139" s="43"/>
      <c r="C139" s="42">
        <v>16.586338000000001</v>
      </c>
      <c r="D139" s="42">
        <v>17.287019000000001</v>
      </c>
      <c r="E139" s="42"/>
      <c r="F139" s="32"/>
      <c r="G139" s="32"/>
      <c r="H139" s="1" t="s">
        <v>122</v>
      </c>
      <c r="I139" s="42">
        <v>17.670000000000002</v>
      </c>
      <c r="J139" s="32">
        <v>18.0092658301824</v>
      </c>
      <c r="K139" s="32">
        <v>18.412165830182399</v>
      </c>
    </row>
    <row r="140" spans="1:11">
      <c r="A140" s="7" t="s">
        <v>9</v>
      </c>
      <c r="B140" s="43"/>
      <c r="C140" s="42">
        <v>459.673</v>
      </c>
      <c r="D140" s="42">
        <v>547.08399999999995</v>
      </c>
      <c r="E140" s="42"/>
      <c r="F140" s="32"/>
      <c r="G140" s="32"/>
      <c r="H140" s="1" t="s">
        <v>122</v>
      </c>
      <c r="I140" s="42">
        <v>569.55999999999995</v>
      </c>
      <c r="J140" s="32">
        <v>596.30858589876243</v>
      </c>
      <c r="K140" s="32">
        <v>627.15932845448344</v>
      </c>
    </row>
    <row r="141" spans="1:11">
      <c r="A141" s="39" t="s">
        <v>4</v>
      </c>
      <c r="B141" s="30"/>
      <c r="C141" s="2">
        <v>149.084203</v>
      </c>
      <c r="D141" s="2">
        <v>155.046212</v>
      </c>
      <c r="E141" s="44"/>
      <c r="F141" s="44"/>
      <c r="G141" s="44"/>
      <c r="H141" s="1" t="s">
        <v>135</v>
      </c>
      <c r="I141" s="38">
        <v>160</v>
      </c>
      <c r="J141" s="38">
        <v>165</v>
      </c>
      <c r="K141" s="38">
        <v>170</v>
      </c>
    </row>
    <row r="142" spans="1:11">
      <c r="A142" s="7" t="s">
        <v>8</v>
      </c>
      <c r="B142" s="43"/>
      <c r="C142" s="42">
        <v>696.57399999999996</v>
      </c>
      <c r="D142" s="42">
        <v>889.51199999999994</v>
      </c>
      <c r="E142" s="42"/>
      <c r="F142" s="32"/>
      <c r="G142" s="32"/>
      <c r="H142" s="1" t="s">
        <v>122</v>
      </c>
      <c r="I142" s="42">
        <v>1165.319</v>
      </c>
      <c r="J142" s="32">
        <v>1104.2512437280413</v>
      </c>
      <c r="K142" s="32">
        <v>1175.0862730480285</v>
      </c>
    </row>
    <row r="143" spans="1:11">
      <c r="A143" s="7" t="s">
        <v>11</v>
      </c>
      <c r="B143" s="43"/>
      <c r="C143" s="42">
        <v>1099.5999999999999</v>
      </c>
      <c r="D143" s="42">
        <v>1383.5</v>
      </c>
      <c r="E143" s="42"/>
      <c r="F143" s="32"/>
      <c r="G143" s="32"/>
      <c r="H143" s="1" t="s">
        <v>122</v>
      </c>
      <c r="I143" s="42">
        <v>1623.8</v>
      </c>
      <c r="J143" s="32">
        <v>2001.8843690240001</v>
      </c>
      <c r="K143" s="32">
        <v>2370.5166288224</v>
      </c>
    </row>
    <row r="144" spans="1:11">
      <c r="A144" s="7" t="s">
        <v>131</v>
      </c>
      <c r="B144" s="43"/>
      <c r="C144" s="42">
        <v>6769.5280000000002</v>
      </c>
      <c r="D144" s="42">
        <v>6500.39</v>
      </c>
      <c r="E144" s="42"/>
      <c r="F144" s="32"/>
      <c r="G144" s="32"/>
      <c r="H144" s="1" t="s">
        <v>122</v>
      </c>
      <c r="I144" s="42">
        <v>5854.4589999999998</v>
      </c>
      <c r="J144" s="32">
        <v>5888.4589999999998</v>
      </c>
      <c r="K144" s="32">
        <v>5924.8589999999995</v>
      </c>
    </row>
    <row r="145" spans="1:11">
      <c r="A145" s="7" t="s">
        <v>1</v>
      </c>
      <c r="B145" s="43"/>
      <c r="C145" s="42">
        <v>124.207629</v>
      </c>
      <c r="D145" s="42">
        <v>126.525948</v>
      </c>
      <c r="E145" s="42"/>
      <c r="F145" s="32"/>
      <c r="G145" s="32"/>
      <c r="H145" s="1" t="s">
        <v>122</v>
      </c>
      <c r="I145" s="42">
        <v>142.60290000000001</v>
      </c>
      <c r="J145" s="32">
        <v>152.10626794035201</v>
      </c>
      <c r="K145" s="32">
        <v>161.89473691891459</v>
      </c>
    </row>
    <row r="146" spans="1:11">
      <c r="A146" s="7" t="s">
        <v>129</v>
      </c>
      <c r="B146" s="43"/>
      <c r="C146" s="42">
        <v>105.755</v>
      </c>
      <c r="D146" s="42">
        <v>99.332999999999998</v>
      </c>
      <c r="E146" s="42"/>
      <c r="F146" s="32"/>
      <c r="G146" s="32"/>
      <c r="H146" s="1" t="s">
        <v>122</v>
      </c>
      <c r="I146" s="42">
        <v>109.58499999999999</v>
      </c>
      <c r="J146" s="32">
        <v>111.30883829173364</v>
      </c>
      <c r="K146" s="32">
        <v>113.20512410584604</v>
      </c>
    </row>
    <row r="147" spans="1:11">
      <c r="A147" s="39" t="s">
        <v>3</v>
      </c>
      <c r="B147" s="30"/>
      <c r="C147" s="2">
        <v>1568.2670000000001</v>
      </c>
      <c r="D147" s="2">
        <v>1557.4659999999999</v>
      </c>
      <c r="E147" s="44"/>
      <c r="F147" s="44"/>
      <c r="G147" s="44"/>
      <c r="H147" s="1" t="s">
        <v>135</v>
      </c>
      <c r="I147" s="38">
        <v>1590</v>
      </c>
      <c r="J147" s="38">
        <v>1610</v>
      </c>
      <c r="K147" s="38">
        <v>1650</v>
      </c>
    </row>
    <row r="148" spans="1:11">
      <c r="B148" s="31"/>
    </row>
    <row r="149" spans="1:11">
      <c r="B149" s="31"/>
    </row>
  </sheetData>
  <pageMargins left="0.70866141732283472" right="0.70866141732283472"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dimension ref="B1:BV54"/>
  <sheetViews>
    <sheetView showGridLines="0" tabSelected="1" zoomScale="40" zoomScaleNormal="40" workbookViewId="0">
      <selection activeCell="BW14" sqref="BW14"/>
    </sheetView>
  </sheetViews>
  <sheetFormatPr defaultRowHeight="15"/>
  <cols>
    <col min="1" max="1" width="3.7109375" style="4" customWidth="1"/>
    <col min="2" max="2" width="3.7109375" style="3" customWidth="1"/>
    <col min="3" max="3" width="22.7109375" style="4" customWidth="1"/>
    <col min="4" max="4" width="17" style="4" customWidth="1"/>
    <col min="5" max="5" width="44" style="4" customWidth="1"/>
    <col min="6" max="6" width="19" style="3" customWidth="1"/>
    <col min="7" max="7" width="44" style="4" customWidth="1"/>
    <col min="8" max="8" width="21" style="3" customWidth="1"/>
    <col min="9" max="10" width="5.7109375" style="4" customWidth="1"/>
    <col min="11" max="13" width="20.85546875" style="3" customWidth="1"/>
    <col min="14" max="14" width="5.7109375" style="4" customWidth="1"/>
    <col min="15" max="15" width="22.7109375" style="3" customWidth="1"/>
    <col min="16" max="16" width="5.7109375" style="4" customWidth="1"/>
    <col min="17" max="18" width="11.5703125" style="3" customWidth="1"/>
    <col min="19" max="21" width="11.5703125" style="4" customWidth="1"/>
    <col min="22" max="22" width="5.7109375" style="4" customWidth="1"/>
    <col min="23" max="24" width="11.5703125" style="3" customWidth="1"/>
    <col min="25" max="27" width="11.5703125" style="4" customWidth="1"/>
    <col min="28" max="28" width="5.7109375" style="4" customWidth="1"/>
    <col min="29" max="30" width="11.5703125" style="3" customWidth="1"/>
    <col min="31" max="33" width="11.5703125" style="4" customWidth="1"/>
    <col min="34" max="34" width="5.7109375" style="4" customWidth="1"/>
    <col min="35" max="36" width="11.5703125" style="3" customWidth="1"/>
    <col min="37" max="39" width="11.5703125" style="4" customWidth="1"/>
    <col min="40" max="40" width="5.7109375" style="4" customWidth="1"/>
    <col min="41" max="42" width="11.5703125" style="3" customWidth="1"/>
    <col min="43" max="45" width="11.5703125" style="4" customWidth="1"/>
    <col min="46" max="46" width="5.7109375" style="4" customWidth="1"/>
    <col min="47" max="47" width="22.7109375" style="3" customWidth="1"/>
    <col min="48" max="48" width="18.7109375" style="3" bestFit="1" customWidth="1"/>
    <col min="49" max="51" width="27.42578125" style="3" customWidth="1"/>
    <col min="52" max="52" width="5.7109375" style="4" customWidth="1"/>
    <col min="53" max="53" width="22.7109375" style="3" customWidth="1"/>
    <col min="54" max="54" width="5.7109375" style="4" customWidth="1"/>
    <col min="55" max="55" width="9" style="3" customWidth="1"/>
    <col min="56" max="59" width="9.140625" style="3"/>
    <col min="60" max="60" width="5.7109375" style="4" customWidth="1"/>
    <col min="61" max="65" width="9.140625" style="4"/>
    <col min="66" max="66" width="5.7109375" style="4" customWidth="1"/>
    <col min="67" max="71" width="9.140625" style="3"/>
    <col min="72" max="72" width="5.7109375" style="4" customWidth="1"/>
    <col min="73" max="73" width="22.7109375" style="3" customWidth="1"/>
    <col min="74" max="74" width="5.7109375" style="4" customWidth="1"/>
    <col min="75" max="16384" width="9.140625" style="4"/>
  </cols>
  <sheetData>
    <row r="1" spans="2:74" ht="14.25" customHeight="1"/>
    <row r="2" spans="2:74" ht="14.25" customHeight="1"/>
    <row r="3" spans="2:74" ht="14.25" customHeight="1"/>
    <row r="4" spans="2:74" ht="14.25" customHeight="1"/>
    <row r="5" spans="2:74" ht="14.25" customHeight="1">
      <c r="I5" s="29"/>
      <c r="K5" s="27" t="s">
        <v>139</v>
      </c>
      <c r="L5" s="27" t="s">
        <v>139</v>
      </c>
      <c r="M5" s="27" t="s">
        <v>139</v>
      </c>
      <c r="O5" s="7"/>
      <c r="P5" s="29"/>
      <c r="Q5" s="7"/>
      <c r="R5" s="7"/>
      <c r="S5" s="6" t="s">
        <v>113</v>
      </c>
      <c r="T5" s="7"/>
      <c r="U5" s="7"/>
      <c r="V5" s="29"/>
      <c r="W5" s="7"/>
      <c r="X5" s="7"/>
      <c r="Y5" s="6" t="s">
        <v>114</v>
      </c>
      <c r="Z5" s="6"/>
      <c r="AA5" s="6"/>
      <c r="AB5" s="29"/>
      <c r="AC5" s="7"/>
      <c r="AD5" s="6" t="s">
        <v>115</v>
      </c>
      <c r="AE5" s="6"/>
      <c r="AF5" s="8"/>
      <c r="AG5" s="8"/>
      <c r="AH5" s="29"/>
      <c r="AI5" s="6"/>
      <c r="AJ5" s="6"/>
      <c r="AK5" s="6" t="s">
        <v>137</v>
      </c>
      <c r="AL5" s="8"/>
      <c r="AM5" s="8"/>
      <c r="AN5" s="29"/>
      <c r="AO5" s="6" t="s">
        <v>116</v>
      </c>
      <c r="AP5" s="6"/>
      <c r="AQ5" s="6"/>
      <c r="AR5" s="8"/>
      <c r="AS5" s="8"/>
      <c r="AT5" s="29"/>
      <c r="AU5" s="7"/>
      <c r="AV5" s="7" t="s">
        <v>120</v>
      </c>
      <c r="AW5" s="7" t="s">
        <v>121</v>
      </c>
      <c r="AX5" s="7" t="s">
        <v>123</v>
      </c>
      <c r="AY5" s="7" t="s">
        <v>125</v>
      </c>
      <c r="AZ5" s="29"/>
      <c r="BA5" s="7"/>
      <c r="BB5" s="29"/>
      <c r="BC5" s="48" t="s">
        <v>140</v>
      </c>
      <c r="BD5" s="48"/>
      <c r="BE5" s="48"/>
      <c r="BF5" s="49"/>
      <c r="BG5" s="49"/>
      <c r="BH5" s="29"/>
      <c r="BI5" s="48" t="s">
        <v>142</v>
      </c>
      <c r="BJ5" s="48"/>
      <c r="BK5" s="48"/>
      <c r="BL5" s="49"/>
      <c r="BM5" s="49"/>
      <c r="BN5" s="29"/>
      <c r="BO5" s="48" t="s">
        <v>141</v>
      </c>
      <c r="BP5" s="48"/>
      <c r="BQ5" s="48"/>
      <c r="BR5" s="49"/>
      <c r="BS5" s="49"/>
      <c r="BT5" s="29"/>
      <c r="BU5" s="7"/>
      <c r="BV5" s="29"/>
    </row>
    <row r="6" spans="2:74" s="5" customFormat="1" ht="40.5" customHeight="1">
      <c r="B6" s="9"/>
      <c r="C6" s="10"/>
      <c r="D6" s="11" t="s">
        <v>40</v>
      </c>
      <c r="E6" s="12" t="s">
        <v>34</v>
      </c>
      <c r="F6" s="12" t="s">
        <v>36</v>
      </c>
      <c r="G6" s="12" t="s">
        <v>35</v>
      </c>
      <c r="H6" s="12" t="s">
        <v>37</v>
      </c>
      <c r="I6" s="30"/>
      <c r="J6" s="4"/>
      <c r="K6" s="7" t="s">
        <v>112</v>
      </c>
      <c r="L6" s="16" t="s">
        <v>128</v>
      </c>
      <c r="M6" s="16" t="s">
        <v>132</v>
      </c>
      <c r="O6" s="52"/>
      <c r="P6" s="30"/>
      <c r="Q6" s="3">
        <v>2010</v>
      </c>
      <c r="R6" s="3">
        <v>2011</v>
      </c>
      <c r="S6" s="3">
        <v>2012</v>
      </c>
      <c r="T6" s="3">
        <v>2013</v>
      </c>
      <c r="U6" s="3">
        <v>2014</v>
      </c>
      <c r="V6" s="30"/>
      <c r="W6" s="3">
        <v>2010</v>
      </c>
      <c r="X6" s="3">
        <v>2011</v>
      </c>
      <c r="Y6" s="3">
        <v>2012</v>
      </c>
      <c r="Z6" s="3">
        <v>2013</v>
      </c>
      <c r="AA6" s="3">
        <v>2014</v>
      </c>
      <c r="AB6" s="30"/>
      <c r="AC6" s="3">
        <v>2010</v>
      </c>
      <c r="AD6" s="3">
        <v>2011</v>
      </c>
      <c r="AE6" s="3">
        <v>2012</v>
      </c>
      <c r="AF6" s="3">
        <v>2013</v>
      </c>
      <c r="AG6" s="3">
        <v>2014</v>
      </c>
      <c r="AH6" s="30"/>
      <c r="AI6" s="3">
        <v>2010</v>
      </c>
      <c r="AJ6" s="3">
        <v>2011</v>
      </c>
      <c r="AK6" s="3">
        <v>2012</v>
      </c>
      <c r="AL6" s="3">
        <v>2013</v>
      </c>
      <c r="AM6" s="3">
        <v>2014</v>
      </c>
      <c r="AN6" s="30"/>
      <c r="AO6" s="3">
        <v>2010</v>
      </c>
      <c r="AP6" s="3">
        <v>2011</v>
      </c>
      <c r="AQ6" s="3">
        <v>2012</v>
      </c>
      <c r="AR6" s="3">
        <v>2013</v>
      </c>
      <c r="AS6" s="3">
        <v>2014</v>
      </c>
      <c r="AT6" s="30"/>
      <c r="AU6" s="3"/>
      <c r="AV6" s="7"/>
      <c r="AW6" s="7"/>
      <c r="AX6" s="7"/>
      <c r="AY6" s="7"/>
      <c r="AZ6" s="30"/>
      <c r="BA6" s="3"/>
      <c r="BB6" s="30"/>
      <c r="BC6" s="41">
        <v>2010</v>
      </c>
      <c r="BD6" s="41">
        <v>2011</v>
      </c>
      <c r="BE6" s="41">
        <v>2012</v>
      </c>
      <c r="BF6" s="41">
        <v>2013</v>
      </c>
      <c r="BG6" s="41">
        <v>2014</v>
      </c>
      <c r="BH6" s="30"/>
      <c r="BI6" s="41">
        <v>2010</v>
      </c>
      <c r="BJ6" s="41">
        <v>2011</v>
      </c>
      <c r="BK6" s="41">
        <v>2012</v>
      </c>
      <c r="BL6" s="41">
        <v>2013</v>
      </c>
      <c r="BM6" s="41">
        <v>2014</v>
      </c>
      <c r="BN6" s="30"/>
      <c r="BO6" s="41">
        <v>2010</v>
      </c>
      <c r="BP6" s="41">
        <v>2011</v>
      </c>
      <c r="BQ6" s="41">
        <v>2012</v>
      </c>
      <c r="BR6" s="41">
        <v>2013</v>
      </c>
      <c r="BS6" s="41">
        <v>2014</v>
      </c>
      <c r="BT6" s="30"/>
      <c r="BU6" s="52"/>
      <c r="BV6" s="30"/>
    </row>
    <row r="7" spans="2:74" ht="14.25" customHeight="1">
      <c r="B7" s="13"/>
      <c r="D7" s="3"/>
      <c r="E7" s="3"/>
      <c r="G7" s="3"/>
      <c r="I7" s="30"/>
      <c r="O7" s="52"/>
      <c r="P7" s="30"/>
      <c r="S7" s="3"/>
      <c r="T7" s="3"/>
      <c r="U7" s="3"/>
      <c r="V7" s="30"/>
      <c r="Y7" s="3"/>
      <c r="Z7" s="3"/>
      <c r="AA7" s="3"/>
      <c r="AB7" s="30"/>
      <c r="AE7" s="3"/>
      <c r="AF7" s="3"/>
      <c r="AG7" s="3"/>
      <c r="AH7" s="30"/>
      <c r="AK7" s="3"/>
      <c r="AL7" s="3"/>
      <c r="AM7" s="3"/>
      <c r="AN7" s="30"/>
      <c r="AQ7" s="3"/>
      <c r="AR7" s="3"/>
      <c r="AS7" s="3"/>
      <c r="AT7" s="30"/>
      <c r="AZ7" s="30"/>
      <c r="BA7" s="52"/>
      <c r="BB7" s="30"/>
      <c r="BH7" s="30"/>
      <c r="BI7" s="3"/>
      <c r="BJ7" s="3"/>
      <c r="BK7" s="3"/>
      <c r="BL7" s="3"/>
      <c r="BM7" s="3"/>
      <c r="BN7" s="30"/>
      <c r="BT7" s="30"/>
      <c r="BU7" s="52"/>
      <c r="BV7" s="30"/>
    </row>
    <row r="8" spans="2:74">
      <c r="B8" s="13">
        <v>1</v>
      </c>
      <c r="C8" s="5" t="s">
        <v>2</v>
      </c>
      <c r="D8" s="7" t="s">
        <v>17</v>
      </c>
      <c r="E8" s="7" t="s">
        <v>46</v>
      </c>
      <c r="F8" s="7" t="s">
        <v>47</v>
      </c>
      <c r="G8" s="7" t="s">
        <v>46</v>
      </c>
      <c r="H8" s="7" t="s">
        <v>48</v>
      </c>
      <c r="I8" s="30"/>
      <c r="K8" s="32">
        <v>0.57999999999999996</v>
      </c>
      <c r="L8" s="33">
        <v>52800154</v>
      </c>
      <c r="M8" s="34">
        <f t="shared" ref="M8:M27" si="0">K8*(L8/1000000)</f>
        <v>30.624089319999996</v>
      </c>
      <c r="O8" s="53" t="str">
        <f t="shared" ref="O8:O27" si="1">C8</f>
        <v>FG EUROPE</v>
      </c>
      <c r="P8" s="30"/>
      <c r="Q8" s="54">
        <v>96.370999999999995</v>
      </c>
      <c r="R8" s="54">
        <v>99.724000000000004</v>
      </c>
      <c r="S8" s="54">
        <v>111.122</v>
      </c>
      <c r="T8" s="54">
        <v>116.6781</v>
      </c>
      <c r="U8" s="54">
        <v>120.76183349999999</v>
      </c>
      <c r="V8" s="43"/>
      <c r="W8" s="54">
        <v>11.766999999999999</v>
      </c>
      <c r="X8" s="54">
        <v>11.574</v>
      </c>
      <c r="Y8" s="54">
        <v>15.972000000000001</v>
      </c>
      <c r="Z8" s="54">
        <v>18.668496000000001</v>
      </c>
      <c r="AA8" s="54">
        <v>19.9257025275</v>
      </c>
      <c r="AB8" s="43"/>
      <c r="AC8" s="54">
        <v>3.4630000000000001</v>
      </c>
      <c r="AD8" s="54">
        <v>4.1719999999999997</v>
      </c>
      <c r="AE8" s="54">
        <v>4.7919999999999998</v>
      </c>
      <c r="AF8" s="54">
        <v>5.6005488000000003</v>
      </c>
      <c r="AG8" s="54">
        <v>5.9777107582499998</v>
      </c>
      <c r="AH8" s="43"/>
      <c r="AI8" s="54">
        <v>6.5586929916908954E-2</v>
      </c>
      <c r="AJ8" s="54">
        <v>7.9014921054965104E-2</v>
      </c>
      <c r="AK8" s="54">
        <v>9.0757311048751857E-2</v>
      </c>
      <c r="AL8" s="54">
        <v>0.10607069062715234</v>
      </c>
      <c r="AM8" s="54">
        <v>0.11321388869907463</v>
      </c>
      <c r="AN8" s="43"/>
      <c r="AO8" s="54">
        <v>28.552</v>
      </c>
      <c r="AP8" s="54">
        <v>31.158000000000001</v>
      </c>
      <c r="AQ8" s="54">
        <v>35.22</v>
      </c>
      <c r="AR8" s="54">
        <v>38.020274399999998</v>
      </c>
      <c r="AS8" s="54">
        <v>41.009129779124997</v>
      </c>
      <c r="AT8" s="30"/>
      <c r="AU8" s="53" t="str">
        <f>C8</f>
        <v>FG EUROPE</v>
      </c>
      <c r="AV8" s="60" t="s">
        <v>138</v>
      </c>
      <c r="AW8" s="60" t="s">
        <v>122</v>
      </c>
      <c r="AX8" s="1" t="s">
        <v>124</v>
      </c>
      <c r="AY8" s="28">
        <v>302103219557</v>
      </c>
      <c r="AZ8" s="30"/>
      <c r="BA8" s="53" t="str">
        <f>AU8</f>
        <v>FG EUROPE</v>
      </c>
      <c r="BB8" s="30"/>
      <c r="BC8" s="47">
        <f>$M$8/AC8</f>
        <v>8.8432253306381732</v>
      </c>
      <c r="BD8" s="47">
        <f t="shared" ref="BD8:BG8" si="2">$M$8/AD8</f>
        <v>7.3403857430488966</v>
      </c>
      <c r="BE8" s="47">
        <f t="shared" si="2"/>
        <v>6.390669724540901</v>
      </c>
      <c r="BF8" s="47">
        <f t="shared" si="2"/>
        <v>5.4680515095234945</v>
      </c>
      <c r="BG8" s="47">
        <f t="shared" si="2"/>
        <v>5.1230463564559168</v>
      </c>
      <c r="BH8" s="30"/>
      <c r="BI8" s="47">
        <f>$M$8/Q8</f>
        <v>0.31777287067686333</v>
      </c>
      <c r="BJ8" s="47">
        <f t="shared" ref="BJ8:BM8" si="3">$M$8/R8</f>
        <v>0.30708845734226459</v>
      </c>
      <c r="BK8" s="47">
        <f t="shared" si="3"/>
        <v>0.27558979607998413</v>
      </c>
      <c r="BL8" s="47">
        <f t="shared" si="3"/>
        <v>0.26246647245712773</v>
      </c>
      <c r="BM8" s="47">
        <f t="shared" si="3"/>
        <v>0.25359079464456785</v>
      </c>
      <c r="BN8" s="30"/>
      <c r="BO8" s="47">
        <f>$M$8/AO8</f>
        <v>1.0725724754833286</v>
      </c>
      <c r="BP8" s="47">
        <f t="shared" ref="BP8:BS8" si="4">$M$8/AP8</f>
        <v>0.98286441106617861</v>
      </c>
      <c r="BQ8" s="47">
        <f t="shared" si="4"/>
        <v>0.86950849858035195</v>
      </c>
      <c r="BR8" s="47">
        <f t="shared" si="4"/>
        <v>0.80546734086695593</v>
      </c>
      <c r="BS8" s="47">
        <f t="shared" si="4"/>
        <v>0.74676272051958215</v>
      </c>
      <c r="BT8" s="30"/>
      <c r="BU8" s="53" t="str">
        <f>BA8</f>
        <v>FG EUROPE</v>
      </c>
      <c r="BV8" s="30"/>
    </row>
    <row r="9" spans="2:74">
      <c r="B9" s="3">
        <f>B8+1</f>
        <v>2</v>
      </c>
      <c r="C9" s="15" t="s">
        <v>10</v>
      </c>
      <c r="D9" s="7" t="s">
        <v>30</v>
      </c>
      <c r="E9" s="16" t="s">
        <v>94</v>
      </c>
      <c r="F9" s="20" t="s">
        <v>96</v>
      </c>
      <c r="G9" s="16" t="s">
        <v>94</v>
      </c>
      <c r="H9" s="16" t="s">
        <v>95</v>
      </c>
      <c r="I9" s="30"/>
      <c r="K9" s="32">
        <v>16.899999999999999</v>
      </c>
      <c r="L9" s="33">
        <v>66948210</v>
      </c>
      <c r="M9" s="34">
        <f t="shared" ref="M9:M26" si="5">K9*(L9/1000000)</f>
        <v>1131.424749</v>
      </c>
      <c r="N9" s="19"/>
      <c r="O9" s="53" t="str">
        <f t="shared" ref="O9:O26" si="6">C9</f>
        <v>FOLLI FOLLIE</v>
      </c>
      <c r="P9" s="30"/>
      <c r="Q9" s="54">
        <v>989.60091699999998</v>
      </c>
      <c r="R9" s="54">
        <v>1021.4172160000001</v>
      </c>
      <c r="S9" s="54">
        <v>1110.03</v>
      </c>
      <c r="T9" s="54">
        <v>1200</v>
      </c>
      <c r="U9" s="54">
        <v>1300</v>
      </c>
      <c r="V9" s="30"/>
      <c r="W9" s="54">
        <v>193.347983</v>
      </c>
      <c r="X9" s="54">
        <v>198.748243</v>
      </c>
      <c r="Y9" s="54">
        <v>212.82</v>
      </c>
      <c r="Z9" s="54">
        <v>220</v>
      </c>
      <c r="AA9" s="54">
        <v>225</v>
      </c>
      <c r="AB9" s="30"/>
      <c r="AC9" s="54">
        <v>99.246442000000002</v>
      </c>
      <c r="AD9" s="54">
        <v>114.716081</v>
      </c>
      <c r="AE9" s="54">
        <v>83.474000000000004</v>
      </c>
      <c r="AF9" s="54">
        <v>95</v>
      </c>
      <c r="AG9" s="54">
        <v>110</v>
      </c>
      <c r="AH9" s="30"/>
      <c r="AI9" s="54">
        <f>AC9/($L$9/1000000)</f>
        <v>1.4824360800684588</v>
      </c>
      <c r="AJ9" s="54">
        <f t="shared" ref="AJ9:AM9" si="7">AD9/($L$9/1000000)</f>
        <v>1.713504827089477</v>
      </c>
      <c r="AK9" s="54">
        <f t="shared" si="7"/>
        <v>1.2468443891180958</v>
      </c>
      <c r="AL9" s="54">
        <f t="shared" si="7"/>
        <v>1.4190073192397525</v>
      </c>
      <c r="AM9" s="54">
        <f t="shared" si="7"/>
        <v>1.6430611064881346</v>
      </c>
      <c r="AN9" s="30"/>
      <c r="AO9" s="54">
        <v>529.17355899999995</v>
      </c>
      <c r="AP9" s="54">
        <v>721.377972</v>
      </c>
      <c r="AQ9" s="54">
        <v>804.67700000000002</v>
      </c>
      <c r="AR9" s="54">
        <v>860</v>
      </c>
      <c r="AS9" s="54">
        <v>920</v>
      </c>
      <c r="AT9" s="30"/>
      <c r="AU9" s="53" t="str">
        <f>C9</f>
        <v>FOLLI FOLLIE</v>
      </c>
      <c r="AV9" s="60" t="s">
        <v>138</v>
      </c>
      <c r="AW9" s="60" t="s">
        <v>135</v>
      </c>
      <c r="AX9" s="1" t="s">
        <v>136</v>
      </c>
      <c r="AY9" s="28">
        <v>302103219557</v>
      </c>
      <c r="AZ9" s="30"/>
      <c r="BA9" s="53" t="str">
        <f>AU9</f>
        <v>FOLLI FOLLIE</v>
      </c>
      <c r="BB9" s="30"/>
      <c r="BC9" s="47">
        <f>$M$9/AC9</f>
        <v>11.400154264472272</v>
      </c>
      <c r="BD9" s="47">
        <f t="shared" ref="BD9:BG9" si="8">$M$9/AD9</f>
        <v>9.8628260234936018</v>
      </c>
      <c r="BE9" s="47">
        <f t="shared" si="8"/>
        <v>13.554217468912475</v>
      </c>
      <c r="BF9" s="47">
        <f t="shared" si="8"/>
        <v>11.909734200000001</v>
      </c>
      <c r="BG9" s="47">
        <f t="shared" si="8"/>
        <v>10.285679536363636</v>
      </c>
      <c r="BH9" s="30"/>
      <c r="BI9" s="47">
        <f>$M$9/Q9</f>
        <v>1.1433141679273524</v>
      </c>
      <c r="BJ9" s="47">
        <f t="shared" ref="BJ9:BM9" si="9">$M$9/R9</f>
        <v>1.1077008799898669</v>
      </c>
      <c r="BK9" s="47">
        <f t="shared" si="9"/>
        <v>1.0192740277289802</v>
      </c>
      <c r="BL9" s="47">
        <f t="shared" si="9"/>
        <v>0.94285395750000001</v>
      </c>
      <c r="BM9" s="47">
        <f t="shared" si="9"/>
        <v>0.87032673000000005</v>
      </c>
      <c r="BN9" s="30"/>
      <c r="BO9" s="47">
        <f>$M$9/AO9</f>
        <v>2.1380976614517508</v>
      </c>
      <c r="BP9" s="47">
        <f t="shared" ref="BP9:BS9" si="10">$M$9/AP9</f>
        <v>1.5684215389377041</v>
      </c>
      <c r="BQ9" s="47">
        <f t="shared" si="10"/>
        <v>1.4060607535694447</v>
      </c>
      <c r="BR9" s="47">
        <f t="shared" si="10"/>
        <v>1.3156101732558141</v>
      </c>
      <c r="BS9" s="47">
        <f t="shared" si="10"/>
        <v>1.2298095097826087</v>
      </c>
      <c r="BT9" s="30"/>
      <c r="BU9" s="53" t="str">
        <f t="shared" ref="BU9:BU27" si="11">BA9</f>
        <v>FOLLI FOLLIE</v>
      </c>
      <c r="BV9" s="30"/>
    </row>
    <row r="10" spans="2:74">
      <c r="B10" s="3">
        <f t="shared" ref="B10:B27" si="12">B9+1</f>
        <v>3</v>
      </c>
      <c r="C10" s="15" t="s">
        <v>12</v>
      </c>
      <c r="D10" s="7" t="s">
        <v>32</v>
      </c>
      <c r="E10" s="16" t="s">
        <v>101</v>
      </c>
      <c r="F10" s="16" t="s">
        <v>102</v>
      </c>
      <c r="G10" s="16" t="s">
        <v>103</v>
      </c>
      <c r="H10" s="16" t="s">
        <v>104</v>
      </c>
      <c r="I10" s="30"/>
      <c r="K10" s="32">
        <v>2.5299999999999998</v>
      </c>
      <c r="L10" s="33">
        <v>50992322</v>
      </c>
      <c r="M10" s="34">
        <f>K10*(L10/1000000)</f>
        <v>129.01057466</v>
      </c>
      <c r="N10" s="19"/>
      <c r="O10" s="53" t="str">
        <f t="shared" si="6"/>
        <v>FOURLIS</v>
      </c>
      <c r="P10" s="30"/>
      <c r="Q10" s="54">
        <v>638.15</v>
      </c>
      <c r="R10" s="54">
        <v>438.24900000000002</v>
      </c>
      <c r="S10" s="54">
        <v>420.25</v>
      </c>
      <c r="T10" s="54">
        <v>400</v>
      </c>
      <c r="U10" s="54">
        <v>410</v>
      </c>
      <c r="V10" s="30"/>
      <c r="W10" s="54">
        <v>46.65</v>
      </c>
      <c r="X10" s="54">
        <v>27.97</v>
      </c>
      <c r="Y10" s="54">
        <v>20.100000000000001</v>
      </c>
      <c r="Z10" s="54">
        <v>12</v>
      </c>
      <c r="AA10" s="54">
        <v>10</v>
      </c>
      <c r="AB10" s="30"/>
      <c r="AC10" s="54">
        <v>15.295999999999999</v>
      </c>
      <c r="AD10" s="54">
        <v>1.776</v>
      </c>
      <c r="AE10" s="54">
        <v>-10.92</v>
      </c>
      <c r="AF10" s="54">
        <v>-10</v>
      </c>
      <c r="AG10" s="54">
        <v>-5</v>
      </c>
      <c r="AH10" s="30"/>
      <c r="AI10" s="54">
        <f>AC10/($L$10/1000000)</f>
        <v>0.29996672832431515</v>
      </c>
      <c r="AJ10" s="54">
        <f t="shared" ref="AJ10:AM10" si="13">AD10/($L$10/1000000)</f>
        <v>3.4828772849371324E-2</v>
      </c>
      <c r="AK10" s="54">
        <f t="shared" si="13"/>
        <v>-0.21414988711437771</v>
      </c>
      <c r="AL10" s="54">
        <f t="shared" si="13"/>
        <v>-0.19610795523294663</v>
      </c>
      <c r="AM10" s="54">
        <f t="shared" si="13"/>
        <v>-9.8053977616473317E-2</v>
      </c>
      <c r="AN10" s="30"/>
      <c r="AO10" s="54">
        <v>187.95699999999999</v>
      </c>
      <c r="AP10" s="54">
        <v>187.79900000000001</v>
      </c>
      <c r="AQ10" s="54">
        <v>176.88</v>
      </c>
      <c r="AR10" s="54">
        <v>165</v>
      </c>
      <c r="AS10" s="54">
        <v>160</v>
      </c>
      <c r="AT10" s="30"/>
      <c r="AU10" s="53" t="str">
        <f t="shared" ref="AU10:AU11" si="14">C10</f>
        <v>FOURLIS</v>
      </c>
      <c r="AV10" s="60" t="s">
        <v>138</v>
      </c>
      <c r="AW10" s="60" t="s">
        <v>135</v>
      </c>
      <c r="AX10" s="1" t="s">
        <v>136</v>
      </c>
      <c r="AY10" s="28">
        <v>302103219557</v>
      </c>
      <c r="AZ10" s="30"/>
      <c r="BA10" s="53" t="str">
        <f t="shared" ref="BA10:BA11" si="15">AU10</f>
        <v>FOURLIS</v>
      </c>
      <c r="BB10" s="30"/>
      <c r="BC10" s="47">
        <f>$M$10/AC10</f>
        <v>8.4342687408472816</v>
      </c>
      <c r="BD10" s="47">
        <f t="shared" ref="BD10:BG10" si="16">$M$10/AD10</f>
        <v>72.64108933558559</v>
      </c>
      <c r="BE10" s="47">
        <f t="shared" si="16"/>
        <v>-11.814155188644689</v>
      </c>
      <c r="BF10" s="47">
        <f t="shared" si="16"/>
        <v>-12.901057466000001</v>
      </c>
      <c r="BG10" s="47">
        <f t="shared" si="16"/>
        <v>-25.802114932000002</v>
      </c>
      <c r="BH10" s="30"/>
      <c r="BI10" s="47">
        <f>$M$10/Q10</f>
        <v>0.20216340148867823</v>
      </c>
      <c r="BJ10" s="47">
        <f t="shared" ref="BJ10:BM10" si="17">$M$10/R10</f>
        <v>0.29437733950334172</v>
      </c>
      <c r="BK10" s="47">
        <f t="shared" si="17"/>
        <v>0.30698530555621656</v>
      </c>
      <c r="BL10" s="47">
        <f t="shared" si="17"/>
        <v>0.32252643665000003</v>
      </c>
      <c r="BM10" s="47">
        <f t="shared" si="17"/>
        <v>0.31465993819512195</v>
      </c>
      <c r="BN10" s="30"/>
      <c r="BO10" s="47">
        <f>$M$10/AO10</f>
        <v>0.68638345291742264</v>
      </c>
      <c r="BP10" s="47">
        <f t="shared" ref="BP10:BS10" si="18">$M$10/AP10</f>
        <v>0.68696092449906543</v>
      </c>
      <c r="BQ10" s="47">
        <f t="shared" si="18"/>
        <v>0.72936778980099504</v>
      </c>
      <c r="BR10" s="47">
        <f t="shared" si="18"/>
        <v>0.78188227066666671</v>
      </c>
      <c r="BS10" s="47">
        <f t="shared" si="18"/>
        <v>0.80631609162500006</v>
      </c>
      <c r="BT10" s="30"/>
      <c r="BU10" s="53" t="str">
        <f t="shared" si="11"/>
        <v>FOURLIS</v>
      </c>
      <c r="BV10" s="30"/>
    </row>
    <row r="11" spans="2:74">
      <c r="B11" s="3">
        <f t="shared" si="12"/>
        <v>4</v>
      </c>
      <c r="C11" s="15" t="s">
        <v>5</v>
      </c>
      <c r="D11" s="7" t="s">
        <v>21</v>
      </c>
      <c r="E11" s="16" t="s">
        <v>107</v>
      </c>
      <c r="F11" s="7" t="s">
        <v>67</v>
      </c>
      <c r="G11" s="7" t="s">
        <v>65</v>
      </c>
      <c r="H11" s="7" t="s">
        <v>66</v>
      </c>
      <c r="I11" s="30"/>
      <c r="K11" s="32">
        <v>1.6</v>
      </c>
      <c r="L11" s="33">
        <v>29546360</v>
      </c>
      <c r="M11" s="34">
        <f t="shared" si="5"/>
        <v>47.274176000000004</v>
      </c>
      <c r="O11" s="53" t="str">
        <f t="shared" si="6"/>
        <v>HELLENIC CABLES</v>
      </c>
      <c r="P11" s="30"/>
      <c r="Q11" s="54">
        <v>351.88398100000001</v>
      </c>
      <c r="R11" s="54">
        <v>414.59344599999997</v>
      </c>
      <c r="S11" s="54">
        <v>439.34</v>
      </c>
      <c r="T11" s="54">
        <v>450</v>
      </c>
      <c r="U11" s="54">
        <v>480</v>
      </c>
      <c r="V11" s="30"/>
      <c r="W11" s="54">
        <v>13.224328</v>
      </c>
      <c r="X11" s="54">
        <v>20.850207000000001</v>
      </c>
      <c r="Y11" s="54">
        <v>10.7</v>
      </c>
      <c r="Z11" s="54">
        <v>8</v>
      </c>
      <c r="AA11" s="54">
        <v>10</v>
      </c>
      <c r="AB11" s="30"/>
      <c r="AC11" s="54">
        <v>9.3357999999999997E-2</v>
      </c>
      <c r="AD11" s="54">
        <v>1.7546010000000001</v>
      </c>
      <c r="AE11" s="54">
        <v>-12.09</v>
      </c>
      <c r="AF11" s="54">
        <v>-5</v>
      </c>
      <c r="AG11" s="54">
        <v>-5</v>
      </c>
      <c r="AH11" s="30"/>
      <c r="AI11" s="54">
        <f>AC11/($L$11/1000000)</f>
        <v>3.1597123977369799E-3</v>
      </c>
      <c r="AJ11" s="54">
        <f t="shared" ref="AJ11:AM11" si="19">AD11/($L$11/1000000)</f>
        <v>5.9384675472714747E-2</v>
      </c>
      <c r="AK11" s="54">
        <f t="shared" si="19"/>
        <v>-0.40918745997814959</v>
      </c>
      <c r="AL11" s="54">
        <f t="shared" si="19"/>
        <v>-0.16922558311751432</v>
      </c>
      <c r="AM11" s="54">
        <f t="shared" si="19"/>
        <v>-0.16922558311751432</v>
      </c>
      <c r="AN11" s="30"/>
      <c r="AO11" s="54">
        <v>103.947293</v>
      </c>
      <c r="AP11" s="54">
        <v>115.295816</v>
      </c>
      <c r="AQ11" s="54">
        <v>103.16</v>
      </c>
      <c r="AR11" s="54">
        <v>95</v>
      </c>
      <c r="AS11" s="54">
        <v>95</v>
      </c>
      <c r="AT11" s="30"/>
      <c r="AU11" s="53" t="str">
        <f t="shared" si="14"/>
        <v>HELLENIC CABLES</v>
      </c>
      <c r="AV11" s="60" t="s">
        <v>138</v>
      </c>
      <c r="AW11" s="60" t="s">
        <v>135</v>
      </c>
      <c r="AX11" s="1" t="s">
        <v>136</v>
      </c>
      <c r="AY11" s="28">
        <v>302103219557</v>
      </c>
      <c r="AZ11" s="30"/>
      <c r="BA11" s="53" t="str">
        <f t="shared" si="15"/>
        <v>HELLENIC CABLES</v>
      </c>
      <c r="BB11" s="30"/>
      <c r="BC11" s="47">
        <f>$M$11/AC11</f>
        <v>506.37520083977813</v>
      </c>
      <c r="BD11" s="47">
        <f t="shared" ref="BD11:BG11" si="20">$M$11/AD11</f>
        <v>26.942977919196444</v>
      </c>
      <c r="BE11" s="47">
        <f t="shared" si="20"/>
        <v>-3.910188254755997</v>
      </c>
      <c r="BF11" s="47">
        <f t="shared" si="20"/>
        <v>-9.4548352000000015</v>
      </c>
      <c r="BG11" s="47">
        <f t="shared" si="20"/>
        <v>-9.4548352000000015</v>
      </c>
      <c r="BH11" s="30"/>
      <c r="BI11" s="47">
        <f>$M$11/Q11</f>
        <v>0.13434591670144827</v>
      </c>
      <c r="BJ11" s="47">
        <f t="shared" ref="BJ11:BM11" si="21">$M$11/R11</f>
        <v>0.11402538186771048</v>
      </c>
      <c r="BK11" s="47">
        <f t="shared" si="21"/>
        <v>0.10760271316065008</v>
      </c>
      <c r="BL11" s="47">
        <f t="shared" si="21"/>
        <v>0.10505372444444445</v>
      </c>
      <c r="BM11" s="47">
        <f t="shared" si="21"/>
        <v>9.8487866666666674E-2</v>
      </c>
      <c r="BN11" s="30"/>
      <c r="BO11" s="47">
        <f>$M$11/AO11</f>
        <v>0.454789871247537</v>
      </c>
      <c r="BP11" s="47">
        <f t="shared" ref="BP11:BS11" si="22">$M$11/AP11</f>
        <v>0.41002507844690567</v>
      </c>
      <c r="BQ11" s="47">
        <f t="shared" si="22"/>
        <v>0.45826072120977129</v>
      </c>
      <c r="BR11" s="47">
        <f t="shared" si="22"/>
        <v>0.49762290526315794</v>
      </c>
      <c r="BS11" s="47">
        <f t="shared" si="22"/>
        <v>0.49762290526315794</v>
      </c>
      <c r="BT11" s="30"/>
      <c r="BU11" s="53" t="str">
        <f t="shared" si="11"/>
        <v>HELLENIC CABLES</v>
      </c>
      <c r="BV11" s="30"/>
    </row>
    <row r="12" spans="2:74">
      <c r="B12" s="3">
        <f t="shared" si="12"/>
        <v>5</v>
      </c>
      <c r="C12" s="15" t="s">
        <v>130</v>
      </c>
      <c r="D12" s="7" t="s">
        <v>27</v>
      </c>
      <c r="E12" s="16" t="s">
        <v>85</v>
      </c>
      <c r="F12" s="16" t="s">
        <v>87</v>
      </c>
      <c r="G12" s="16" t="s">
        <v>85</v>
      </c>
      <c r="H12" s="16" t="s">
        <v>86</v>
      </c>
      <c r="I12" s="30"/>
      <c r="K12" s="32">
        <v>7.69</v>
      </c>
      <c r="L12" s="33">
        <v>305635185</v>
      </c>
      <c r="M12" s="34">
        <f t="shared" si="5"/>
        <v>2350.3345726500002</v>
      </c>
      <c r="O12" s="53" t="str">
        <f t="shared" si="6"/>
        <v>HEL. PETROLEUM (ELPE)</v>
      </c>
      <c r="P12" s="30"/>
      <c r="Q12" s="54">
        <v>8476.8050000000003</v>
      </c>
      <c r="R12" s="54">
        <v>9307.5820000000003</v>
      </c>
      <c r="S12" s="54">
        <v>10468.870000000001</v>
      </c>
      <c r="T12" s="54">
        <v>10730.59175</v>
      </c>
      <c r="U12" s="54">
        <v>10998.856543749998</v>
      </c>
      <c r="V12" s="43"/>
      <c r="W12" s="54">
        <v>496.84699999999998</v>
      </c>
      <c r="X12" s="54">
        <v>330.88900000000001</v>
      </c>
      <c r="Y12" s="54">
        <v>298.28300000000002</v>
      </c>
      <c r="Z12" s="54">
        <v>343.37893600000001</v>
      </c>
      <c r="AA12" s="54">
        <v>384.95997903124999</v>
      </c>
      <c r="AB12" s="43"/>
      <c r="AC12" s="54">
        <v>155.773</v>
      </c>
      <c r="AD12" s="54">
        <v>114.15</v>
      </c>
      <c r="AE12" s="54">
        <v>84.191000000000003</v>
      </c>
      <c r="AF12" s="54">
        <v>103.0136808</v>
      </c>
      <c r="AG12" s="54">
        <v>115.48799370937499</v>
      </c>
      <c r="AH12" s="43"/>
      <c r="AI12" s="54">
        <v>0.50966972274478151</v>
      </c>
      <c r="AJ12" s="54">
        <v>0.37348448608755569</v>
      </c>
      <c r="AK12" s="54">
        <v>0.27546239481557078</v>
      </c>
      <c r="AL12" s="54">
        <v>0.33704784611104249</v>
      </c>
      <c r="AM12" s="54">
        <v>0.37786223372605154</v>
      </c>
      <c r="AN12" s="43"/>
      <c r="AO12" s="54">
        <v>2386.884</v>
      </c>
      <c r="AP12" s="54">
        <v>2397.5970000000002</v>
      </c>
      <c r="AQ12" s="54">
        <v>2373.5300000000002</v>
      </c>
      <c r="AR12" s="54">
        <v>2425.0368404000001</v>
      </c>
      <c r="AS12" s="54">
        <v>2482.7808372546874</v>
      </c>
      <c r="AT12" s="30"/>
      <c r="AU12" s="53" t="str">
        <f>C12</f>
        <v>HEL. PETROLEUM (ELPE)</v>
      </c>
      <c r="AV12" s="60" t="s">
        <v>138</v>
      </c>
      <c r="AW12" s="60" t="s">
        <v>122</v>
      </c>
      <c r="AX12" s="1" t="s">
        <v>124</v>
      </c>
      <c r="AY12" s="28">
        <v>302103219557</v>
      </c>
      <c r="AZ12" s="30"/>
      <c r="BA12" s="53" t="str">
        <f>AU12</f>
        <v>HEL. PETROLEUM (ELPE)</v>
      </c>
      <c r="BB12" s="30"/>
      <c r="BC12" s="47">
        <f>$M$12/AC12</f>
        <v>15.088202529642494</v>
      </c>
      <c r="BD12" s="47">
        <f t="shared" ref="BD12:BG12" si="23">$M$12/AD12</f>
        <v>20.589877990801575</v>
      </c>
      <c r="BE12" s="47">
        <f t="shared" si="23"/>
        <v>27.916696234158046</v>
      </c>
      <c r="BF12" s="47">
        <f t="shared" si="23"/>
        <v>22.815751795270284</v>
      </c>
      <c r="BG12" s="47">
        <f t="shared" si="23"/>
        <v>20.351332611809038</v>
      </c>
      <c r="BH12" s="30"/>
      <c r="BI12" s="47">
        <f>$M$12/Q12</f>
        <v>0.27726656123975957</v>
      </c>
      <c r="BJ12" s="47">
        <f t="shared" ref="BJ12:BM12" si="24">$M$12/R12</f>
        <v>0.25251827731950144</v>
      </c>
      <c r="BK12" s="47">
        <f t="shared" si="24"/>
        <v>0.22450699766545959</v>
      </c>
      <c r="BL12" s="47">
        <f t="shared" si="24"/>
        <v>0.21903121723459476</v>
      </c>
      <c r="BM12" s="47">
        <f t="shared" si="24"/>
        <v>0.21368899242399492</v>
      </c>
      <c r="BN12" s="30"/>
      <c r="BO12" s="47">
        <f>$M$12/AO12</f>
        <v>0.98468738851573856</v>
      </c>
      <c r="BP12" s="47">
        <f t="shared" ref="BP12:BS12" si="25">$M$12/AP12</f>
        <v>0.98028758488186296</v>
      </c>
      <c r="BQ12" s="47">
        <f t="shared" si="25"/>
        <v>0.99022745558303449</v>
      </c>
      <c r="BR12" s="47">
        <f t="shared" si="25"/>
        <v>0.96919540911482482</v>
      </c>
      <c r="BS12" s="47">
        <f t="shared" si="25"/>
        <v>0.9466540652250488</v>
      </c>
      <c r="BT12" s="30"/>
      <c r="BU12" s="53" t="str">
        <f t="shared" si="11"/>
        <v>HEL. PETROLEUM (ELPE)</v>
      </c>
      <c r="BV12" s="30"/>
    </row>
    <row r="13" spans="2:74">
      <c r="B13" s="3">
        <f t="shared" si="12"/>
        <v>6</v>
      </c>
      <c r="C13" s="15" t="s">
        <v>7</v>
      </c>
      <c r="D13" s="18" t="s">
        <v>23</v>
      </c>
      <c r="E13" s="18" t="s">
        <v>71</v>
      </c>
      <c r="F13" s="18" t="s">
        <v>108</v>
      </c>
      <c r="G13" s="18" t="s">
        <v>71</v>
      </c>
      <c r="H13" s="18" t="s">
        <v>72</v>
      </c>
      <c r="I13" s="30"/>
      <c r="K13" s="32">
        <v>1.1399999999999999</v>
      </c>
      <c r="L13" s="33">
        <v>53155053</v>
      </c>
      <c r="M13" s="34">
        <f t="shared" si="5"/>
        <v>60.596760419999995</v>
      </c>
      <c r="N13" s="35"/>
      <c r="O13" s="53" t="str">
        <f t="shared" si="6"/>
        <v>IASO</v>
      </c>
      <c r="P13" s="30"/>
      <c r="Q13" s="54">
        <v>149.07095000000001</v>
      </c>
      <c r="R13" s="54">
        <v>124.367193</v>
      </c>
      <c r="S13" s="54">
        <v>124.14</v>
      </c>
      <c r="T13" s="54">
        <v>125</v>
      </c>
      <c r="U13" s="54">
        <v>130</v>
      </c>
      <c r="V13" s="30"/>
      <c r="W13" s="54">
        <v>19.285926</v>
      </c>
      <c r="X13" s="54">
        <v>20.130265000000001</v>
      </c>
      <c r="Y13" s="54">
        <v>24.6</v>
      </c>
      <c r="Z13" s="54">
        <v>25</v>
      </c>
      <c r="AA13" s="54">
        <v>26</v>
      </c>
      <c r="AB13" s="30"/>
      <c r="AC13" s="54">
        <v>-3.6665999999999997E-2</v>
      </c>
      <c r="AD13" s="54">
        <v>-0.22763600000000001</v>
      </c>
      <c r="AE13" s="54">
        <v>-32.35</v>
      </c>
      <c r="AF13" s="54">
        <v>1</v>
      </c>
      <c r="AG13" s="54">
        <v>1</v>
      </c>
      <c r="AH13" s="30"/>
      <c r="AI13" s="54">
        <f>AC13/($L$13/1000000)</f>
        <v>-6.8979331090122313E-4</v>
      </c>
      <c r="AJ13" s="54">
        <f t="shared" ref="AJ13:AM13" si="26">AD13/($L$13/1000000)</f>
        <v>-4.2824903212870464E-3</v>
      </c>
      <c r="AK13" s="54">
        <f t="shared" si="26"/>
        <v>-0.60859689106132586</v>
      </c>
      <c r="AL13" s="54">
        <f t="shared" si="26"/>
        <v>1.8812886895249639E-2</v>
      </c>
      <c r="AM13" s="54">
        <f t="shared" si="26"/>
        <v>1.8812886895249639E-2</v>
      </c>
      <c r="AN13" s="30"/>
      <c r="AO13" s="54">
        <v>129.420286</v>
      </c>
      <c r="AP13" s="54">
        <v>129.09230500000001</v>
      </c>
      <c r="AQ13" s="54">
        <v>96.742000000000004</v>
      </c>
      <c r="AR13" s="54">
        <v>95</v>
      </c>
      <c r="AS13" s="54">
        <v>95</v>
      </c>
      <c r="AT13" s="30"/>
      <c r="AU13" s="53" t="str">
        <f>C13</f>
        <v>IASO</v>
      </c>
      <c r="AV13" s="60" t="s">
        <v>138</v>
      </c>
      <c r="AW13" s="60" t="s">
        <v>135</v>
      </c>
      <c r="AX13" s="1" t="s">
        <v>136</v>
      </c>
      <c r="AY13" s="28">
        <v>302103219557</v>
      </c>
      <c r="AZ13" s="30"/>
      <c r="BA13" s="53" t="str">
        <f>AU13</f>
        <v>IASO</v>
      </c>
      <c r="BB13" s="30"/>
      <c r="BC13" s="47">
        <f>$M$13/AC13</f>
        <v>-1652.6689690721651</v>
      </c>
      <c r="BD13" s="47">
        <f t="shared" ref="BD13:BG13" si="27">$M$13/AD13</f>
        <v>-266.20025136621621</v>
      </c>
      <c r="BE13" s="47">
        <f t="shared" si="27"/>
        <v>-1.873161063987635</v>
      </c>
      <c r="BF13" s="47">
        <f t="shared" si="27"/>
        <v>60.596760419999995</v>
      </c>
      <c r="BG13" s="47">
        <f t="shared" si="27"/>
        <v>60.596760419999995</v>
      </c>
      <c r="BH13" s="30"/>
      <c r="BI13" s="47">
        <f>$M$13/Q13</f>
        <v>0.40649610417053084</v>
      </c>
      <c r="BJ13" s="47">
        <f t="shared" ref="BJ13:BM13" si="28">$M$13/R13</f>
        <v>0.48724071805656977</v>
      </c>
      <c r="BK13" s="47">
        <f t="shared" si="28"/>
        <v>0.48813243450942478</v>
      </c>
      <c r="BL13" s="47">
        <f t="shared" si="28"/>
        <v>0.48477408335999994</v>
      </c>
      <c r="BM13" s="47">
        <f t="shared" si="28"/>
        <v>0.46612892630769226</v>
      </c>
      <c r="BN13" s="30"/>
      <c r="BO13" s="47">
        <f>$M$13/AO13</f>
        <v>0.46821686377667249</v>
      </c>
      <c r="BP13" s="47">
        <f t="shared" ref="BP13:BS13" si="29">$M$13/AP13</f>
        <v>0.4694064485098472</v>
      </c>
      <c r="BQ13" s="47">
        <f t="shared" si="29"/>
        <v>0.62637489838953087</v>
      </c>
      <c r="BR13" s="47">
        <f t="shared" si="29"/>
        <v>0.63786063599999998</v>
      </c>
      <c r="BS13" s="47">
        <f t="shared" si="29"/>
        <v>0.63786063599999998</v>
      </c>
      <c r="BT13" s="30"/>
      <c r="BU13" s="53" t="str">
        <f t="shared" si="11"/>
        <v>IASO</v>
      </c>
      <c r="BV13" s="30"/>
    </row>
    <row r="14" spans="2:74">
      <c r="B14" s="3">
        <f t="shared" si="12"/>
        <v>7</v>
      </c>
      <c r="C14" s="15" t="s">
        <v>13</v>
      </c>
      <c r="D14" s="7" t="s">
        <v>33</v>
      </c>
      <c r="E14" s="16" t="s">
        <v>109</v>
      </c>
      <c r="F14" s="16" t="s">
        <v>106</v>
      </c>
      <c r="G14" s="16" t="s">
        <v>110</v>
      </c>
      <c r="H14" s="16" t="s">
        <v>105</v>
      </c>
      <c r="I14" s="30"/>
      <c r="K14" s="32">
        <v>2.04</v>
      </c>
      <c r="L14" s="33">
        <v>158961721</v>
      </c>
      <c r="M14" s="34">
        <f t="shared" si="5"/>
        <v>324.28191084000002</v>
      </c>
      <c r="N14" s="19"/>
      <c r="O14" s="53" t="str">
        <f t="shared" si="6"/>
        <v>INTRALOT</v>
      </c>
      <c r="P14" s="30"/>
      <c r="Q14" s="55">
        <v>1115.721</v>
      </c>
      <c r="R14" s="55">
        <v>1202.354</v>
      </c>
      <c r="S14" s="54">
        <v>1374.021</v>
      </c>
      <c r="T14" s="54">
        <v>1442.7220500000001</v>
      </c>
      <c r="U14" s="54">
        <v>1500.4309320000002</v>
      </c>
      <c r="V14" s="43"/>
      <c r="W14" s="54">
        <v>152.66200000000001</v>
      </c>
      <c r="X14" s="54">
        <v>153.80600000000001</v>
      </c>
      <c r="Y14" s="54">
        <v>177.536</v>
      </c>
      <c r="Z14" s="54">
        <v>190.43931060000003</v>
      </c>
      <c r="AA14" s="54">
        <v>202.55817582000003</v>
      </c>
      <c r="AB14" s="43"/>
      <c r="AC14" s="54">
        <v>33.917000000000002</v>
      </c>
      <c r="AD14" s="54">
        <v>17.701000000000001</v>
      </c>
      <c r="AE14" s="54">
        <v>6.1159999999999997</v>
      </c>
      <c r="AF14" s="54">
        <v>7.0462544922000019</v>
      </c>
      <c r="AG14" s="54">
        <v>8.1023270328000017</v>
      </c>
      <c r="AH14" s="43"/>
      <c r="AI14" s="54">
        <v>0.21336583289759425</v>
      </c>
      <c r="AJ14" s="54">
        <v>0.11135385229001138</v>
      </c>
      <c r="AK14" s="54">
        <v>3.8474671521705528E-2</v>
      </c>
      <c r="AL14" s="54">
        <v>4.4326737581055764E-2</v>
      </c>
      <c r="AM14" s="54">
        <v>5.0970302673056751E-2</v>
      </c>
      <c r="AN14" s="43"/>
      <c r="AO14" s="54">
        <v>284.09800000000001</v>
      </c>
      <c r="AP14" s="54">
        <v>299.36</v>
      </c>
      <c r="AQ14" s="54">
        <v>303.23</v>
      </c>
      <c r="AR14" s="54">
        <v>306.75312724610001</v>
      </c>
      <c r="AS14" s="54">
        <v>310.80429076249999</v>
      </c>
      <c r="AT14" s="30"/>
      <c r="AU14" s="53" t="str">
        <f>C14</f>
        <v>INTRALOT</v>
      </c>
      <c r="AV14" s="60" t="s">
        <v>138</v>
      </c>
      <c r="AW14" s="60" t="s">
        <v>122</v>
      </c>
      <c r="AX14" s="1" t="s">
        <v>124</v>
      </c>
      <c r="AY14" s="28">
        <v>302103219557</v>
      </c>
      <c r="AZ14" s="30"/>
      <c r="BA14" s="53" t="str">
        <f>AU14</f>
        <v>INTRALOT</v>
      </c>
      <c r="BB14" s="30"/>
      <c r="BC14" s="47">
        <f>$M$14/AC14</f>
        <v>9.5610434543149463</v>
      </c>
      <c r="BD14" s="47">
        <f t="shared" ref="BD14:BG14" si="30">$M$14/AD14</f>
        <v>18.319976884921758</v>
      </c>
      <c r="BE14" s="47">
        <f t="shared" si="30"/>
        <v>53.021895166775678</v>
      </c>
      <c r="BF14" s="47">
        <f t="shared" si="30"/>
        <v>46.021884562780215</v>
      </c>
      <c r="BG14" s="47">
        <f t="shared" si="30"/>
        <v>40.023305591990493</v>
      </c>
      <c r="BH14" s="30"/>
      <c r="BI14" s="47">
        <f>$M$14/Q14</f>
        <v>0.29064785088745304</v>
      </c>
      <c r="BJ14" s="47">
        <f t="shared" ref="BJ14:BM14" si="31">$M$14/R14</f>
        <v>0.26970585271891639</v>
      </c>
      <c r="BK14" s="47">
        <f t="shared" si="31"/>
        <v>0.23600942841484959</v>
      </c>
      <c r="BL14" s="47">
        <f t="shared" si="31"/>
        <v>0.22477088420461863</v>
      </c>
      <c r="BM14" s="47">
        <f t="shared" si="31"/>
        <v>0.21612585019674865</v>
      </c>
      <c r="BN14" s="30"/>
      <c r="BO14" s="47">
        <f>$M$14/AO14</f>
        <v>1.1414438357186605</v>
      </c>
      <c r="BP14" s="47">
        <f t="shared" ref="BP14:BS14" si="32">$M$14/AP14</f>
        <v>1.0832506374933191</v>
      </c>
      <c r="BQ14" s="47">
        <f t="shared" si="32"/>
        <v>1.0694255543316955</v>
      </c>
      <c r="BR14" s="47">
        <f t="shared" si="32"/>
        <v>1.0571429662388971</v>
      </c>
      <c r="BS14" s="47">
        <f t="shared" si="32"/>
        <v>1.0433636873044294</v>
      </c>
      <c r="BT14" s="30"/>
      <c r="BU14" s="53" t="str">
        <f t="shared" si="11"/>
        <v>INTRALOT</v>
      </c>
      <c r="BV14" s="30"/>
    </row>
    <row r="15" spans="2:74">
      <c r="B15" s="3">
        <f t="shared" si="12"/>
        <v>8</v>
      </c>
      <c r="C15" s="15" t="s">
        <v>127</v>
      </c>
      <c r="D15" s="7" t="s">
        <v>29</v>
      </c>
      <c r="E15" s="16" t="s">
        <v>92</v>
      </c>
      <c r="F15" s="16" t="s">
        <v>93</v>
      </c>
      <c r="G15" s="16" t="s">
        <v>92</v>
      </c>
      <c r="H15" s="16" t="s">
        <v>91</v>
      </c>
      <c r="I15" s="30"/>
      <c r="K15" s="32">
        <v>7.73</v>
      </c>
      <c r="L15" s="33">
        <v>129994676</v>
      </c>
      <c r="M15" s="34">
        <f t="shared" si="5"/>
        <v>1004.85884548</v>
      </c>
      <c r="N15" s="19"/>
      <c r="O15" s="53" t="str">
        <f t="shared" si="6"/>
        <v>JUMBO *</v>
      </c>
      <c r="P15" s="30"/>
      <c r="Q15" s="54">
        <v>487.33482700000002</v>
      </c>
      <c r="R15" s="54">
        <v>489.97216100000003</v>
      </c>
      <c r="S15" s="54">
        <v>494.28850299999999</v>
      </c>
      <c r="T15" s="54">
        <v>500</v>
      </c>
      <c r="U15" s="54">
        <v>505</v>
      </c>
      <c r="V15" s="30"/>
      <c r="W15" s="54">
        <v>130</v>
      </c>
      <c r="X15" s="54">
        <v>121</v>
      </c>
      <c r="Y15" s="54">
        <v>134.41999999999999</v>
      </c>
      <c r="Z15" s="54">
        <v>125</v>
      </c>
      <c r="AA15" s="54">
        <v>130</v>
      </c>
      <c r="AB15" s="30"/>
      <c r="AC15" s="54">
        <v>79.162994999999995</v>
      </c>
      <c r="AD15" s="54">
        <v>94.669262000000003</v>
      </c>
      <c r="AE15" s="54">
        <v>97.373379999999997</v>
      </c>
      <c r="AF15" s="54">
        <v>80</v>
      </c>
      <c r="AG15" s="54">
        <v>85</v>
      </c>
      <c r="AH15" s="30"/>
      <c r="AI15" s="54">
        <f>AC15/($L$15/1000000)</f>
        <v>0.60897105509151772</v>
      </c>
      <c r="AJ15" s="54">
        <f t="shared" ref="AJ15:AM15" si="33">AD15/($L$15/1000000)</f>
        <v>0.72825491714752999</v>
      </c>
      <c r="AK15" s="54">
        <f t="shared" si="33"/>
        <v>0.74905667675190024</v>
      </c>
      <c r="AL15" s="54">
        <f t="shared" si="33"/>
        <v>0.61540981878365542</v>
      </c>
      <c r="AM15" s="54">
        <f t="shared" si="33"/>
        <v>0.65387293245763389</v>
      </c>
      <c r="AN15" s="30"/>
      <c r="AO15" s="54">
        <v>452.473185</v>
      </c>
      <c r="AP15" s="54">
        <v>522.94993199999999</v>
      </c>
      <c r="AQ15" s="54">
        <v>592.91241300000002</v>
      </c>
      <c r="AR15" s="54">
        <v>650</v>
      </c>
      <c r="AS15" s="54">
        <v>700</v>
      </c>
      <c r="AT15" s="30"/>
      <c r="AU15" s="53" t="str">
        <f t="shared" ref="AU15:AU20" si="34">C15</f>
        <v>JUMBO *</v>
      </c>
      <c r="AV15" s="60" t="s">
        <v>138</v>
      </c>
      <c r="AW15" s="60" t="s">
        <v>135</v>
      </c>
      <c r="AX15" s="1" t="s">
        <v>136</v>
      </c>
      <c r="AY15" s="28">
        <v>302103219557</v>
      </c>
      <c r="AZ15" s="30"/>
      <c r="BA15" s="53" t="str">
        <f t="shared" ref="BA15:BA20" si="35">AU15</f>
        <v>JUMBO *</v>
      </c>
      <c r="BB15" s="30"/>
      <c r="BC15" s="47">
        <f>$M$15/AC15</f>
        <v>12.693542550783988</v>
      </c>
      <c r="BD15" s="47">
        <f t="shared" ref="BD15:BG15" si="36">$M$15/AD15</f>
        <v>10.614415114802521</v>
      </c>
      <c r="BE15" s="47">
        <f t="shared" si="36"/>
        <v>10.319646349751853</v>
      </c>
      <c r="BF15" s="47">
        <f t="shared" si="36"/>
        <v>12.5607355685</v>
      </c>
      <c r="BG15" s="47">
        <f t="shared" si="36"/>
        <v>11.821868770352941</v>
      </c>
      <c r="BH15" s="30"/>
      <c r="BI15" s="47">
        <f>$M$15/Q15</f>
        <v>2.0619475354672323</v>
      </c>
      <c r="BJ15" s="47">
        <f t="shared" ref="BJ15:BM15" si="37">$M$15/R15</f>
        <v>2.0508488552271031</v>
      </c>
      <c r="BK15" s="47">
        <f t="shared" si="37"/>
        <v>2.0329399518321387</v>
      </c>
      <c r="BL15" s="47">
        <f t="shared" si="37"/>
        <v>2.0097176909600001</v>
      </c>
      <c r="BM15" s="47">
        <f t="shared" si="37"/>
        <v>1.989819496</v>
      </c>
      <c r="BN15" s="30"/>
      <c r="BO15" s="47">
        <f>$M$15/AO15</f>
        <v>2.220814136157041</v>
      </c>
      <c r="BP15" s="47">
        <f t="shared" ref="BP15:BS15" si="38">$M$15/AP15</f>
        <v>1.9215201761992007</v>
      </c>
      <c r="BQ15" s="47">
        <f t="shared" si="38"/>
        <v>1.6947846316720645</v>
      </c>
      <c r="BR15" s="47">
        <f t="shared" si="38"/>
        <v>1.5459366853538461</v>
      </c>
      <c r="BS15" s="47">
        <f t="shared" si="38"/>
        <v>1.4355126363999999</v>
      </c>
      <c r="BT15" s="30"/>
      <c r="BU15" s="53" t="str">
        <f t="shared" si="11"/>
        <v>JUMBO *</v>
      </c>
      <c r="BV15" s="30"/>
    </row>
    <row r="16" spans="2:74">
      <c r="B16" s="3">
        <f t="shared" si="12"/>
        <v>9</v>
      </c>
      <c r="C16" s="15" t="s">
        <v>60</v>
      </c>
      <c r="D16" s="7" t="s">
        <v>20</v>
      </c>
      <c r="E16" s="7" t="s">
        <v>61</v>
      </c>
      <c r="F16" s="7" t="s">
        <v>62</v>
      </c>
      <c r="G16" s="7" t="s">
        <v>63</v>
      </c>
      <c r="H16" s="7" t="s">
        <v>64</v>
      </c>
      <c r="I16" s="30"/>
      <c r="K16" s="32">
        <v>3.3</v>
      </c>
      <c r="L16" s="33">
        <v>13450000</v>
      </c>
      <c r="M16" s="34">
        <f t="shared" si="5"/>
        <v>44.384999999999998</v>
      </c>
      <c r="O16" s="53" t="str">
        <f t="shared" si="6"/>
        <v>KORRES</v>
      </c>
      <c r="P16" s="30"/>
      <c r="Q16" s="54">
        <v>44.114725999999997</v>
      </c>
      <c r="R16" s="54">
        <v>42.679754000000003</v>
      </c>
      <c r="S16" s="54">
        <v>40.033999999999999</v>
      </c>
      <c r="T16" s="54">
        <v>42</v>
      </c>
      <c r="U16" s="54">
        <v>44</v>
      </c>
      <c r="V16" s="30"/>
      <c r="W16" s="54">
        <v>8.3465179999999997</v>
      </c>
      <c r="X16" s="54">
        <v>7.6227260000000001</v>
      </c>
      <c r="Y16" s="54">
        <v>4</v>
      </c>
      <c r="Z16" s="54">
        <v>5</v>
      </c>
      <c r="AA16" s="54">
        <v>7</v>
      </c>
      <c r="AB16" s="30"/>
      <c r="AC16" s="54">
        <v>1.8532740000000001</v>
      </c>
      <c r="AD16" s="54">
        <v>-3.3587370000000001</v>
      </c>
      <c r="AE16" s="54">
        <v>-4.1769999999999996</v>
      </c>
      <c r="AF16" s="54">
        <v>-2</v>
      </c>
      <c r="AG16" s="54">
        <v>1</v>
      </c>
      <c r="AH16" s="30"/>
      <c r="AI16" s="54">
        <f>AC16/($L$16/1000000)</f>
        <v>0.13778988847583645</v>
      </c>
      <c r="AJ16" s="54">
        <f t="shared" ref="AJ16:AM16" si="39">AD16/($L$16/1000000)</f>
        <v>-0.24972022304832717</v>
      </c>
      <c r="AK16" s="54">
        <f t="shared" si="39"/>
        <v>-0.31055762081784383</v>
      </c>
      <c r="AL16" s="54">
        <f t="shared" si="39"/>
        <v>-0.14869888475836432</v>
      </c>
      <c r="AM16" s="54">
        <f t="shared" si="39"/>
        <v>7.434944237918216E-2</v>
      </c>
      <c r="AN16" s="30"/>
      <c r="AO16" s="54">
        <v>23.276216000000002</v>
      </c>
      <c r="AP16" s="54">
        <v>28.068154</v>
      </c>
      <c r="AQ16" s="54">
        <v>22.975999999999999</v>
      </c>
      <c r="AR16" s="54">
        <v>22</v>
      </c>
      <c r="AS16" s="54">
        <v>24</v>
      </c>
      <c r="AT16" s="30"/>
      <c r="AU16" s="53" t="str">
        <f t="shared" si="34"/>
        <v>KORRES</v>
      </c>
      <c r="AV16" s="60" t="s">
        <v>138</v>
      </c>
      <c r="AW16" s="60" t="s">
        <v>135</v>
      </c>
      <c r="AX16" s="1" t="s">
        <v>136</v>
      </c>
      <c r="AY16" s="28">
        <v>302103219557</v>
      </c>
      <c r="AZ16" s="30"/>
      <c r="BA16" s="53" t="str">
        <f t="shared" si="35"/>
        <v>KORRES</v>
      </c>
      <c r="BB16" s="30"/>
      <c r="BC16" s="47">
        <f>$M$16/AC16</f>
        <v>23.949507736039028</v>
      </c>
      <c r="BD16" s="47">
        <f t="shared" ref="BD16:BG16" si="40">$M$16/AD16</f>
        <v>-13.214788773279956</v>
      </c>
      <c r="BE16" s="47">
        <f t="shared" si="40"/>
        <v>-10.626047402441944</v>
      </c>
      <c r="BF16" s="47">
        <f t="shared" si="40"/>
        <v>-22.192499999999999</v>
      </c>
      <c r="BG16" s="47">
        <f t="shared" si="40"/>
        <v>44.384999999999998</v>
      </c>
      <c r="BH16" s="30"/>
      <c r="BI16" s="47">
        <f>$M$16/Q16</f>
        <v>1.0061266163140172</v>
      </c>
      <c r="BJ16" s="47">
        <f t="shared" ref="BJ16:BM16" si="41">$M$16/R16</f>
        <v>1.0399544477224494</v>
      </c>
      <c r="BK16" s="47">
        <f t="shared" si="41"/>
        <v>1.1086826197731927</v>
      </c>
      <c r="BL16" s="47">
        <f t="shared" si="41"/>
        <v>1.0567857142857142</v>
      </c>
      <c r="BM16" s="47">
        <f t="shared" si="41"/>
        <v>1.00875</v>
      </c>
      <c r="BN16" s="30"/>
      <c r="BO16" s="47">
        <f>$M$16/AO16</f>
        <v>1.9068821152029176</v>
      </c>
      <c r="BP16" s="47">
        <f t="shared" ref="BP16:BS16" si="42">$M$16/AP16</f>
        <v>1.5813295024674583</v>
      </c>
      <c r="BQ16" s="47">
        <f t="shared" si="42"/>
        <v>1.9317983983286908</v>
      </c>
      <c r="BR16" s="47">
        <f t="shared" si="42"/>
        <v>2.0175000000000001</v>
      </c>
      <c r="BS16" s="47">
        <f t="shared" si="42"/>
        <v>1.849375</v>
      </c>
      <c r="BT16" s="30"/>
      <c r="BU16" s="53" t="str">
        <f t="shared" si="11"/>
        <v>KORRES</v>
      </c>
      <c r="BV16" s="30"/>
    </row>
    <row r="17" spans="2:74">
      <c r="B17" s="3">
        <f t="shared" si="12"/>
        <v>10</v>
      </c>
      <c r="C17" s="15" t="s">
        <v>111</v>
      </c>
      <c r="D17" s="18" t="s">
        <v>24</v>
      </c>
      <c r="E17" s="18" t="s">
        <v>73</v>
      </c>
      <c r="F17" s="18" t="s">
        <v>74</v>
      </c>
      <c r="G17" s="18" t="s">
        <v>75</v>
      </c>
      <c r="H17" s="18" t="s">
        <v>76</v>
      </c>
      <c r="I17" s="30"/>
      <c r="K17" s="50">
        <v>1.93</v>
      </c>
      <c r="L17" s="37">
        <v>33065136</v>
      </c>
      <c r="M17" s="34">
        <f t="shared" si="5"/>
        <v>63.815712480000002</v>
      </c>
      <c r="O17" s="53" t="str">
        <f t="shared" si="6"/>
        <v>KRI KRI</v>
      </c>
      <c r="P17" s="30"/>
      <c r="Q17" s="54">
        <v>47.195965000000001</v>
      </c>
      <c r="R17" s="54">
        <v>47.907032999999998</v>
      </c>
      <c r="S17" s="54">
        <v>59.298999999999999</v>
      </c>
      <c r="T17" s="54">
        <v>63</v>
      </c>
      <c r="U17" s="54">
        <v>70</v>
      </c>
      <c r="V17" s="30"/>
      <c r="W17" s="54">
        <v>5.419721</v>
      </c>
      <c r="X17" s="54">
        <v>5.1699400000000004</v>
      </c>
      <c r="Y17" s="54">
        <v>7.6429999999999998</v>
      </c>
      <c r="Z17" s="54">
        <v>8</v>
      </c>
      <c r="AA17" s="54">
        <v>9</v>
      </c>
      <c r="AB17" s="30"/>
      <c r="AC17" s="54">
        <v>2.513592</v>
      </c>
      <c r="AD17" s="54">
        <v>2.21753</v>
      </c>
      <c r="AE17" s="54">
        <v>5.5</v>
      </c>
      <c r="AF17" s="54">
        <v>6</v>
      </c>
      <c r="AG17" s="54">
        <v>7</v>
      </c>
      <c r="AH17" s="30"/>
      <c r="AI17" s="54">
        <f>AC17/($L$17/1000000)</f>
        <v>7.6019406059603084E-2</v>
      </c>
      <c r="AJ17" s="54">
        <f t="shared" ref="AJ17:AM17" si="43">AD17/($L$17/1000000)</f>
        <v>6.7065503677347635E-2</v>
      </c>
      <c r="AK17" s="54">
        <f t="shared" si="43"/>
        <v>0.16633834501693867</v>
      </c>
      <c r="AL17" s="54">
        <f t="shared" si="43"/>
        <v>0.18146001274575127</v>
      </c>
      <c r="AM17" s="54">
        <f t="shared" si="43"/>
        <v>0.2117033482033765</v>
      </c>
      <c r="AN17" s="30"/>
      <c r="AO17" s="54">
        <v>26.789527</v>
      </c>
      <c r="AP17" s="54">
        <v>29.007057</v>
      </c>
      <c r="AQ17" s="54">
        <v>32.466999999999999</v>
      </c>
      <c r="AR17" s="54">
        <v>36</v>
      </c>
      <c r="AS17" s="54">
        <v>40</v>
      </c>
      <c r="AT17" s="30"/>
      <c r="AU17" s="53" t="str">
        <f t="shared" si="34"/>
        <v>KRI KRI</v>
      </c>
      <c r="AV17" s="60" t="s">
        <v>138</v>
      </c>
      <c r="AW17" s="60" t="s">
        <v>135</v>
      </c>
      <c r="AX17" s="1" t="s">
        <v>136</v>
      </c>
      <c r="AY17" s="28">
        <v>302103219557</v>
      </c>
      <c r="AZ17" s="30"/>
      <c r="BA17" s="53" t="str">
        <f t="shared" si="35"/>
        <v>KRI KRI</v>
      </c>
      <c r="BB17" s="30"/>
      <c r="BC17" s="47">
        <f>$M$17/AC17</f>
        <v>25.388254131935494</v>
      </c>
      <c r="BD17" s="47">
        <f t="shared" ref="BD17:BG17" si="44">$M$17/AD17</f>
        <v>28.7778350146334</v>
      </c>
      <c r="BE17" s="47">
        <f t="shared" si="44"/>
        <v>11.602856814545454</v>
      </c>
      <c r="BF17" s="47">
        <f t="shared" si="44"/>
        <v>10.635952080000001</v>
      </c>
      <c r="BG17" s="47">
        <f t="shared" si="44"/>
        <v>9.1165303542857146</v>
      </c>
      <c r="BH17" s="30"/>
      <c r="BI17" s="47">
        <f>$M$17/Q17</f>
        <v>1.3521433978519137</v>
      </c>
      <c r="BJ17" s="47">
        <f t="shared" ref="BJ17:BM17" si="45">$M$17/R17</f>
        <v>1.3320739875500118</v>
      </c>
      <c r="BK17" s="47">
        <f t="shared" si="45"/>
        <v>1.0761684426381559</v>
      </c>
      <c r="BL17" s="47">
        <f t="shared" si="45"/>
        <v>1.0129478171428572</v>
      </c>
      <c r="BM17" s="47">
        <f t="shared" si="45"/>
        <v>0.91165303542857146</v>
      </c>
      <c r="BN17" s="30"/>
      <c r="BO17" s="47">
        <f>$M$17/AO17</f>
        <v>2.3821141926096718</v>
      </c>
      <c r="BP17" s="47">
        <f t="shared" ref="BP17:BS17" si="46">$M$17/AP17</f>
        <v>2.2000064494650391</v>
      </c>
      <c r="BQ17" s="47">
        <f t="shared" si="46"/>
        <v>1.965556179505344</v>
      </c>
      <c r="BR17" s="47">
        <f t="shared" si="46"/>
        <v>1.7726586800000002</v>
      </c>
      <c r="BS17" s="47">
        <f t="shared" si="46"/>
        <v>1.595392812</v>
      </c>
      <c r="BT17" s="30"/>
      <c r="BU17" s="53" t="str">
        <f t="shared" si="11"/>
        <v>KRI KRI</v>
      </c>
      <c r="BV17" s="30"/>
    </row>
    <row r="18" spans="2:74">
      <c r="B18" s="3">
        <f t="shared" si="12"/>
        <v>11</v>
      </c>
      <c r="C18" s="15" t="s">
        <v>6</v>
      </c>
      <c r="D18" s="7" t="s">
        <v>22</v>
      </c>
      <c r="E18" s="7" t="s">
        <v>68</v>
      </c>
      <c r="F18" s="7" t="s">
        <v>69</v>
      </c>
      <c r="G18" s="7" t="s">
        <v>68</v>
      </c>
      <c r="H18" s="7" t="s">
        <v>70</v>
      </c>
      <c r="I18" s="30"/>
      <c r="K18" s="32">
        <v>1.44</v>
      </c>
      <c r="L18" s="33">
        <v>10500000</v>
      </c>
      <c r="M18" s="34">
        <f t="shared" si="5"/>
        <v>15.12</v>
      </c>
      <c r="O18" s="53" t="str">
        <f t="shared" si="6"/>
        <v>MEVACO</v>
      </c>
      <c r="P18" s="30"/>
      <c r="Q18" s="54">
        <v>21.024526999999999</v>
      </c>
      <c r="R18" s="54">
        <v>29.617156999999999</v>
      </c>
      <c r="S18" s="54">
        <v>31.425999999999998</v>
      </c>
      <c r="T18" s="54">
        <v>33</v>
      </c>
      <c r="U18" s="54">
        <v>35</v>
      </c>
      <c r="V18" s="30"/>
      <c r="W18" s="54">
        <v>1.3816660000000001</v>
      </c>
      <c r="X18" s="54">
        <v>2.738359</v>
      </c>
      <c r="Y18" s="54">
        <v>3.4249999999999998</v>
      </c>
      <c r="Z18" s="54">
        <v>4</v>
      </c>
      <c r="AA18" s="54">
        <v>4.5</v>
      </c>
      <c r="AB18" s="30"/>
      <c r="AC18" s="54">
        <v>0.11808299999999999</v>
      </c>
      <c r="AD18" s="54">
        <v>0.94010899999999997</v>
      </c>
      <c r="AE18" s="54">
        <v>1.4119999999999999</v>
      </c>
      <c r="AF18" s="54">
        <v>1.6</v>
      </c>
      <c r="AG18" s="54">
        <v>1.8</v>
      </c>
      <c r="AH18" s="30"/>
      <c r="AI18" s="54">
        <f>AC18/($L$18/1000000)</f>
        <v>1.1245999999999999E-2</v>
      </c>
      <c r="AJ18" s="54">
        <f t="shared" ref="AJ18:AM18" si="47">AD18/($L$18/1000000)</f>
        <v>8.9534190476190476E-2</v>
      </c>
      <c r="AK18" s="54">
        <f t="shared" si="47"/>
        <v>0.13447619047619047</v>
      </c>
      <c r="AL18" s="54">
        <f t="shared" si="47"/>
        <v>0.15238095238095239</v>
      </c>
      <c r="AM18" s="54">
        <f t="shared" si="47"/>
        <v>0.17142857142857143</v>
      </c>
      <c r="AN18" s="30"/>
      <c r="AO18" s="54">
        <v>27.932486999999998</v>
      </c>
      <c r="AP18" s="54">
        <v>31.882652</v>
      </c>
      <c r="AQ18" s="54">
        <v>32.473999999999997</v>
      </c>
      <c r="AR18" s="54">
        <v>33.5</v>
      </c>
      <c r="AS18" s="54">
        <v>35</v>
      </c>
      <c r="AT18" s="30"/>
      <c r="AU18" s="53" t="str">
        <f t="shared" si="34"/>
        <v>MEVACO</v>
      </c>
      <c r="AV18" s="60" t="s">
        <v>138</v>
      </c>
      <c r="AW18" s="60" t="s">
        <v>135</v>
      </c>
      <c r="AX18" s="1" t="s">
        <v>136</v>
      </c>
      <c r="AY18" s="28">
        <v>302103219557</v>
      </c>
      <c r="AZ18" s="30"/>
      <c r="BA18" s="53" t="str">
        <f t="shared" si="35"/>
        <v>MEVACO</v>
      </c>
      <c r="BB18" s="30"/>
      <c r="BC18" s="47">
        <f>$M$18/AC18</f>
        <v>128.04552729859506</v>
      </c>
      <c r="BD18" s="47">
        <f t="shared" ref="BD18:BG18" si="48">$M$18/AD18</f>
        <v>16.083241411368256</v>
      </c>
      <c r="BE18" s="47">
        <f t="shared" si="48"/>
        <v>10.708215297450424</v>
      </c>
      <c r="BF18" s="47">
        <f t="shared" si="48"/>
        <v>9.4499999999999993</v>
      </c>
      <c r="BG18" s="47">
        <f t="shared" si="48"/>
        <v>8.3999999999999986</v>
      </c>
      <c r="BH18" s="30"/>
      <c r="BI18" s="47">
        <f>$M$18/Q18</f>
        <v>0.71916005530112515</v>
      </c>
      <c r="BJ18" s="47">
        <f t="shared" ref="BJ18:BM18" si="49">$M$18/R18</f>
        <v>0.51051490188609261</v>
      </c>
      <c r="BK18" s="47">
        <f t="shared" si="49"/>
        <v>0.48113027429516958</v>
      </c>
      <c r="BL18" s="47">
        <f t="shared" si="49"/>
        <v>0.45818181818181813</v>
      </c>
      <c r="BM18" s="47">
        <f t="shared" si="49"/>
        <v>0.432</v>
      </c>
      <c r="BN18" s="30"/>
      <c r="BO18" s="47">
        <f>$M$18/AO18</f>
        <v>0.5413051834589595</v>
      </c>
      <c r="BP18" s="47">
        <f t="shared" ref="BP18:BS18" si="50">$M$18/AP18</f>
        <v>0.47423909403772307</v>
      </c>
      <c r="BQ18" s="47">
        <f t="shared" si="50"/>
        <v>0.46560325183223505</v>
      </c>
      <c r="BR18" s="47">
        <f t="shared" si="50"/>
        <v>0.45134328358208953</v>
      </c>
      <c r="BS18" s="47">
        <f t="shared" si="50"/>
        <v>0.432</v>
      </c>
      <c r="BT18" s="30"/>
      <c r="BU18" s="53" t="str">
        <f t="shared" si="11"/>
        <v>MEVACO</v>
      </c>
      <c r="BV18" s="30"/>
    </row>
    <row r="19" spans="2:74">
      <c r="B19" s="3">
        <f t="shared" si="12"/>
        <v>12</v>
      </c>
      <c r="C19" s="5" t="s">
        <v>0</v>
      </c>
      <c r="D19" s="7" t="s">
        <v>19</v>
      </c>
      <c r="E19" s="7" t="s">
        <v>38</v>
      </c>
      <c r="F19" s="7" t="s">
        <v>39</v>
      </c>
      <c r="G19" s="7" t="s">
        <v>38</v>
      </c>
      <c r="H19" s="7" t="s">
        <v>41</v>
      </c>
      <c r="I19" s="30"/>
      <c r="K19" s="51">
        <v>2.77</v>
      </c>
      <c r="L19" s="24">
        <v>12417000</v>
      </c>
      <c r="M19" s="34">
        <f t="shared" si="5"/>
        <v>34.395089999999996</v>
      </c>
      <c r="O19" s="53" t="str">
        <f t="shared" si="6"/>
        <v>MLS</v>
      </c>
      <c r="P19" s="30"/>
      <c r="Q19" s="54">
        <v>10.016605</v>
      </c>
      <c r="R19" s="54">
        <v>7.5409160000000002</v>
      </c>
      <c r="S19" s="54">
        <v>7.47</v>
      </c>
      <c r="T19" s="54">
        <v>7.6722259199999998</v>
      </c>
      <c r="U19" s="54">
        <v>7.9</v>
      </c>
      <c r="V19" s="43"/>
      <c r="W19" s="54">
        <v>4.388617</v>
      </c>
      <c r="X19" s="54">
        <v>4.0660080000000001</v>
      </c>
      <c r="Y19" s="54">
        <v>4.9580000000000002</v>
      </c>
      <c r="Z19" s="54">
        <v>5.1403913664000003</v>
      </c>
      <c r="AA19" s="54">
        <v>5.3720000000000008</v>
      </c>
      <c r="AB19" s="43"/>
      <c r="AC19" s="54">
        <v>1.6396569999999999</v>
      </c>
      <c r="AD19" s="54">
        <v>1.3328759999999999</v>
      </c>
      <c r="AE19" s="54">
        <v>0.94277999999999995</v>
      </c>
      <c r="AF19" s="54">
        <v>1.130886100608</v>
      </c>
      <c r="AG19" s="54">
        <v>1.3430000000000002</v>
      </c>
      <c r="AH19" s="43"/>
      <c r="AI19" s="54">
        <v>0.13204936780220664</v>
      </c>
      <c r="AJ19" s="54">
        <v>0.10734283643392123</v>
      </c>
      <c r="AK19" s="54">
        <v>7.5926552307320608E-2</v>
      </c>
      <c r="AL19" s="54">
        <v>9.1075630233389715E-2</v>
      </c>
      <c r="AM19" s="54">
        <v>0.10815817025046309</v>
      </c>
      <c r="AN19" s="43"/>
      <c r="AO19" s="54">
        <v>16.586338000000001</v>
      </c>
      <c r="AP19" s="54">
        <v>17.287019000000001</v>
      </c>
      <c r="AQ19" s="54">
        <v>17.670000000000002</v>
      </c>
      <c r="AR19" s="54">
        <v>18.0092658301824</v>
      </c>
      <c r="AS19" s="54">
        <v>18.412165830182399</v>
      </c>
      <c r="AT19" s="30"/>
      <c r="AU19" s="53" t="str">
        <f t="shared" si="34"/>
        <v>MLS</v>
      </c>
      <c r="AV19" s="60" t="s">
        <v>138</v>
      </c>
      <c r="AW19" s="60" t="s">
        <v>122</v>
      </c>
      <c r="AX19" s="1" t="s">
        <v>124</v>
      </c>
      <c r="AY19" s="28">
        <v>302103219557</v>
      </c>
      <c r="AZ19" s="30"/>
      <c r="BA19" s="53" t="str">
        <f t="shared" si="35"/>
        <v>MLS</v>
      </c>
      <c r="BB19" s="30"/>
      <c r="BC19" s="47">
        <f>$M$19/AC19</f>
        <v>20.977003117115345</v>
      </c>
      <c r="BD19" s="47">
        <f t="shared" ref="BD19:BG19" si="51">$M$19/AD19</f>
        <v>25.805168672854787</v>
      </c>
      <c r="BE19" s="47">
        <f t="shared" si="51"/>
        <v>36.482625851206002</v>
      </c>
      <c r="BF19" s="47">
        <f t="shared" si="51"/>
        <v>30.414283084307176</v>
      </c>
      <c r="BG19" s="47">
        <f t="shared" si="51"/>
        <v>25.61064035740878</v>
      </c>
      <c r="BH19" s="30"/>
      <c r="BI19" s="47">
        <f>$M$19/Q19</f>
        <v>3.4338071632054969</v>
      </c>
      <c r="BJ19" s="47">
        <f t="shared" ref="BJ19:BM19" si="52">$M$19/R19</f>
        <v>4.5611289132513866</v>
      </c>
      <c r="BK19" s="47">
        <f t="shared" si="52"/>
        <v>4.6044297188755019</v>
      </c>
      <c r="BL19" s="47">
        <f t="shared" si="52"/>
        <v>4.4830653266268774</v>
      </c>
      <c r="BM19" s="47">
        <f t="shared" si="52"/>
        <v>4.3538088607594929</v>
      </c>
      <c r="BN19" s="30"/>
      <c r="BO19" s="47">
        <f>$M$19/AO19</f>
        <v>2.0737000536224448</v>
      </c>
      <c r="BP19" s="47">
        <f t="shared" ref="BP19:BS19" si="53">$M$19/AP19</f>
        <v>1.9896484176942244</v>
      </c>
      <c r="BQ19" s="47">
        <f t="shared" si="53"/>
        <v>1.946524617996604</v>
      </c>
      <c r="BR19" s="47">
        <f t="shared" si="53"/>
        <v>1.9098552003355951</v>
      </c>
      <c r="BS19" s="47">
        <f t="shared" si="53"/>
        <v>1.8680632315193124</v>
      </c>
      <c r="BT19" s="30"/>
      <c r="BU19" s="53" t="str">
        <f t="shared" si="11"/>
        <v>MLS</v>
      </c>
      <c r="BV19" s="30"/>
    </row>
    <row r="20" spans="2:74" ht="15" customHeight="1">
      <c r="B20" s="3">
        <f t="shared" si="12"/>
        <v>13</v>
      </c>
      <c r="C20" s="15" t="s">
        <v>9</v>
      </c>
      <c r="D20" s="7" t="s">
        <v>28</v>
      </c>
      <c r="E20" s="16" t="s">
        <v>88</v>
      </c>
      <c r="F20" s="16" t="s">
        <v>89</v>
      </c>
      <c r="G20" s="16" t="s">
        <v>88</v>
      </c>
      <c r="H20" s="16" t="s">
        <v>90</v>
      </c>
      <c r="I20" s="30"/>
      <c r="K20" s="32">
        <v>7.98</v>
      </c>
      <c r="L20" s="33">
        <v>110782980</v>
      </c>
      <c r="M20" s="34">
        <f t="shared" si="5"/>
        <v>884.04818039999998</v>
      </c>
      <c r="O20" s="53" t="str">
        <f t="shared" si="6"/>
        <v>MOTOR OIL</v>
      </c>
      <c r="P20" s="30"/>
      <c r="Q20" s="54">
        <v>6184.4350000000004</v>
      </c>
      <c r="R20" s="54">
        <v>8739.2749999999996</v>
      </c>
      <c r="S20" s="54">
        <v>9681.8829999999998</v>
      </c>
      <c r="T20" s="54">
        <v>9587.3067737500005</v>
      </c>
      <c r="U20" s="54">
        <v>9738.2394430937493</v>
      </c>
      <c r="V20" s="43"/>
      <c r="W20" s="54">
        <v>236.99100000000001</v>
      </c>
      <c r="X20" s="54">
        <v>338.93200000000002</v>
      </c>
      <c r="Y20" s="54">
        <v>270.62</v>
      </c>
      <c r="Z20" s="54">
        <v>287.6192032125</v>
      </c>
      <c r="AA20" s="54">
        <v>311.62366217900001</v>
      </c>
      <c r="AB20" s="43"/>
      <c r="AC20" s="54">
        <v>164.11199999999999</v>
      </c>
      <c r="AD20" s="54">
        <v>142.804</v>
      </c>
      <c r="AE20" s="54">
        <v>78.019000000000005</v>
      </c>
      <c r="AF20" s="54">
        <v>89.161952995874998</v>
      </c>
      <c r="AG20" s="54">
        <v>102.83580851907001</v>
      </c>
      <c r="AH20" s="43"/>
      <c r="AI20" s="54">
        <v>1.4813827900278544</v>
      </c>
      <c r="AJ20" s="54">
        <v>1.2890427753432883</v>
      </c>
      <c r="AK20" s="54">
        <v>0.70425077931646185</v>
      </c>
      <c r="AL20" s="54">
        <v>0.80483439780979893</v>
      </c>
      <c r="AM20" s="54">
        <v>0.92826360618815285</v>
      </c>
      <c r="AN20" s="43"/>
      <c r="AO20" s="54">
        <v>459.673</v>
      </c>
      <c r="AP20" s="54">
        <v>547.08399999999995</v>
      </c>
      <c r="AQ20" s="54">
        <v>569.55999999999995</v>
      </c>
      <c r="AR20" s="54">
        <v>596.30858589876243</v>
      </c>
      <c r="AS20" s="54">
        <v>627.15932845448344</v>
      </c>
      <c r="AT20" s="30"/>
      <c r="AU20" s="53" t="str">
        <f t="shared" si="34"/>
        <v>MOTOR OIL</v>
      </c>
      <c r="AV20" s="60" t="s">
        <v>138</v>
      </c>
      <c r="AW20" s="60" t="s">
        <v>122</v>
      </c>
      <c r="AX20" s="1" t="s">
        <v>124</v>
      </c>
      <c r="AY20" s="28">
        <v>302103219557</v>
      </c>
      <c r="AZ20" s="30"/>
      <c r="BA20" s="53" t="str">
        <f t="shared" si="35"/>
        <v>MOTOR OIL</v>
      </c>
      <c r="BB20" s="30"/>
      <c r="BC20" s="47">
        <f>$M$20/AC20</f>
        <v>5.3868588549283416</v>
      </c>
      <c r="BD20" s="47">
        <f t="shared" ref="BD20:BG20" si="54">$M$20/AD20</f>
        <v>6.1906401809473124</v>
      </c>
      <c r="BE20" s="47">
        <f t="shared" si="54"/>
        <v>11.331190868890911</v>
      </c>
      <c r="BF20" s="47">
        <f t="shared" si="54"/>
        <v>9.915083179491365</v>
      </c>
      <c r="BG20" s="47">
        <f t="shared" si="54"/>
        <v>8.596695967397979</v>
      </c>
      <c r="BH20" s="30"/>
      <c r="BI20" s="47">
        <f>$M$20/Q20</f>
        <v>0.14294728304202403</v>
      </c>
      <c r="BJ20" s="47">
        <f t="shared" ref="BJ20:BM20" si="55">$M$20/R20</f>
        <v>0.10115806864985941</v>
      </c>
      <c r="BK20" s="47">
        <f t="shared" si="55"/>
        <v>9.1309529396296149E-2</v>
      </c>
      <c r="BL20" s="47">
        <f t="shared" si="55"/>
        <v>9.2210273569269696E-2</v>
      </c>
      <c r="BM20" s="47">
        <f t="shared" si="55"/>
        <v>9.0781109415722677E-2</v>
      </c>
      <c r="BN20" s="30"/>
      <c r="BO20" s="47">
        <f>$M$20/AO20</f>
        <v>1.9232110226182524</v>
      </c>
      <c r="BP20" s="47">
        <f t="shared" ref="BP20:BS20" si="56">$M$20/AP20</f>
        <v>1.6159276827690081</v>
      </c>
      <c r="BQ20" s="47">
        <f t="shared" si="56"/>
        <v>1.552159878502704</v>
      </c>
      <c r="BR20" s="47">
        <f t="shared" si="56"/>
        <v>1.4825347165973697</v>
      </c>
      <c r="BS20" s="47">
        <f t="shared" si="56"/>
        <v>1.4096070014274857</v>
      </c>
      <c r="BT20" s="30"/>
      <c r="BU20" s="53" t="str">
        <f t="shared" si="11"/>
        <v>MOTOR OIL</v>
      </c>
      <c r="BV20" s="30"/>
    </row>
    <row r="21" spans="2:74">
      <c r="B21" s="3">
        <f t="shared" si="12"/>
        <v>14</v>
      </c>
      <c r="C21" s="5" t="s">
        <v>4</v>
      </c>
      <c r="D21" s="7" t="s">
        <v>14</v>
      </c>
      <c r="E21" s="7" t="s">
        <v>58</v>
      </c>
      <c r="F21" s="7" t="s">
        <v>59</v>
      </c>
      <c r="G21" s="7" t="s">
        <v>56</v>
      </c>
      <c r="H21" s="7" t="s">
        <v>57</v>
      </c>
      <c r="I21" s="30"/>
      <c r="K21" s="32">
        <v>17</v>
      </c>
      <c r="L21" s="33">
        <v>25000000</v>
      </c>
      <c r="M21" s="34">
        <f t="shared" si="5"/>
        <v>425</v>
      </c>
      <c r="O21" s="53" t="str">
        <f t="shared" si="6"/>
        <v>OLP</v>
      </c>
      <c r="P21" s="30"/>
      <c r="Q21" s="54">
        <v>116.720753</v>
      </c>
      <c r="R21" s="54">
        <v>105.12768800000001</v>
      </c>
      <c r="S21" s="54">
        <v>106.592</v>
      </c>
      <c r="T21" s="54">
        <v>110</v>
      </c>
      <c r="U21" s="54">
        <v>115</v>
      </c>
      <c r="V21" s="30"/>
      <c r="W21" s="54">
        <v>26.652999999999999</v>
      </c>
      <c r="X21" s="54">
        <v>28.456</v>
      </c>
      <c r="Y21" s="54">
        <v>21.387</v>
      </c>
      <c r="Z21" s="54">
        <v>22.5</v>
      </c>
      <c r="AA21" s="54">
        <v>24</v>
      </c>
      <c r="AB21" s="30"/>
      <c r="AC21" s="54">
        <v>7.13</v>
      </c>
      <c r="AD21" s="54">
        <v>6.47</v>
      </c>
      <c r="AE21" s="54">
        <v>4.9569999999999999</v>
      </c>
      <c r="AF21" s="54">
        <v>5.5</v>
      </c>
      <c r="AG21" s="54">
        <v>6</v>
      </c>
      <c r="AH21" s="30"/>
      <c r="AI21" s="54">
        <f>AC21/($L$21/1000000)</f>
        <v>0.28520000000000001</v>
      </c>
      <c r="AJ21" s="54">
        <f t="shared" ref="AJ21:AM21" si="57">AD21/($L$21/1000000)</f>
        <v>0.25879999999999997</v>
      </c>
      <c r="AK21" s="54">
        <f t="shared" si="57"/>
        <v>0.19827999999999998</v>
      </c>
      <c r="AL21" s="54">
        <f t="shared" si="57"/>
        <v>0.22</v>
      </c>
      <c r="AM21" s="54">
        <f t="shared" si="57"/>
        <v>0.24</v>
      </c>
      <c r="AN21" s="30"/>
      <c r="AO21" s="54">
        <v>149.084203</v>
      </c>
      <c r="AP21" s="54">
        <v>155.046212</v>
      </c>
      <c r="AQ21" s="54">
        <v>159.72999999999999</v>
      </c>
      <c r="AR21" s="54">
        <v>165</v>
      </c>
      <c r="AS21" s="54">
        <v>170</v>
      </c>
      <c r="AT21" s="30"/>
      <c r="AU21" s="53" t="str">
        <f>C21</f>
        <v>OLP</v>
      </c>
      <c r="AV21" s="60" t="s">
        <v>138</v>
      </c>
      <c r="AW21" s="60" t="s">
        <v>135</v>
      </c>
      <c r="AX21" s="1" t="s">
        <v>136</v>
      </c>
      <c r="AY21" s="28">
        <v>302103219557</v>
      </c>
      <c r="AZ21" s="30"/>
      <c r="BA21" s="53" t="str">
        <f>AU21</f>
        <v>OLP</v>
      </c>
      <c r="BB21" s="30"/>
      <c r="BC21" s="47">
        <f>$M$21/AC21</f>
        <v>59.607293127629731</v>
      </c>
      <c r="BD21" s="47">
        <f t="shared" ref="BD21:BG21" si="58">$M$21/AD21</f>
        <v>65.687789799072647</v>
      </c>
      <c r="BE21" s="47">
        <f t="shared" si="58"/>
        <v>85.737341133750249</v>
      </c>
      <c r="BF21" s="47">
        <f t="shared" si="58"/>
        <v>77.272727272727266</v>
      </c>
      <c r="BG21" s="47">
        <f t="shared" si="58"/>
        <v>70.833333333333329</v>
      </c>
      <c r="BH21" s="30"/>
      <c r="BI21" s="47">
        <f>$M$21/Q21</f>
        <v>3.6411691072623564</v>
      </c>
      <c r="BJ21" s="47">
        <f t="shared" ref="BJ21:BM21" si="59">$M$21/R21</f>
        <v>4.0427028129830074</v>
      </c>
      <c r="BK21" s="47">
        <f t="shared" si="59"/>
        <v>3.987166016211348</v>
      </c>
      <c r="BL21" s="47">
        <f t="shared" si="59"/>
        <v>3.8636363636363638</v>
      </c>
      <c r="BM21" s="47">
        <f t="shared" si="59"/>
        <v>3.6956521739130435</v>
      </c>
      <c r="BN21" s="30"/>
      <c r="BO21" s="47">
        <f>$M$21/AO21</f>
        <v>2.8507379819443379</v>
      </c>
      <c r="BP21" s="47">
        <f t="shared" ref="BP21:BS21" si="60">$M$21/AP21</f>
        <v>2.7411182415730351</v>
      </c>
      <c r="BQ21" s="47">
        <f t="shared" si="60"/>
        <v>2.660739998747887</v>
      </c>
      <c r="BR21" s="47">
        <f t="shared" si="60"/>
        <v>2.5757575757575757</v>
      </c>
      <c r="BS21" s="47">
        <f t="shared" si="60"/>
        <v>2.5</v>
      </c>
      <c r="BT21" s="30"/>
      <c r="BU21" s="53" t="str">
        <f t="shared" si="11"/>
        <v>OLP</v>
      </c>
      <c r="BV21" s="30"/>
    </row>
    <row r="22" spans="2:74" ht="14.25" customHeight="1">
      <c r="B22" s="3">
        <f t="shared" si="12"/>
        <v>15</v>
      </c>
      <c r="C22" s="15" t="s">
        <v>8</v>
      </c>
      <c r="D22" s="18" t="s">
        <v>25</v>
      </c>
      <c r="E22" s="36" t="s">
        <v>79</v>
      </c>
      <c r="F22" s="36" t="s">
        <v>80</v>
      </c>
      <c r="G22" s="36" t="s">
        <v>77</v>
      </c>
      <c r="H22" s="36" t="s">
        <v>78</v>
      </c>
      <c r="I22" s="30"/>
      <c r="K22" s="32">
        <v>6.85</v>
      </c>
      <c r="L22" s="33">
        <v>319000000</v>
      </c>
      <c r="M22" s="34">
        <f t="shared" si="5"/>
        <v>2185.15</v>
      </c>
      <c r="O22" s="53" t="str">
        <f t="shared" si="6"/>
        <v>OPAP</v>
      </c>
      <c r="P22" s="30"/>
      <c r="Q22" s="54">
        <v>5140.0150000000003</v>
      </c>
      <c r="R22" s="54">
        <v>4358.4870000000001</v>
      </c>
      <c r="S22" s="54">
        <v>3971.6280000000002</v>
      </c>
      <c r="T22" s="54">
        <v>3872.3373000000001</v>
      </c>
      <c r="U22" s="54">
        <v>3949.7840460000002</v>
      </c>
      <c r="V22" s="43"/>
      <c r="W22" s="54"/>
      <c r="X22" s="54">
        <v>734.22400000000005</v>
      </c>
      <c r="Y22" s="54">
        <v>673.80500000000006</v>
      </c>
      <c r="Z22" s="54">
        <v>658.29734100000007</v>
      </c>
      <c r="AA22" s="54">
        <v>671.46328782000012</v>
      </c>
      <c r="AB22" s="43"/>
      <c r="AC22" s="54">
        <v>575.80200000000002</v>
      </c>
      <c r="AD22" s="54">
        <v>537.45799999999997</v>
      </c>
      <c r="AE22" s="54">
        <v>505.48700000000002</v>
      </c>
      <c r="AF22" s="54">
        <v>263.31893640000004</v>
      </c>
      <c r="AG22" s="54">
        <v>268.58531512800005</v>
      </c>
      <c r="AH22" s="43"/>
      <c r="AI22" s="54">
        <v>1.8050219435736679</v>
      </c>
      <c r="AJ22" s="54">
        <v>1.6848213166144199</v>
      </c>
      <c r="AK22" s="54">
        <v>1.5845987460815047</v>
      </c>
      <c r="AL22" s="54">
        <v>0.82545121128526655</v>
      </c>
      <c r="AM22" s="54">
        <v>0.84196023551097199</v>
      </c>
      <c r="AN22" s="43"/>
      <c r="AO22" s="54">
        <v>696.57399999999996</v>
      </c>
      <c r="AP22" s="54">
        <v>889.51199999999994</v>
      </c>
      <c r="AQ22" s="54">
        <v>1165.319</v>
      </c>
      <c r="AR22" s="54">
        <v>1104.2512437280413</v>
      </c>
      <c r="AS22" s="54">
        <v>1175.0862730480285</v>
      </c>
      <c r="AT22" s="30"/>
      <c r="AU22" s="53" t="str">
        <f t="shared" ref="AU22:AU26" si="61">C22</f>
        <v>OPAP</v>
      </c>
      <c r="AV22" s="60" t="s">
        <v>138</v>
      </c>
      <c r="AW22" s="60" t="s">
        <v>122</v>
      </c>
      <c r="AX22" s="1" t="s">
        <v>124</v>
      </c>
      <c r="AY22" s="28">
        <v>302103219557</v>
      </c>
      <c r="AZ22" s="30"/>
      <c r="BA22" s="53" t="str">
        <f t="shared" ref="BA22:BA26" si="62">AU22</f>
        <v>OPAP</v>
      </c>
      <c r="BB22" s="30"/>
      <c r="BC22" s="47">
        <f>$M$22/AC22</f>
        <v>3.794967714596337</v>
      </c>
      <c r="BD22" s="47">
        <f t="shared" ref="BD22:BG22" si="63">$M$22/AD22</f>
        <v>4.0657130417632636</v>
      </c>
      <c r="BE22" s="47">
        <f t="shared" si="63"/>
        <v>4.3228609242176352</v>
      </c>
      <c r="BF22" s="47">
        <f t="shared" si="63"/>
        <v>8.2984916689797164</v>
      </c>
      <c r="BG22" s="47">
        <f t="shared" si="63"/>
        <v>8.1357761460585447</v>
      </c>
      <c r="BH22" s="30"/>
      <c r="BI22" s="47">
        <f>$M$22/Q22</f>
        <v>0.42512521850617169</v>
      </c>
      <c r="BJ22" s="47">
        <f t="shared" ref="BJ22:BM22" si="64">$M$22/R22</f>
        <v>0.50135517210444813</v>
      </c>
      <c r="BK22" s="47">
        <f t="shared" si="64"/>
        <v>0.5501899976533553</v>
      </c>
      <c r="BL22" s="47">
        <f t="shared" si="64"/>
        <v>0.56429743349062078</v>
      </c>
      <c r="BM22" s="47">
        <f t="shared" si="64"/>
        <v>0.55323277793198111</v>
      </c>
      <c r="BN22" s="30"/>
      <c r="BO22" s="47">
        <f>$M$22/AO22</f>
        <v>3.1369962128933899</v>
      </c>
      <c r="BP22" s="47">
        <f t="shared" ref="BP22:BS22" si="65">$M$22/AP22</f>
        <v>2.456571693243037</v>
      </c>
      <c r="BQ22" s="47">
        <f t="shared" si="65"/>
        <v>1.8751517824732971</v>
      </c>
      <c r="BR22" s="47">
        <f t="shared" si="65"/>
        <v>1.9788521972796311</v>
      </c>
      <c r="BS22" s="47">
        <f t="shared" si="65"/>
        <v>1.8595655911561211</v>
      </c>
      <c r="BT22" s="30"/>
      <c r="BU22" s="53" t="str">
        <f t="shared" si="11"/>
        <v>OPAP</v>
      </c>
      <c r="BV22" s="30"/>
    </row>
    <row r="23" spans="2:74" ht="15" customHeight="1">
      <c r="B23" s="3">
        <f t="shared" si="12"/>
        <v>16</v>
      </c>
      <c r="C23" s="15" t="s">
        <v>11</v>
      </c>
      <c r="D23" s="7" t="s">
        <v>31</v>
      </c>
      <c r="E23" s="16" t="s">
        <v>99</v>
      </c>
      <c r="F23" s="16" t="s">
        <v>100</v>
      </c>
      <c r="G23" s="16" t="s">
        <v>97</v>
      </c>
      <c r="H23" s="16" t="s">
        <v>98</v>
      </c>
      <c r="I23" s="30"/>
      <c r="K23" s="32">
        <v>6.7</v>
      </c>
      <c r="L23" s="33">
        <v>490150389</v>
      </c>
      <c r="M23" s="34">
        <f t="shared" si="5"/>
        <v>3284.0076063000001</v>
      </c>
      <c r="N23" s="19"/>
      <c r="O23" s="53" t="str">
        <f t="shared" si="6"/>
        <v>OTE</v>
      </c>
      <c r="P23" s="30"/>
      <c r="Q23" s="54">
        <v>5482.8</v>
      </c>
      <c r="R23" s="54">
        <v>5038.3</v>
      </c>
      <c r="S23" s="54">
        <v>4680.3</v>
      </c>
      <c r="T23" s="54">
        <v>4516.4894999999997</v>
      </c>
      <c r="U23" s="54">
        <v>4403.5772625</v>
      </c>
      <c r="V23" s="43"/>
      <c r="W23" s="54">
        <v>1747.9</v>
      </c>
      <c r="X23" s="54">
        <v>1662.8</v>
      </c>
      <c r="Y23" s="54">
        <v>1533.9</v>
      </c>
      <c r="Z23" s="54">
        <v>1476.8920665000001</v>
      </c>
      <c r="AA23" s="54">
        <v>1439.9697648375</v>
      </c>
      <c r="AB23" s="43"/>
      <c r="AC23" s="54">
        <v>54.3</v>
      </c>
      <c r="AD23" s="54">
        <v>119.7</v>
      </c>
      <c r="AE23" s="54">
        <v>476.4</v>
      </c>
      <c r="AF23" s="54">
        <v>472.60546128000004</v>
      </c>
      <c r="AG23" s="54">
        <v>460.79032474799999</v>
      </c>
      <c r="AH23" s="43"/>
      <c r="AI23" s="54">
        <v>0.11078232562618653</v>
      </c>
      <c r="AJ23" s="54">
        <v>0.24421076201573716</v>
      </c>
      <c r="AK23" s="54">
        <v>0.97194659168168074</v>
      </c>
      <c r="AL23" s="54">
        <v>0.96420501112771739</v>
      </c>
      <c r="AM23" s="54">
        <v>0.94009988584952442</v>
      </c>
      <c r="AN23" s="43"/>
      <c r="AO23" s="54">
        <v>1099.5999999999999</v>
      </c>
      <c r="AP23" s="54">
        <v>1383.5</v>
      </c>
      <c r="AQ23" s="54">
        <v>1623.8</v>
      </c>
      <c r="AR23" s="54">
        <v>2001.8843690240001</v>
      </c>
      <c r="AS23" s="54">
        <v>2370.5166288224</v>
      </c>
      <c r="AT23" s="30"/>
      <c r="AU23" s="53" t="str">
        <f t="shared" si="61"/>
        <v>OTE</v>
      </c>
      <c r="AV23" s="60" t="s">
        <v>138</v>
      </c>
      <c r="AW23" s="60" t="s">
        <v>122</v>
      </c>
      <c r="AX23" s="1" t="s">
        <v>124</v>
      </c>
      <c r="AY23" s="28">
        <v>302103219557</v>
      </c>
      <c r="AZ23" s="30"/>
      <c r="BA23" s="53" t="str">
        <f t="shared" si="62"/>
        <v>OTE</v>
      </c>
      <c r="BB23" s="30"/>
      <c r="BC23" s="47">
        <f>$M$23/AC23</f>
        <v>60.478961441988957</v>
      </c>
      <c r="BD23" s="47">
        <f t="shared" ref="BD23:BG23" si="66">$M$23/AD23</f>
        <v>27.435318348370927</v>
      </c>
      <c r="BE23" s="47">
        <f t="shared" si="66"/>
        <v>6.8933828847607055</v>
      </c>
      <c r="BF23" s="47">
        <f t="shared" si="66"/>
        <v>6.9487297023729386</v>
      </c>
      <c r="BG23" s="47">
        <f t="shared" si="66"/>
        <v>7.1269022588440407</v>
      </c>
      <c r="BH23" s="30"/>
      <c r="BI23" s="47">
        <f>$M$23/Q23</f>
        <v>0.59896542027796018</v>
      </c>
      <c r="BJ23" s="47">
        <f t="shared" ref="BJ23:BM23" si="67">$M$23/R23</f>
        <v>0.65180866687176231</v>
      </c>
      <c r="BK23" s="47">
        <f t="shared" si="67"/>
        <v>0.70166604839433366</v>
      </c>
      <c r="BL23" s="47">
        <f t="shared" si="67"/>
        <v>0.72711507605630443</v>
      </c>
      <c r="BM23" s="47">
        <f t="shared" si="67"/>
        <v>0.74575905236544038</v>
      </c>
      <c r="BN23" s="30"/>
      <c r="BO23" s="47">
        <f>$M$23/AO23</f>
        <v>2.9865474775372864</v>
      </c>
      <c r="BP23" s="47">
        <f t="shared" ref="BP23:BS23" si="68">$M$23/AP23</f>
        <v>2.3736954147452116</v>
      </c>
      <c r="BQ23" s="47">
        <f t="shared" si="68"/>
        <v>2.022421238021924</v>
      </c>
      <c r="BR23" s="47">
        <f t="shared" si="68"/>
        <v>1.6404581888518801</v>
      </c>
      <c r="BS23" s="47">
        <f t="shared" si="68"/>
        <v>1.3853552286327535</v>
      </c>
      <c r="BT23" s="30"/>
      <c r="BU23" s="53" t="str">
        <f t="shared" si="11"/>
        <v>OTE</v>
      </c>
      <c r="BV23" s="30"/>
    </row>
    <row r="24" spans="2:74">
      <c r="B24" s="3">
        <f t="shared" si="12"/>
        <v>17</v>
      </c>
      <c r="C24" s="15" t="s">
        <v>131</v>
      </c>
      <c r="D24" s="7" t="s">
        <v>26</v>
      </c>
      <c r="E24" s="16" t="s">
        <v>81</v>
      </c>
      <c r="F24" s="16" t="s">
        <v>82</v>
      </c>
      <c r="G24" s="16" t="s">
        <v>83</v>
      </c>
      <c r="H24" s="16" t="s">
        <v>84</v>
      </c>
      <c r="I24" s="30"/>
      <c r="K24" s="32">
        <v>8.0299999999999994</v>
      </c>
      <c r="L24" s="33">
        <v>232000000</v>
      </c>
      <c r="M24" s="34">
        <f t="shared" si="5"/>
        <v>1862.9599999999998</v>
      </c>
      <c r="O24" s="53" t="str">
        <f t="shared" si="6"/>
        <v>PPC (DEI)</v>
      </c>
      <c r="P24" s="30"/>
      <c r="Q24" s="54">
        <v>5809.732</v>
      </c>
      <c r="R24" s="54">
        <v>5513.5519999999997</v>
      </c>
      <c r="S24" s="54">
        <v>5985.2219999999998</v>
      </c>
      <c r="T24" s="54">
        <v>6134.8525499999996</v>
      </c>
      <c r="U24" s="54">
        <v>6288.2238637499995</v>
      </c>
      <c r="V24" s="43"/>
      <c r="W24" s="54">
        <v>1497.7</v>
      </c>
      <c r="X24" s="54">
        <v>779.82</v>
      </c>
      <c r="Y24" s="54">
        <v>990.85500000000002</v>
      </c>
      <c r="Z24" s="54">
        <v>1010.52</v>
      </c>
      <c r="AA24" s="54">
        <v>1036.47</v>
      </c>
      <c r="AB24" s="43"/>
      <c r="AC24" s="54">
        <v>557.92499999999995</v>
      </c>
      <c r="AD24" s="54">
        <v>-148.947</v>
      </c>
      <c r="AE24" s="54">
        <v>30.529</v>
      </c>
      <c r="AF24" s="54">
        <v>42.5</v>
      </c>
      <c r="AG24" s="54">
        <v>45.5</v>
      </c>
      <c r="AH24" s="43"/>
      <c r="AI24" s="54">
        <v>2.4048491379310342</v>
      </c>
      <c r="AJ24" s="54">
        <v>-0.64201293103448276</v>
      </c>
      <c r="AK24" s="54">
        <v>0.13159051724137932</v>
      </c>
      <c r="AL24" s="54">
        <v>0.18318965517241378</v>
      </c>
      <c r="AM24" s="54">
        <v>0.1961206896551724</v>
      </c>
      <c r="AN24" s="43"/>
      <c r="AO24" s="54">
        <v>6769.5280000000002</v>
      </c>
      <c r="AP24" s="54">
        <v>6500.39</v>
      </c>
      <c r="AQ24" s="54">
        <v>5854.4589999999998</v>
      </c>
      <c r="AR24" s="54">
        <v>5888.4589999999998</v>
      </c>
      <c r="AS24" s="54">
        <v>5924.8589999999995</v>
      </c>
      <c r="AT24" s="30"/>
      <c r="AU24" s="53" t="str">
        <f t="shared" si="61"/>
        <v>PPC (DEI)</v>
      </c>
      <c r="AV24" s="60" t="s">
        <v>138</v>
      </c>
      <c r="AW24" s="60" t="s">
        <v>122</v>
      </c>
      <c r="AX24" s="1" t="s">
        <v>124</v>
      </c>
      <c r="AY24" s="28">
        <v>302103219557</v>
      </c>
      <c r="AZ24" s="30"/>
      <c r="BA24" s="53" t="str">
        <f t="shared" si="62"/>
        <v>PPC (DEI)</v>
      </c>
      <c r="BB24" s="30"/>
      <c r="BC24" s="47">
        <f>$M$24/AC24</f>
        <v>3.3390867948200924</v>
      </c>
      <c r="BD24" s="47">
        <f t="shared" ref="BD24:BG24" si="69">$M$24/AD24</f>
        <v>-12.507536237722141</v>
      </c>
      <c r="BE24" s="47">
        <f t="shared" si="69"/>
        <v>61.022634216646459</v>
      </c>
      <c r="BF24" s="47">
        <f t="shared" si="69"/>
        <v>43.834352941176469</v>
      </c>
      <c r="BG24" s="47">
        <f t="shared" si="69"/>
        <v>40.944175824175822</v>
      </c>
      <c r="BH24" s="30"/>
      <c r="BI24" s="47">
        <f>$M$24/Q24</f>
        <v>0.32066195136023484</v>
      </c>
      <c r="BJ24" s="47">
        <f t="shared" ref="BJ24:BM24" si="70">$M$24/R24</f>
        <v>0.33788744533469528</v>
      </c>
      <c r="BK24" s="47">
        <f t="shared" si="70"/>
        <v>0.3112599666311458</v>
      </c>
      <c r="BL24" s="47">
        <f t="shared" si="70"/>
        <v>0.30366826012794718</v>
      </c>
      <c r="BM24" s="47">
        <f t="shared" si="70"/>
        <v>0.29626171719799721</v>
      </c>
      <c r="BN24" s="30"/>
      <c r="BO24" s="47">
        <f>$M$24/AO24</f>
        <v>0.27519791630967472</v>
      </c>
      <c r="BP24" s="47">
        <f t="shared" ref="BP24:BS24" si="71">$M$24/AP24</f>
        <v>0.28659203524711591</v>
      </c>
      <c r="BQ24" s="47">
        <f t="shared" si="71"/>
        <v>0.3182121524806989</v>
      </c>
      <c r="BR24" s="47">
        <f t="shared" si="71"/>
        <v>0.31637479347313108</v>
      </c>
      <c r="BS24" s="47">
        <f t="shared" si="71"/>
        <v>0.31443111135640528</v>
      </c>
      <c r="BT24" s="30"/>
      <c r="BU24" s="53" t="str">
        <f t="shared" si="11"/>
        <v>PPC (DEI)</v>
      </c>
      <c r="BV24" s="30"/>
    </row>
    <row r="25" spans="2:74">
      <c r="B25" s="3">
        <f t="shared" si="12"/>
        <v>18</v>
      </c>
      <c r="C25" s="5" t="s">
        <v>1</v>
      </c>
      <c r="D25" s="7" t="s">
        <v>18</v>
      </c>
      <c r="E25" s="7" t="s">
        <v>44</v>
      </c>
      <c r="F25" s="7" t="s">
        <v>45</v>
      </c>
      <c r="G25" s="7" t="s">
        <v>42</v>
      </c>
      <c r="H25" s="7" t="s">
        <v>43</v>
      </c>
      <c r="I25" s="30"/>
      <c r="K25" s="32">
        <v>4.74</v>
      </c>
      <c r="L25" s="33">
        <v>34770982</v>
      </c>
      <c r="M25" s="34">
        <f t="shared" si="5"/>
        <v>164.81445467999998</v>
      </c>
      <c r="O25" s="53" t="str">
        <f t="shared" si="6"/>
        <v>SARANTIS</v>
      </c>
      <c r="P25" s="30"/>
      <c r="Q25" s="54">
        <v>223.34042299999999</v>
      </c>
      <c r="R25" s="54">
        <v>221.29339200000001</v>
      </c>
      <c r="S25" s="54">
        <v>235.99829</v>
      </c>
      <c r="T25" s="54">
        <v>245.43822159999999</v>
      </c>
      <c r="U25" s="54">
        <v>252.80136824799999</v>
      </c>
      <c r="V25" s="43"/>
      <c r="W25" s="54">
        <v>20.481794000000001</v>
      </c>
      <c r="X25" s="54">
        <v>19.619</v>
      </c>
      <c r="Y25" s="54">
        <v>21.166</v>
      </c>
      <c r="Z25" s="54">
        <v>21.598563500800001</v>
      </c>
      <c r="AA25" s="54">
        <v>22.246520405824</v>
      </c>
      <c r="AB25" s="43"/>
      <c r="AC25" s="54">
        <v>9.5226950000000006</v>
      </c>
      <c r="AD25" s="54">
        <v>9.7358740000000008</v>
      </c>
      <c r="AE25" s="54">
        <v>12.154275999999999</v>
      </c>
      <c r="AF25" s="54">
        <v>11.879209925440001</v>
      </c>
      <c r="AG25" s="54">
        <v>12.235586223203201</v>
      </c>
      <c r="AH25" s="43"/>
      <c r="AI25" s="54">
        <v>0.27589233880119651</v>
      </c>
      <c r="AJ25" s="54">
        <v>0.28206857912951744</v>
      </c>
      <c r="AK25" s="54">
        <v>0.35213472993467199</v>
      </c>
      <c r="AL25" s="54">
        <v>0.34416549195789942</v>
      </c>
      <c r="AM25" s="54">
        <v>0.35449045671663637</v>
      </c>
      <c r="AN25" s="43"/>
      <c r="AO25" s="54">
        <v>124.207629</v>
      </c>
      <c r="AP25" s="54">
        <v>126.525948</v>
      </c>
      <c r="AQ25" s="54">
        <v>142.60290000000001</v>
      </c>
      <c r="AR25" s="54">
        <v>152.10626794035201</v>
      </c>
      <c r="AS25" s="54">
        <v>161.89473691891459</v>
      </c>
      <c r="AT25" s="30"/>
      <c r="AU25" s="53" t="str">
        <f t="shared" si="61"/>
        <v>SARANTIS</v>
      </c>
      <c r="AV25" s="60" t="s">
        <v>138</v>
      </c>
      <c r="AW25" s="60" t="s">
        <v>122</v>
      </c>
      <c r="AX25" s="1" t="s">
        <v>124</v>
      </c>
      <c r="AY25" s="28">
        <v>302103219557</v>
      </c>
      <c r="AZ25" s="30"/>
      <c r="BA25" s="53" t="str">
        <f t="shared" si="62"/>
        <v>SARANTIS</v>
      </c>
      <c r="BB25" s="30"/>
      <c r="BC25" s="47">
        <f>$M$25/AC25</f>
        <v>17.307543156637902</v>
      </c>
      <c r="BD25" s="47">
        <f t="shared" ref="BD25:BG25" si="72">$M$25/AD25</f>
        <v>16.928573097803028</v>
      </c>
      <c r="BE25" s="47">
        <f t="shared" si="72"/>
        <v>13.560203395084988</v>
      </c>
      <c r="BF25" s="47">
        <f t="shared" si="72"/>
        <v>13.87419329353213</v>
      </c>
      <c r="BG25" s="47">
        <f t="shared" si="72"/>
        <v>13.470090576244786</v>
      </c>
      <c r="BH25" s="30"/>
      <c r="BI25" s="47">
        <f>$M$25/Q25</f>
        <v>0.73795174409605191</v>
      </c>
      <c r="BJ25" s="47">
        <f t="shared" ref="BJ25:BM25" si="73">$M$25/R25</f>
        <v>0.74477802156875961</v>
      </c>
      <c r="BK25" s="47">
        <f t="shared" si="73"/>
        <v>0.69837139362323342</v>
      </c>
      <c r="BL25" s="47">
        <f t="shared" si="73"/>
        <v>0.67151095540695516</v>
      </c>
      <c r="BM25" s="47">
        <f t="shared" si="73"/>
        <v>0.65195238389024779</v>
      </c>
      <c r="BN25" s="30"/>
      <c r="BO25" s="47">
        <f>$M$25/AO25</f>
        <v>1.3269269851371206</v>
      </c>
      <c r="BP25" s="47">
        <f t="shared" ref="BP25:BS25" si="74">$M$25/AP25</f>
        <v>1.302613869212029</v>
      </c>
      <c r="BQ25" s="47">
        <f t="shared" si="74"/>
        <v>1.1557580854246301</v>
      </c>
      <c r="BR25" s="47">
        <f t="shared" si="74"/>
        <v>1.0835480806394608</v>
      </c>
      <c r="BS25" s="47">
        <f t="shared" si="74"/>
        <v>1.0180346675664185</v>
      </c>
      <c r="BT25" s="30"/>
      <c r="BU25" s="53" t="str">
        <f t="shared" si="11"/>
        <v>SARANTIS</v>
      </c>
      <c r="BV25" s="30"/>
    </row>
    <row r="26" spans="2:74">
      <c r="B26" s="3">
        <f t="shared" si="12"/>
        <v>19</v>
      </c>
      <c r="C26" s="5" t="s">
        <v>129</v>
      </c>
      <c r="D26" s="7" t="s">
        <v>15</v>
      </c>
      <c r="E26" s="7" t="s">
        <v>53</v>
      </c>
      <c r="F26" s="7" t="s">
        <v>54</v>
      </c>
      <c r="G26" s="7" t="s">
        <v>53</v>
      </c>
      <c r="H26" s="7" t="s">
        <v>55</v>
      </c>
      <c r="I26" s="30"/>
      <c r="K26" s="32">
        <v>1.31</v>
      </c>
      <c r="L26" s="33">
        <v>45949500</v>
      </c>
      <c r="M26" s="34">
        <f t="shared" si="5"/>
        <v>60.193845000000003</v>
      </c>
      <c r="O26" s="53" t="str">
        <f t="shared" si="6"/>
        <v>THRACE PLASTICS</v>
      </c>
      <c r="P26" s="30"/>
      <c r="Q26" s="54">
        <v>234.52</v>
      </c>
      <c r="R26" s="54">
        <v>259.28500000000003</v>
      </c>
      <c r="S26" s="54">
        <v>264.74799999999999</v>
      </c>
      <c r="T26" s="54">
        <v>274.02256921999998</v>
      </c>
      <c r="U26" s="54">
        <v>283.98655081575009</v>
      </c>
      <c r="V26" s="43"/>
      <c r="W26" s="54">
        <v>18.459</v>
      </c>
      <c r="X26" s="54">
        <v>22.08</v>
      </c>
      <c r="Y26" s="54">
        <v>24.896999999999998</v>
      </c>
      <c r="Z26" s="54">
        <v>27.523954611557492</v>
      </c>
      <c r="AA26" s="54">
        <v>28.790938094082733</v>
      </c>
      <c r="AB26" s="43"/>
      <c r="AC26" s="54">
        <v>1.07</v>
      </c>
      <c r="AD26" s="54">
        <v>4.4779999999999998</v>
      </c>
      <c r="AE26" s="54">
        <v>7.2510000000000003</v>
      </c>
      <c r="AF26" s="54">
        <v>8.6191914586681442</v>
      </c>
      <c r="AG26" s="54">
        <v>9.4814290705620312</v>
      </c>
      <c r="AH26" s="43"/>
      <c r="AI26" s="54">
        <v>2.3286434019956694E-2</v>
      </c>
      <c r="AJ26" s="54">
        <v>9.7454814524641178E-2</v>
      </c>
      <c r="AK26" s="54">
        <v>0.15780367577449156</v>
      </c>
      <c r="AL26" s="54">
        <v>0.18757965720341122</v>
      </c>
      <c r="AM26" s="54">
        <v>0.20634455370704863</v>
      </c>
      <c r="AN26" s="43"/>
      <c r="AO26" s="54">
        <v>105.755</v>
      </c>
      <c r="AP26" s="54">
        <v>99.332999999999998</v>
      </c>
      <c r="AQ26" s="54">
        <v>109.58499999999999</v>
      </c>
      <c r="AR26" s="54">
        <v>111.30883829173364</v>
      </c>
      <c r="AS26" s="54">
        <v>113.20512410584604</v>
      </c>
      <c r="AT26" s="30"/>
      <c r="AU26" s="53" t="str">
        <f t="shared" si="61"/>
        <v>THRACE PLASTICS</v>
      </c>
      <c r="AV26" s="60" t="s">
        <v>138</v>
      </c>
      <c r="AW26" s="60" t="s">
        <v>122</v>
      </c>
      <c r="AX26" s="1" t="s">
        <v>124</v>
      </c>
      <c r="AY26" s="28">
        <v>302103219557</v>
      </c>
      <c r="AZ26" s="30"/>
      <c r="BA26" s="53" t="str">
        <f t="shared" si="62"/>
        <v>THRACE PLASTICS</v>
      </c>
      <c r="BB26" s="30"/>
      <c r="BC26" s="47">
        <f>$M$26/AC26</f>
        <v>56.255929906542057</v>
      </c>
      <c r="BD26" s="47">
        <f t="shared" ref="BD26:BG26" si="75">$M$26/AD26</f>
        <v>13.442127065654311</v>
      </c>
      <c r="BE26" s="47">
        <f t="shared" si="75"/>
        <v>8.3014542821679775</v>
      </c>
      <c r="BF26" s="47">
        <f t="shared" si="75"/>
        <v>6.9836997227233288</v>
      </c>
      <c r="BG26" s="47">
        <f t="shared" si="75"/>
        <v>6.3486046831157585</v>
      </c>
      <c r="BH26" s="30"/>
      <c r="BI26" s="47">
        <f>$M$26/Q26</f>
        <v>0.25666827989084084</v>
      </c>
      <c r="BJ26" s="47">
        <f t="shared" ref="BJ26:BM26" si="76">$M$26/R26</f>
        <v>0.23215320978845672</v>
      </c>
      <c r="BK26" s="47">
        <f t="shared" si="76"/>
        <v>0.22736279405321289</v>
      </c>
      <c r="BL26" s="47">
        <f t="shared" si="76"/>
        <v>0.21966747181205051</v>
      </c>
      <c r="BM26" s="47">
        <f t="shared" si="76"/>
        <v>0.21196019609764424</v>
      </c>
      <c r="BN26" s="30"/>
      <c r="BO26" s="47">
        <f>$M$26/AO26</f>
        <v>0.56918202449056787</v>
      </c>
      <c r="BP26" s="47">
        <f t="shared" ref="BP26:BS26" si="77">$M$26/AP26</f>
        <v>0.60598033886019753</v>
      </c>
      <c r="BQ26" s="47">
        <f t="shared" si="77"/>
        <v>0.54928909066021814</v>
      </c>
      <c r="BR26" s="47">
        <f t="shared" si="77"/>
        <v>0.54078225883766418</v>
      </c>
      <c r="BS26" s="47">
        <f t="shared" si="77"/>
        <v>0.53172367837094692</v>
      </c>
      <c r="BT26" s="30"/>
      <c r="BU26" s="53" t="str">
        <f t="shared" si="11"/>
        <v>THRACE PLASTICS</v>
      </c>
      <c r="BV26" s="30"/>
    </row>
    <row r="27" spans="2:74">
      <c r="B27" s="3">
        <f t="shared" si="12"/>
        <v>20</v>
      </c>
      <c r="C27" s="5" t="s">
        <v>3</v>
      </c>
      <c r="D27" s="7" t="s">
        <v>16</v>
      </c>
      <c r="E27" s="7" t="s">
        <v>49</v>
      </c>
      <c r="F27" s="7" t="s">
        <v>50</v>
      </c>
      <c r="G27" s="7" t="s">
        <v>51</v>
      </c>
      <c r="H27" s="7" t="s">
        <v>52</v>
      </c>
      <c r="I27" s="30"/>
      <c r="K27" s="32">
        <v>13.15</v>
      </c>
      <c r="L27" s="33">
        <f>77063568-(0)</f>
        <v>77063568</v>
      </c>
      <c r="M27" s="34">
        <f t="shared" si="0"/>
        <v>1013.3859192000001</v>
      </c>
      <c r="O27" s="53" t="str">
        <f t="shared" si="1"/>
        <v>TITAN</v>
      </c>
      <c r="P27" s="30"/>
      <c r="Q27" s="54">
        <v>1350.4880000000001</v>
      </c>
      <c r="R27" s="54">
        <v>1091.404</v>
      </c>
      <c r="S27" s="54">
        <v>1130.6600000000001</v>
      </c>
      <c r="T27" s="54">
        <v>1200</v>
      </c>
      <c r="U27" s="54">
        <v>1250</v>
      </c>
      <c r="V27" s="30"/>
      <c r="W27" s="54">
        <v>315.08499999999998</v>
      </c>
      <c r="X27" s="54">
        <v>244.1</v>
      </c>
      <c r="Y27" s="54">
        <v>195.8</v>
      </c>
      <c r="Z27" s="54">
        <v>210</v>
      </c>
      <c r="AA27" s="54">
        <v>220</v>
      </c>
      <c r="AB27" s="30"/>
      <c r="AC27" s="54">
        <v>103.075</v>
      </c>
      <c r="AD27" s="54">
        <v>11.010999999999999</v>
      </c>
      <c r="AE27" s="54">
        <v>-24.52</v>
      </c>
      <c r="AF27" s="54">
        <v>-10</v>
      </c>
      <c r="AG27" s="54">
        <v>-10</v>
      </c>
      <c r="AH27" s="30"/>
      <c r="AI27" s="54">
        <f>AC27/($L$27/1000000)</f>
        <v>1.3375321526768653</v>
      </c>
      <c r="AJ27" s="54">
        <f t="shared" ref="AJ27:AM27" si="78">AD27/($L$27/1000000)</f>
        <v>0.14288204252364747</v>
      </c>
      <c r="AK27" s="54">
        <f t="shared" si="78"/>
        <v>-0.31817888317862469</v>
      </c>
      <c r="AL27" s="54">
        <f t="shared" si="78"/>
        <v>-0.12976300292766096</v>
      </c>
      <c r="AM27" s="54">
        <f t="shared" si="78"/>
        <v>-0.12976300292766096</v>
      </c>
      <c r="AN27" s="30"/>
      <c r="AO27" s="54">
        <v>1568.2670000000001</v>
      </c>
      <c r="AP27" s="54">
        <v>1557.4659999999999</v>
      </c>
      <c r="AQ27" s="54">
        <v>1534.463</v>
      </c>
      <c r="AR27" s="54">
        <v>1550</v>
      </c>
      <c r="AS27" s="54">
        <v>1600</v>
      </c>
      <c r="AT27" s="30"/>
      <c r="AU27" s="53" t="str">
        <f>C27</f>
        <v>TITAN</v>
      </c>
      <c r="AV27" s="60" t="s">
        <v>138</v>
      </c>
      <c r="AW27" s="60" t="s">
        <v>135</v>
      </c>
      <c r="AX27" s="1" t="s">
        <v>136</v>
      </c>
      <c r="AY27" s="28">
        <v>302103219557</v>
      </c>
      <c r="AZ27" s="30"/>
      <c r="BA27" s="53" t="str">
        <f>AU27</f>
        <v>TITAN</v>
      </c>
      <c r="BB27" s="30"/>
      <c r="BC27" s="47">
        <f>$M$27/AC27</f>
        <v>9.8315393567790448</v>
      </c>
      <c r="BD27" s="47">
        <f t="shared" ref="BD27:BG27" si="79">$M$27/AD27</f>
        <v>92.03395869584962</v>
      </c>
      <c r="BE27" s="47">
        <f t="shared" si="79"/>
        <v>-41.32895265905384</v>
      </c>
      <c r="BF27" s="47">
        <f t="shared" si="79"/>
        <v>-101.33859192000001</v>
      </c>
      <c r="BG27" s="47">
        <f t="shared" si="79"/>
        <v>-101.33859192000001</v>
      </c>
      <c r="BH27" s="30"/>
      <c r="BI27" s="47">
        <f>$M$27/Q27</f>
        <v>0.75038498616796301</v>
      </c>
      <c r="BJ27" s="47">
        <f t="shared" ref="BJ27:BM27" si="80">$M$27/R27</f>
        <v>0.92851585590670371</v>
      </c>
      <c r="BK27" s="47">
        <f t="shared" si="80"/>
        <v>0.89627820848000284</v>
      </c>
      <c r="BL27" s="47">
        <f t="shared" si="80"/>
        <v>0.84448826600000004</v>
      </c>
      <c r="BM27" s="47">
        <f t="shared" si="80"/>
        <v>0.8107087353600001</v>
      </c>
      <c r="BN27" s="30"/>
      <c r="BO27" s="47">
        <f>$M$27/AO27</f>
        <v>0.64618200803817216</v>
      </c>
      <c r="BP27" s="47">
        <f t="shared" ref="BP27:BS27" si="81">$M$27/AP27</f>
        <v>0.65066326918212025</v>
      </c>
      <c r="BQ27" s="47">
        <f t="shared" si="81"/>
        <v>0.66041730507675989</v>
      </c>
      <c r="BR27" s="47">
        <f t="shared" si="81"/>
        <v>0.6537973672258065</v>
      </c>
      <c r="BS27" s="47">
        <f t="shared" si="81"/>
        <v>0.63336619950000006</v>
      </c>
      <c r="BT27" s="30"/>
      <c r="BU27" s="53" t="str">
        <f t="shared" si="11"/>
        <v>TITAN</v>
      </c>
      <c r="BV27" s="30"/>
    </row>
    <row r="28" spans="2:74">
      <c r="C28" s="15"/>
      <c r="D28" s="7"/>
      <c r="E28" s="16"/>
      <c r="F28" s="16"/>
      <c r="G28" s="16"/>
      <c r="H28" s="16"/>
      <c r="I28" s="31"/>
      <c r="K28" s="25"/>
      <c r="L28" s="26"/>
      <c r="M28" s="26"/>
      <c r="N28" s="19"/>
      <c r="O28" s="52"/>
      <c r="P28" s="31"/>
      <c r="V28" s="31"/>
      <c r="AB28" s="31"/>
      <c r="AH28" s="31"/>
      <c r="AN28" s="31"/>
      <c r="AT28" s="31"/>
      <c r="AZ28" s="31"/>
      <c r="BA28" s="52"/>
      <c r="BB28" s="31"/>
      <c r="BH28" s="31"/>
      <c r="BN28" s="31"/>
      <c r="BT28" s="31"/>
      <c r="BU28" s="52"/>
      <c r="BV28" s="31"/>
    </row>
    <row r="29" spans="2:74">
      <c r="B29" s="21"/>
      <c r="C29" s="22"/>
      <c r="D29" s="23"/>
      <c r="E29" s="22"/>
      <c r="F29" s="21"/>
      <c r="G29" s="22"/>
      <c r="H29" s="21"/>
      <c r="I29" s="31"/>
      <c r="N29" s="19"/>
      <c r="O29" s="52"/>
      <c r="P29" s="31"/>
      <c r="V29" s="31"/>
      <c r="AB29" s="31"/>
      <c r="AH29" s="31"/>
      <c r="AN29" s="31"/>
      <c r="AT29" s="31"/>
      <c r="AZ29" s="31"/>
      <c r="BB29" s="31"/>
      <c r="BH29" s="31"/>
      <c r="BN29" s="31"/>
      <c r="BT29" s="31"/>
      <c r="BV29" s="31"/>
    </row>
    <row r="30" spans="2:74">
      <c r="D30" s="14"/>
      <c r="O30" s="52"/>
    </row>
    <row r="31" spans="2:74">
      <c r="D31" s="14"/>
      <c r="O31" s="52"/>
    </row>
    <row r="32" spans="2:74">
      <c r="D32" s="14"/>
      <c r="O32" s="52"/>
      <c r="W32" s="6" t="s">
        <v>134</v>
      </c>
      <c r="AC32" s="6" t="s">
        <v>133</v>
      </c>
    </row>
    <row r="33" spans="3:43">
      <c r="D33" s="14"/>
      <c r="O33" s="52"/>
      <c r="W33" s="56">
        <v>2010</v>
      </c>
      <c r="X33" s="56">
        <v>2011</v>
      </c>
      <c r="Y33" s="56">
        <v>2012</v>
      </c>
      <c r="Z33" s="56">
        <v>2013</v>
      </c>
      <c r="AA33" s="56">
        <v>2014</v>
      </c>
      <c r="AB33" s="57"/>
      <c r="AC33" s="56">
        <v>2010</v>
      </c>
      <c r="AD33" s="56">
        <v>2011</v>
      </c>
      <c r="AE33" s="56">
        <v>2012</v>
      </c>
      <c r="AF33" s="56">
        <v>2013</v>
      </c>
      <c r="AG33" s="56">
        <v>2014</v>
      </c>
    </row>
    <row r="34" spans="3:43">
      <c r="C34" s="17" t="s">
        <v>117</v>
      </c>
      <c r="D34" s="14"/>
      <c r="O34" s="53" t="str">
        <f t="shared" ref="O34:O40" si="82">O8</f>
        <v>FG EUROPE</v>
      </c>
      <c r="W34" s="58">
        <f>W8/Q8</f>
        <v>0.12210104699546544</v>
      </c>
      <c r="X34" s="58">
        <f t="shared" ref="X34:AA34" si="83">X8/R8</f>
        <v>0.11606032650114315</v>
      </c>
      <c r="Y34" s="58">
        <f t="shared" si="83"/>
        <v>0.14373391407642053</v>
      </c>
      <c r="Z34" s="58">
        <f t="shared" si="83"/>
        <v>0.16</v>
      </c>
      <c r="AA34" s="58">
        <f t="shared" si="83"/>
        <v>0.16500000000000001</v>
      </c>
      <c r="AB34" s="57"/>
      <c r="AC34" s="58">
        <f>AC8/Q8</f>
        <v>3.5934046549273124E-2</v>
      </c>
      <c r="AD34" s="58">
        <f t="shared" ref="AD34:AG34" si="84">AD8/R8</f>
        <v>4.1835465885844927E-2</v>
      </c>
      <c r="AE34" s="58">
        <f t="shared" si="84"/>
        <v>4.3123773870160725E-2</v>
      </c>
      <c r="AF34" s="58">
        <f t="shared" si="84"/>
        <v>4.8000000000000001E-2</v>
      </c>
      <c r="AG34" s="58">
        <f t="shared" si="84"/>
        <v>4.9500000000000002E-2</v>
      </c>
      <c r="AQ34" s="57"/>
    </row>
    <row r="35" spans="3:43">
      <c r="C35" t="s">
        <v>118</v>
      </c>
      <c r="D35" s="14"/>
      <c r="O35" s="53" t="str">
        <f t="shared" si="82"/>
        <v>FOLLI FOLLIE</v>
      </c>
      <c r="W35" s="58">
        <f t="shared" ref="W35:W53" si="85">W9/Q9</f>
        <v>0.19537975327078239</v>
      </c>
      <c r="X35" s="58">
        <f t="shared" ref="X35:X53" si="86">X9/R9</f>
        <v>0.19458086263546981</v>
      </c>
      <c r="Y35" s="58">
        <f t="shared" ref="Y35:Y53" si="87">Y9/S9</f>
        <v>0.19172454798518959</v>
      </c>
      <c r="Z35" s="58">
        <f t="shared" ref="Z35:Z53" si="88">Z9/T9</f>
        <v>0.18333333333333332</v>
      </c>
      <c r="AA35" s="58">
        <f t="shared" ref="AA35:AA53" si="89">AA9/U9</f>
        <v>0.17307692307692307</v>
      </c>
      <c r="AB35" s="57"/>
      <c r="AC35" s="58">
        <f t="shared" ref="AC35:AC53" si="90">AC9/Q9</f>
        <v>0.10028935937212759</v>
      </c>
      <c r="AD35" s="58">
        <f t="shared" ref="AD35:AD53" si="91">AD9/R9</f>
        <v>0.11231069851088157</v>
      </c>
      <c r="AE35" s="58">
        <f t="shared" ref="AE35:AE53" si="92">AE9/S9</f>
        <v>7.5199769375602465E-2</v>
      </c>
      <c r="AF35" s="58">
        <f t="shared" ref="AF35:AF53" si="93">AF9/T9</f>
        <v>7.9166666666666663E-2</v>
      </c>
      <c r="AG35" s="58">
        <f t="shared" ref="AG35:AG53" si="94">AG9/U9</f>
        <v>8.461538461538462E-2</v>
      </c>
    </row>
    <row r="36" spans="3:43">
      <c r="C36" t="s">
        <v>119</v>
      </c>
      <c r="D36" s="14"/>
      <c r="O36" s="53" t="str">
        <f t="shared" si="82"/>
        <v>FOURLIS</v>
      </c>
      <c r="W36" s="58">
        <f t="shared" si="85"/>
        <v>7.3101935281673594E-2</v>
      </c>
      <c r="X36" s="58">
        <f t="shared" si="86"/>
        <v>6.3822165024905925E-2</v>
      </c>
      <c r="Y36" s="58">
        <f t="shared" si="87"/>
        <v>4.782867340868531E-2</v>
      </c>
      <c r="Z36" s="58">
        <f t="shared" si="88"/>
        <v>0.03</v>
      </c>
      <c r="AA36" s="58">
        <f t="shared" si="89"/>
        <v>2.4390243902439025E-2</v>
      </c>
      <c r="AB36" s="57"/>
      <c r="AC36" s="58">
        <f t="shared" si="90"/>
        <v>2.3969286217973829E-2</v>
      </c>
      <c r="AD36" s="58">
        <f t="shared" si="91"/>
        <v>4.0524907073376092E-3</v>
      </c>
      <c r="AE36" s="58">
        <f t="shared" si="92"/>
        <v>-2.5984533016061868E-2</v>
      </c>
      <c r="AF36" s="58">
        <f t="shared" si="93"/>
        <v>-2.5000000000000001E-2</v>
      </c>
      <c r="AG36" s="58">
        <f t="shared" si="94"/>
        <v>-1.2195121951219513E-2</v>
      </c>
    </row>
    <row r="37" spans="3:43">
      <c r="C37" t="s">
        <v>143</v>
      </c>
      <c r="D37" s="14"/>
      <c r="O37" s="53" t="str">
        <f t="shared" si="82"/>
        <v>HELLENIC CABLES</v>
      </c>
      <c r="W37" s="58">
        <f t="shared" si="85"/>
        <v>3.758150047756792E-2</v>
      </c>
      <c r="X37" s="58">
        <f t="shared" si="86"/>
        <v>5.0290729873235872E-2</v>
      </c>
      <c r="Y37" s="58">
        <f t="shared" si="87"/>
        <v>2.4354713889015341E-2</v>
      </c>
      <c r="Z37" s="58">
        <f t="shared" si="88"/>
        <v>1.7777777777777778E-2</v>
      </c>
      <c r="AA37" s="58">
        <f t="shared" si="89"/>
        <v>2.0833333333333332E-2</v>
      </c>
      <c r="AB37" s="57"/>
      <c r="AC37" s="58">
        <f t="shared" si="90"/>
        <v>2.65309036616816E-4</v>
      </c>
      <c r="AD37" s="59">
        <f t="shared" si="91"/>
        <v>4.2321001861664745E-3</v>
      </c>
      <c r="AE37" s="58">
        <f t="shared" si="92"/>
        <v>-2.7518550553102383E-2</v>
      </c>
      <c r="AF37" s="58">
        <f t="shared" si="93"/>
        <v>-1.1111111111111112E-2</v>
      </c>
      <c r="AG37" s="58">
        <f t="shared" si="94"/>
        <v>-1.0416666666666666E-2</v>
      </c>
    </row>
    <row r="38" spans="3:43">
      <c r="C38" t="s">
        <v>126</v>
      </c>
      <c r="D38" s="14"/>
      <c r="O38" s="53" t="str">
        <f t="shared" si="82"/>
        <v>HEL. PETROLEUM (ELPE)</v>
      </c>
      <c r="W38" s="58">
        <f t="shared" si="85"/>
        <v>5.8612531490343352E-2</v>
      </c>
      <c r="X38" s="58">
        <f t="shared" si="86"/>
        <v>3.5550479168488656E-2</v>
      </c>
      <c r="Y38" s="58">
        <f t="shared" si="87"/>
        <v>2.8492377878414767E-2</v>
      </c>
      <c r="Z38" s="58">
        <f t="shared" si="88"/>
        <v>3.2000000000000001E-2</v>
      </c>
      <c r="AA38" s="58">
        <f t="shared" si="89"/>
        <v>3.5000000000000003E-2</v>
      </c>
      <c r="AB38" s="57"/>
      <c r="AC38" s="58">
        <f t="shared" si="90"/>
        <v>1.8376381195509391E-2</v>
      </c>
      <c r="AD38" s="58">
        <f t="shared" si="91"/>
        <v>1.226419493269036E-2</v>
      </c>
      <c r="AE38" s="58">
        <f t="shared" si="92"/>
        <v>8.0420331898285111E-3</v>
      </c>
      <c r="AF38" s="58">
        <f t="shared" si="93"/>
        <v>9.6000000000000009E-3</v>
      </c>
      <c r="AG38" s="58">
        <f t="shared" si="94"/>
        <v>1.0500000000000001E-2</v>
      </c>
    </row>
    <row r="39" spans="3:43">
      <c r="D39" s="14"/>
      <c r="O39" s="53" t="str">
        <f t="shared" si="82"/>
        <v>IASO</v>
      </c>
      <c r="W39" s="58">
        <f t="shared" si="85"/>
        <v>0.12937414030030667</v>
      </c>
      <c r="X39" s="58">
        <f t="shared" si="86"/>
        <v>0.16186153690869265</v>
      </c>
      <c r="Y39" s="58">
        <f t="shared" si="87"/>
        <v>0.19816336394393427</v>
      </c>
      <c r="Z39" s="58">
        <f t="shared" si="88"/>
        <v>0.2</v>
      </c>
      <c r="AA39" s="58">
        <f t="shared" si="89"/>
        <v>0.2</v>
      </c>
      <c r="AB39" s="57"/>
      <c r="AC39" s="58">
        <f t="shared" si="90"/>
        <v>-2.459634154072272E-4</v>
      </c>
      <c r="AD39" s="58">
        <f t="shared" si="91"/>
        <v>-1.8303540870300097E-3</v>
      </c>
      <c r="AE39" s="58">
        <f t="shared" si="92"/>
        <v>-0.26059287900757211</v>
      </c>
      <c r="AF39" s="58">
        <f t="shared" si="93"/>
        <v>8.0000000000000002E-3</v>
      </c>
      <c r="AG39" s="58">
        <f t="shared" si="94"/>
        <v>7.6923076923076927E-3</v>
      </c>
    </row>
    <row r="40" spans="3:43">
      <c r="D40" s="14"/>
      <c r="O40" s="53" t="str">
        <f t="shared" si="82"/>
        <v>INTRALOT</v>
      </c>
      <c r="W40" s="58">
        <f t="shared" si="85"/>
        <v>0.13682811383849547</v>
      </c>
      <c r="X40" s="58">
        <f t="shared" si="86"/>
        <v>0.12792072883693156</v>
      </c>
      <c r="Y40" s="58">
        <f t="shared" si="87"/>
        <v>0.12920908777958998</v>
      </c>
      <c r="Z40" s="58">
        <f t="shared" si="88"/>
        <v>0.13200000000000001</v>
      </c>
      <c r="AA40" s="58">
        <f t="shared" si="89"/>
        <v>0.13500000000000001</v>
      </c>
      <c r="AB40" s="57"/>
      <c r="AC40" s="58">
        <f t="shared" si="90"/>
        <v>3.0399176855145687E-2</v>
      </c>
      <c r="AD40" s="58">
        <f t="shared" si="91"/>
        <v>1.4721953767359696E-2</v>
      </c>
      <c r="AE40" s="58">
        <f t="shared" si="92"/>
        <v>4.4511692324935353E-3</v>
      </c>
      <c r="AF40" s="58">
        <f t="shared" si="93"/>
        <v>4.8840000000000012E-3</v>
      </c>
      <c r="AG40" s="58">
        <f t="shared" si="94"/>
        <v>5.4000000000000003E-3</v>
      </c>
    </row>
    <row r="41" spans="3:43">
      <c r="D41" s="14"/>
      <c r="O41" s="53" t="str">
        <f t="shared" ref="O41:O46" si="95">O15</f>
        <v>JUMBO *</v>
      </c>
      <c r="W41" s="58">
        <f t="shared" si="85"/>
        <v>0.26675704833219316</v>
      </c>
      <c r="X41" s="58">
        <f t="shared" si="86"/>
        <v>0.24695280595747968</v>
      </c>
      <c r="Y41" s="58">
        <f t="shared" si="87"/>
        <v>0.27194644258193479</v>
      </c>
      <c r="Z41" s="58">
        <f t="shared" si="88"/>
        <v>0.25</v>
      </c>
      <c r="AA41" s="58">
        <f t="shared" si="89"/>
        <v>0.25742574257425743</v>
      </c>
      <c r="AB41" s="57"/>
      <c r="AC41" s="58">
        <f t="shared" si="90"/>
        <v>0.1624406683333551</v>
      </c>
      <c r="AD41" s="58">
        <f t="shared" si="91"/>
        <v>0.19321355280019675</v>
      </c>
      <c r="AE41" s="58">
        <f t="shared" si="92"/>
        <v>0.19699705619088614</v>
      </c>
      <c r="AF41" s="58">
        <f t="shared" si="93"/>
        <v>0.16</v>
      </c>
      <c r="AG41" s="58">
        <f t="shared" si="94"/>
        <v>0.16831683168316833</v>
      </c>
    </row>
    <row r="42" spans="3:43">
      <c r="D42" s="14"/>
      <c r="O42" s="53" t="str">
        <f t="shared" si="95"/>
        <v>KORRES</v>
      </c>
      <c r="W42" s="58">
        <f t="shared" si="85"/>
        <v>0.18920026840923823</v>
      </c>
      <c r="X42" s="58">
        <f t="shared" si="86"/>
        <v>0.17860285698928816</v>
      </c>
      <c r="Y42" s="58">
        <f t="shared" si="87"/>
        <v>9.9915072188639653E-2</v>
      </c>
      <c r="Z42" s="58">
        <f t="shared" si="88"/>
        <v>0.11904761904761904</v>
      </c>
      <c r="AA42" s="58">
        <f t="shared" si="89"/>
        <v>0.15909090909090909</v>
      </c>
      <c r="AB42" s="57"/>
      <c r="AC42" s="58">
        <f t="shared" si="90"/>
        <v>4.2010325531660342E-2</v>
      </c>
      <c r="AD42" s="58">
        <f t="shared" si="91"/>
        <v>-7.8696259589499967E-2</v>
      </c>
      <c r="AE42" s="58">
        <f t="shared" si="92"/>
        <v>-0.10433631413298695</v>
      </c>
      <c r="AF42" s="58">
        <f t="shared" si="93"/>
        <v>-4.7619047619047616E-2</v>
      </c>
      <c r="AG42" s="58">
        <f t="shared" si="94"/>
        <v>2.2727272727272728E-2</v>
      </c>
    </row>
    <row r="43" spans="3:43">
      <c r="D43" s="14"/>
      <c r="O43" s="53" t="str">
        <f t="shared" si="95"/>
        <v>KRI KRI</v>
      </c>
      <c r="W43" s="58">
        <f t="shared" si="85"/>
        <v>0.11483441434029371</v>
      </c>
      <c r="X43" s="58">
        <f t="shared" si="86"/>
        <v>0.10791609657813708</v>
      </c>
      <c r="Y43" s="58">
        <f t="shared" si="87"/>
        <v>0.12888918868783622</v>
      </c>
      <c r="Z43" s="58">
        <f t="shared" si="88"/>
        <v>0.12698412698412698</v>
      </c>
      <c r="AA43" s="58">
        <f t="shared" si="89"/>
        <v>0.12857142857142856</v>
      </c>
      <c r="AB43" s="57"/>
      <c r="AC43" s="58">
        <f t="shared" si="90"/>
        <v>5.3258620731666359E-2</v>
      </c>
      <c r="AD43" s="58">
        <f t="shared" si="91"/>
        <v>4.62881932178935E-2</v>
      </c>
      <c r="AE43" s="58">
        <f t="shared" si="92"/>
        <v>9.2750299330511474E-2</v>
      </c>
      <c r="AF43" s="58">
        <f t="shared" si="93"/>
        <v>9.5238095238095233E-2</v>
      </c>
      <c r="AG43" s="58">
        <f t="shared" si="94"/>
        <v>0.1</v>
      </c>
    </row>
    <row r="44" spans="3:43">
      <c r="D44" s="14"/>
      <c r="O44" s="53" t="str">
        <f t="shared" si="95"/>
        <v>MEVACO</v>
      </c>
      <c r="W44" s="58">
        <f t="shared" si="85"/>
        <v>6.5716864878815118E-2</v>
      </c>
      <c r="X44" s="58">
        <f t="shared" si="86"/>
        <v>9.2458536786633502E-2</v>
      </c>
      <c r="Y44" s="58">
        <f t="shared" si="87"/>
        <v>0.10898618977916374</v>
      </c>
      <c r="Z44" s="58">
        <f t="shared" si="88"/>
        <v>0.12121212121212122</v>
      </c>
      <c r="AA44" s="58">
        <f t="shared" si="89"/>
        <v>0.12857142857142856</v>
      </c>
      <c r="AB44" s="57"/>
      <c r="AC44" s="58">
        <f t="shared" si="90"/>
        <v>5.6164402652197597E-3</v>
      </c>
      <c r="AD44" s="58">
        <f t="shared" si="91"/>
        <v>3.1742040601668825E-2</v>
      </c>
      <c r="AE44" s="58">
        <f t="shared" si="92"/>
        <v>4.4930948895818751E-2</v>
      </c>
      <c r="AF44" s="58">
        <f t="shared" si="93"/>
        <v>4.8484848484848485E-2</v>
      </c>
      <c r="AG44" s="58">
        <f t="shared" si="94"/>
        <v>5.1428571428571428E-2</v>
      </c>
    </row>
    <row r="45" spans="3:43">
      <c r="D45" s="14"/>
      <c r="O45" s="53" t="str">
        <f t="shared" si="95"/>
        <v>MLS</v>
      </c>
      <c r="W45" s="58">
        <f t="shared" si="85"/>
        <v>0.43813417819710371</v>
      </c>
      <c r="X45" s="58">
        <f t="shared" si="86"/>
        <v>0.53919285137243278</v>
      </c>
      <c r="Y45" s="58">
        <f t="shared" si="87"/>
        <v>0.66372155287817947</v>
      </c>
      <c r="Z45" s="58">
        <f t="shared" si="88"/>
        <v>0.67</v>
      </c>
      <c r="AA45" s="58">
        <f t="shared" si="89"/>
        <v>0.68</v>
      </c>
      <c r="AB45" s="57"/>
      <c r="AC45" s="58">
        <f t="shared" si="90"/>
        <v>0.16369388630179585</v>
      </c>
      <c r="AD45" s="58">
        <f t="shared" si="91"/>
        <v>0.17675253245096484</v>
      </c>
      <c r="AE45" s="58">
        <f t="shared" si="92"/>
        <v>0.12620883534136546</v>
      </c>
      <c r="AF45" s="58">
        <f t="shared" si="93"/>
        <v>0.1474</v>
      </c>
      <c r="AG45" s="58">
        <f t="shared" si="94"/>
        <v>0.17</v>
      </c>
    </row>
    <row r="46" spans="3:43">
      <c r="D46" s="14"/>
      <c r="O46" s="53" t="str">
        <f t="shared" si="95"/>
        <v>MOTOR OIL</v>
      </c>
      <c r="W46" s="58">
        <f t="shared" si="85"/>
        <v>3.8320557981448587E-2</v>
      </c>
      <c r="X46" s="58">
        <f t="shared" si="86"/>
        <v>3.878262212826579E-2</v>
      </c>
      <c r="Y46" s="58">
        <f t="shared" si="87"/>
        <v>2.7951174373827901E-2</v>
      </c>
      <c r="Z46" s="58">
        <f t="shared" si="88"/>
        <v>0.03</v>
      </c>
      <c r="AA46" s="58">
        <f t="shared" si="89"/>
        <v>3.2000000000000001E-2</v>
      </c>
      <c r="AB46" s="57"/>
      <c r="AC46" s="58">
        <f t="shared" si="90"/>
        <v>2.6536296363370297E-2</v>
      </c>
      <c r="AD46" s="58">
        <f t="shared" si="91"/>
        <v>1.6340485909872388E-2</v>
      </c>
      <c r="AE46" s="58">
        <f t="shared" si="92"/>
        <v>8.0582465208472367E-3</v>
      </c>
      <c r="AF46" s="58">
        <f t="shared" si="93"/>
        <v>9.2999999999999992E-3</v>
      </c>
      <c r="AG46" s="58">
        <f t="shared" si="94"/>
        <v>1.0560000000000002E-2</v>
      </c>
    </row>
    <row r="47" spans="3:43">
      <c r="D47" s="14"/>
      <c r="O47" s="53" t="str">
        <f>O21</f>
        <v>OLP</v>
      </c>
      <c r="W47" s="58">
        <f t="shared" si="85"/>
        <v>0.22834842403732605</v>
      </c>
      <c r="X47" s="58">
        <f t="shared" si="86"/>
        <v>0.27068035587351641</v>
      </c>
      <c r="Y47" s="58">
        <f t="shared" si="87"/>
        <v>0.200643575502852</v>
      </c>
      <c r="Z47" s="58">
        <f t="shared" si="88"/>
        <v>0.20454545454545456</v>
      </c>
      <c r="AA47" s="58">
        <f t="shared" si="89"/>
        <v>0.20869565217391303</v>
      </c>
      <c r="AB47" s="57"/>
      <c r="AC47" s="58">
        <f t="shared" si="90"/>
        <v>6.1085966434777879E-2</v>
      </c>
      <c r="AD47" s="58">
        <f t="shared" si="91"/>
        <v>6.1544205176470725E-2</v>
      </c>
      <c r="AE47" s="58">
        <f t="shared" si="92"/>
        <v>4.6504428099669766E-2</v>
      </c>
      <c r="AF47" s="58">
        <f t="shared" si="93"/>
        <v>0.05</v>
      </c>
      <c r="AG47" s="58">
        <f t="shared" si="94"/>
        <v>5.2173913043478258E-2</v>
      </c>
    </row>
    <row r="48" spans="3:43">
      <c r="O48" s="53" t="str">
        <f t="shared" ref="O48:O52" si="96">O22</f>
        <v>OPAP</v>
      </c>
      <c r="W48" s="58">
        <f t="shared" si="85"/>
        <v>0</v>
      </c>
      <c r="X48" s="58">
        <f t="shared" si="86"/>
        <v>0.16845845817596794</v>
      </c>
      <c r="Y48" s="58">
        <f t="shared" si="87"/>
        <v>0.1696546101497925</v>
      </c>
      <c r="Z48" s="58">
        <f t="shared" si="88"/>
        <v>0.17</v>
      </c>
      <c r="AA48" s="58">
        <f t="shared" si="89"/>
        <v>0.17</v>
      </c>
      <c r="AB48" s="57"/>
      <c r="AC48" s="58">
        <f t="shared" si="90"/>
        <v>0.11202340849199856</v>
      </c>
      <c r="AD48" s="58">
        <f t="shared" si="91"/>
        <v>0.12331297535130883</v>
      </c>
      <c r="AE48" s="58">
        <f t="shared" si="92"/>
        <v>0.12727450808585294</v>
      </c>
      <c r="AF48" s="58">
        <f t="shared" si="93"/>
        <v>6.8000000000000005E-2</v>
      </c>
      <c r="AG48" s="58">
        <f t="shared" si="94"/>
        <v>6.8000000000000005E-2</v>
      </c>
    </row>
    <row r="49" spans="15:33">
      <c r="O49" s="53" t="str">
        <f t="shared" si="96"/>
        <v>OTE</v>
      </c>
      <c r="W49" s="58">
        <f t="shared" si="85"/>
        <v>0.31879696505435179</v>
      </c>
      <c r="X49" s="58">
        <f t="shared" si="86"/>
        <v>0.33003195522299184</v>
      </c>
      <c r="Y49" s="58">
        <f t="shared" si="87"/>
        <v>0.32773540157682202</v>
      </c>
      <c r="Z49" s="58">
        <f t="shared" si="88"/>
        <v>0.32700000000000001</v>
      </c>
      <c r="AA49" s="58">
        <f t="shared" si="89"/>
        <v>0.32700000000000001</v>
      </c>
      <c r="AB49" s="57"/>
      <c r="AC49" s="58">
        <f t="shared" si="90"/>
        <v>9.9036988400087542E-3</v>
      </c>
      <c r="AD49" s="58">
        <f t="shared" si="91"/>
        <v>2.3758013615703708E-2</v>
      </c>
      <c r="AE49" s="58">
        <f t="shared" si="92"/>
        <v>0.10178834690083968</v>
      </c>
      <c r="AF49" s="58">
        <f t="shared" si="93"/>
        <v>0.10464000000000001</v>
      </c>
      <c r="AG49" s="58">
        <f t="shared" si="94"/>
        <v>0.10464</v>
      </c>
    </row>
    <row r="50" spans="15:33">
      <c r="O50" s="53" t="str">
        <f t="shared" si="96"/>
        <v>PPC (DEI)</v>
      </c>
      <c r="W50" s="58">
        <f t="shared" si="85"/>
        <v>0.25779158143611447</v>
      </c>
      <c r="X50" s="58">
        <f t="shared" si="86"/>
        <v>0.14143695389106697</v>
      </c>
      <c r="Y50" s="58">
        <f t="shared" si="87"/>
        <v>0.16555025026640616</v>
      </c>
      <c r="Z50" s="58">
        <f t="shared" si="88"/>
        <v>0.16471789529807038</v>
      </c>
      <c r="AA50" s="58">
        <f t="shared" si="89"/>
        <v>0.16482714713370561</v>
      </c>
      <c r="AB50" s="57"/>
      <c r="AC50" s="58">
        <f t="shared" si="90"/>
        <v>9.6032829053044097E-2</v>
      </c>
      <c r="AD50" s="58">
        <f t="shared" si="91"/>
        <v>-2.7014708485564299E-2</v>
      </c>
      <c r="AE50" s="58">
        <f t="shared" si="92"/>
        <v>5.1007297640755849E-3</v>
      </c>
      <c r="AF50" s="58">
        <f t="shared" si="93"/>
        <v>6.9276318629695518E-3</v>
      </c>
      <c r="AG50" s="58">
        <f t="shared" si="94"/>
        <v>7.2357474838476805E-3</v>
      </c>
    </row>
    <row r="51" spans="15:33">
      <c r="O51" s="53" t="str">
        <f t="shared" si="96"/>
        <v>SARANTIS</v>
      </c>
      <c r="W51" s="58">
        <f t="shared" si="85"/>
        <v>9.1706614167198927E-2</v>
      </c>
      <c r="X51" s="58">
        <f t="shared" si="86"/>
        <v>8.8656058921090602E-2</v>
      </c>
      <c r="Y51" s="58">
        <f t="shared" si="87"/>
        <v>8.96870905293424E-2</v>
      </c>
      <c r="Z51" s="58">
        <f t="shared" si="88"/>
        <v>8.8000000000000009E-2</v>
      </c>
      <c r="AA51" s="58">
        <f t="shared" si="89"/>
        <v>8.8000000000000009E-2</v>
      </c>
      <c r="AB51" s="57"/>
      <c r="AC51" s="58">
        <f t="shared" si="90"/>
        <v>4.2637579315411261E-2</v>
      </c>
      <c r="AD51" s="58">
        <f t="shared" si="91"/>
        <v>4.3995321830486468E-2</v>
      </c>
      <c r="AE51" s="58">
        <f t="shared" si="92"/>
        <v>5.1501542659482827E-2</v>
      </c>
      <c r="AF51" s="58">
        <f t="shared" si="93"/>
        <v>4.8400000000000006E-2</v>
      </c>
      <c r="AG51" s="58">
        <f t="shared" si="94"/>
        <v>4.8400000000000006E-2</v>
      </c>
    </row>
    <row r="52" spans="15:33">
      <c r="O52" s="53" t="str">
        <f t="shared" si="96"/>
        <v>THRACE PLASTICS</v>
      </c>
      <c r="W52" s="58">
        <f t="shared" si="85"/>
        <v>7.8709704929217125E-2</v>
      </c>
      <c r="X52" s="58">
        <f t="shared" si="86"/>
        <v>8.5157259386389475E-2</v>
      </c>
      <c r="Y52" s="58">
        <f t="shared" si="87"/>
        <v>9.4040370465499262E-2</v>
      </c>
      <c r="Z52" s="58">
        <f t="shared" si="88"/>
        <v>0.10044411557012951</v>
      </c>
      <c r="AA52" s="58">
        <f t="shared" si="89"/>
        <v>0.10138134362835456</v>
      </c>
      <c r="AB52" s="57"/>
      <c r="AC52" s="58">
        <f t="shared" si="90"/>
        <v>4.5625106600716359E-3</v>
      </c>
      <c r="AD52" s="58">
        <f t="shared" si="91"/>
        <v>1.7270570993308518E-2</v>
      </c>
      <c r="AE52" s="58">
        <f t="shared" si="92"/>
        <v>2.7388308882408934E-2</v>
      </c>
      <c r="AF52" s="58">
        <f t="shared" si="93"/>
        <v>3.1454312260491932E-2</v>
      </c>
      <c r="AG52" s="58">
        <f t="shared" si="94"/>
        <v>3.3386894707959476E-2</v>
      </c>
    </row>
    <row r="53" spans="15:33">
      <c r="O53" s="53" t="str">
        <f>O27</f>
        <v>TITAN</v>
      </c>
      <c r="W53" s="58">
        <f t="shared" si="85"/>
        <v>0.23331195834394675</v>
      </c>
      <c r="X53" s="58">
        <f t="shared" si="86"/>
        <v>0.2236568676677014</v>
      </c>
      <c r="Y53" s="58">
        <f t="shared" si="87"/>
        <v>0.17317319087966321</v>
      </c>
      <c r="Z53" s="58">
        <f t="shared" si="88"/>
        <v>0.17499999999999999</v>
      </c>
      <c r="AA53" s="58">
        <f t="shared" si="89"/>
        <v>0.17599999999999999</v>
      </c>
      <c r="AB53" s="57"/>
      <c r="AC53" s="58">
        <f t="shared" si="90"/>
        <v>7.6324262044535005E-2</v>
      </c>
      <c r="AD53" s="58">
        <f t="shared" si="91"/>
        <v>1.008883969639107E-2</v>
      </c>
      <c r="AE53" s="58">
        <f t="shared" si="92"/>
        <v>-2.1686448622928199E-2</v>
      </c>
      <c r="AF53" s="58">
        <f t="shared" si="93"/>
        <v>-8.3333333333333332E-3</v>
      </c>
      <c r="AG53" s="58">
        <f t="shared" si="94"/>
        <v>-8.0000000000000002E-3</v>
      </c>
    </row>
    <row r="54" spans="15:33">
      <c r="O54" s="52"/>
      <c r="W54" s="52"/>
      <c r="X54" s="52"/>
      <c r="Y54" s="57"/>
      <c r="Z54" s="57"/>
      <c r="AA54" s="57"/>
      <c r="AB54" s="57"/>
      <c r="AC54" s="52"/>
      <c r="AD54" s="52"/>
      <c r="AE54" s="57"/>
      <c r="AF54" s="57"/>
      <c r="AG54" s="57"/>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Printout Form</vt:lpstr>
      <vt:lpstr>Greek Equities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Georgiadis Nikos</cp:lastModifiedBy>
  <cp:lastPrinted>2013-05-28T13:08:22Z</cp:lastPrinted>
  <dcterms:created xsi:type="dcterms:W3CDTF">2012-10-16T11:26:25Z</dcterms:created>
  <dcterms:modified xsi:type="dcterms:W3CDTF">2013-06-03T09:47:44Z</dcterms:modified>
</cp:coreProperties>
</file>